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5"/>
  <workbookPr/>
  <mc:AlternateContent xmlns:mc="http://schemas.openxmlformats.org/markup-compatibility/2006">
    <mc:Choice Requires="x15">
      <x15ac:absPath xmlns:x15ac="http://schemas.microsoft.com/office/spreadsheetml/2010/11/ac" url="E:\ZZ-24 US program studiów Logopedia JSM\"/>
    </mc:Choice>
  </mc:AlternateContent>
  <xr:revisionPtr revIDLastSave="31" documentId="13_ncr:1_{D9FDC481-898B-4943-B4CA-AEAD462B0D6F}" xr6:coauthVersionLast="47" xr6:coauthVersionMax="47" xr10:uidLastSave="{62058362-FF98-4CD4-A367-2F43E9D6FCD9}"/>
  <bookViews>
    <workbookView xWindow="-120" yWindow="-120" windowWidth="29040" windowHeight="15720" xr2:uid="{B96D6B95-C2BC-42C0-9D55-0F06961CE5D5}"/>
  </bookViews>
  <sheets>
    <sheet name="Logopedia z emisją NS" sheetId="2" r:id="rId1"/>
    <sheet name="Logopedia z audiol NS" sheetId="4" r:id="rId2"/>
    <sheet name="Obsada" sheetId="6" state="hidden" r:id="rId3"/>
    <sheet name="Zaj. praktyczne" sheetId="8" state="hidden" r:id="rId4"/>
    <sheet name="Arkusz1" sheetId="5" state="hidden" r:id="rId5"/>
  </sheets>
  <definedNames>
    <definedName name="_xlnm.Print_Area" localSheetId="1">'Logopedia z audiol NS'!$A$1:$CI$133</definedName>
    <definedName name="_xlnm.Print_Area" localSheetId="0">'Logopedia z emisją NS'!$A$1:$CI$132</definedName>
    <definedName name="_xlnm.Print_Area" localSheetId="2">Obsada!$A$1:$CM$162</definedName>
    <definedName name="_xlnm.Print_Area" localSheetId="3">'Zaj. praktyczne'!$A$1:$CI$137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31" i="4" l="1"/>
  <c r="BG132" i="4"/>
  <c r="BC123" i="4"/>
  <c r="BD123" i="4"/>
  <c r="BE123" i="4"/>
  <c r="BF123" i="4"/>
  <c r="BG123" i="4"/>
  <c r="BB123" i="4"/>
  <c r="BB110" i="4"/>
  <c r="BG129" i="4"/>
  <c r="EB129" i="4" s="1"/>
  <c r="BF129" i="4"/>
  <c r="BE129" i="4"/>
  <c r="BD129" i="4"/>
  <c r="BC129" i="4"/>
  <c r="BG108" i="4"/>
  <c r="EB108" i="4" s="1"/>
  <c r="BF108" i="4"/>
  <c r="BE108" i="4"/>
  <c r="BD108" i="4"/>
  <c r="BC108" i="4"/>
  <c r="DA102" i="4"/>
  <c r="DB102" i="4" s="1"/>
  <c r="BG102" i="4"/>
  <c r="BF102" i="4"/>
  <c r="BE102" i="4"/>
  <c r="BD102" i="4"/>
  <c r="BC102" i="4"/>
  <c r="BG83" i="4"/>
  <c r="BF83" i="4"/>
  <c r="BE83" i="4"/>
  <c r="BD83" i="4"/>
  <c r="BC83" i="4"/>
  <c r="BG67" i="4"/>
  <c r="BF67" i="4"/>
  <c r="BE67" i="4"/>
  <c r="BD67" i="4"/>
  <c r="BC67" i="4"/>
  <c r="BG54" i="4"/>
  <c r="BF54" i="4"/>
  <c r="BE54" i="4"/>
  <c r="BD54" i="4"/>
  <c r="BC54" i="4"/>
  <c r="DA38" i="4"/>
  <c r="DB38" i="4" s="1"/>
  <c r="BG38" i="4"/>
  <c r="DJ38" i="4" s="1"/>
  <c r="BF38" i="4"/>
  <c r="BE38" i="4"/>
  <c r="BD38" i="4"/>
  <c r="EC38" i="4" s="1"/>
  <c r="BC38" i="4"/>
  <c r="BG130" i="2"/>
  <c r="BG131" i="2"/>
  <c r="BC112" i="2"/>
  <c r="BD112" i="2"/>
  <c r="BE112" i="2"/>
  <c r="BF112" i="2"/>
  <c r="BG112" i="2"/>
  <c r="BC113" i="2"/>
  <c r="BD113" i="2"/>
  <c r="BE113" i="2"/>
  <c r="BF113" i="2"/>
  <c r="BG113" i="2"/>
  <c r="BC114" i="2"/>
  <c r="BD114" i="2"/>
  <c r="BE114" i="2"/>
  <c r="BF114" i="2"/>
  <c r="BG114" i="2"/>
  <c r="BC115" i="2"/>
  <c r="BD115" i="2"/>
  <c r="BE115" i="2"/>
  <c r="BF115" i="2"/>
  <c r="BG115" i="2"/>
  <c r="BC116" i="2"/>
  <c r="BD116" i="2"/>
  <c r="BE116" i="2"/>
  <c r="BF116" i="2"/>
  <c r="BG116" i="2"/>
  <c r="BC117" i="2"/>
  <c r="BD117" i="2"/>
  <c r="BE117" i="2"/>
  <c r="BF117" i="2"/>
  <c r="BG117" i="2"/>
  <c r="BC118" i="2"/>
  <c r="BD118" i="2"/>
  <c r="BE118" i="2"/>
  <c r="BF118" i="2"/>
  <c r="BG118" i="2"/>
  <c r="BC119" i="2"/>
  <c r="BD119" i="2"/>
  <c r="BE119" i="2"/>
  <c r="BF119" i="2"/>
  <c r="BG119" i="2"/>
  <c r="BC120" i="2"/>
  <c r="BD120" i="2"/>
  <c r="BE120" i="2"/>
  <c r="BF120" i="2"/>
  <c r="BG120" i="2"/>
  <c r="BC121" i="2"/>
  <c r="BD121" i="2"/>
  <c r="BE121" i="2"/>
  <c r="BF121" i="2"/>
  <c r="BG121" i="2"/>
  <c r="BB102" i="4" l="1"/>
  <c r="DG102" i="4" s="1"/>
  <c r="BB129" i="4"/>
  <c r="CY129" i="4" s="1"/>
  <c r="CZ129" i="4" s="1"/>
  <c r="CX129" i="4"/>
  <c r="DA129" i="4" s="1"/>
  <c r="DB129" i="4" s="1"/>
  <c r="DJ129" i="4"/>
  <c r="ED108" i="4"/>
  <c r="BS102" i="4"/>
  <c r="CO102" i="4"/>
  <c r="DH102" i="4"/>
  <c r="DI102" i="4" s="1"/>
  <c r="BB83" i="4"/>
  <c r="ED83" i="4" s="1"/>
  <c r="EB83" i="4"/>
  <c r="BB67" i="4"/>
  <c r="CH67" i="4" s="1"/>
  <c r="EB67" i="4"/>
  <c r="CI67" i="4"/>
  <c r="BB54" i="4"/>
  <c r="CH54" i="4" s="1"/>
  <c r="ED54" i="4"/>
  <c r="CI54" i="4"/>
  <c r="EB54" i="4"/>
  <c r="BB38" i="4"/>
  <c r="CD38" i="4" s="1"/>
  <c r="CE38" i="4"/>
  <c r="DH38" i="4"/>
  <c r="DI38" i="4" s="1"/>
  <c r="BX38" i="4"/>
  <c r="CY102" i="4" l="1"/>
  <c r="CZ102" i="4" s="1"/>
  <c r="DC102" i="4" s="1"/>
  <c r="CN102" i="4"/>
  <c r="ED102" i="4"/>
  <c r="BR102" i="4"/>
  <c r="DC129" i="4"/>
  <c r="ED67" i="4"/>
  <c r="DG38" i="4"/>
  <c r="CY38" i="4"/>
  <c r="CZ38" i="4" s="1"/>
  <c r="DC38" i="4" s="1"/>
  <c r="ED38" i="4"/>
  <c r="BG128" i="2" l="1"/>
  <c r="EB128" i="2" s="1"/>
  <c r="BF128" i="2"/>
  <c r="BE128" i="2"/>
  <c r="BD128" i="2"/>
  <c r="BC128" i="2"/>
  <c r="DA101" i="2"/>
  <c r="DB101" i="2" s="1"/>
  <c r="BG101" i="2"/>
  <c r="BF101" i="2"/>
  <c r="BE101" i="2"/>
  <c r="BD101" i="2"/>
  <c r="BC101" i="2"/>
  <c r="BG82" i="2"/>
  <c r="EK82" i="2" s="1"/>
  <c r="BF82" i="2"/>
  <c r="BE82" i="2"/>
  <c r="BD82" i="2"/>
  <c r="BC82" i="2"/>
  <c r="BG67" i="2"/>
  <c r="BF67" i="2"/>
  <c r="BE67" i="2"/>
  <c r="BD67" i="2"/>
  <c r="BC67" i="2"/>
  <c r="BB128" i="2" l="1"/>
  <c r="CX128" i="2" s="1"/>
  <c r="DA128" i="2" s="1"/>
  <c r="DB128" i="2" s="1"/>
  <c r="DJ128" i="2"/>
  <c r="BB101" i="2"/>
  <c r="DG101" i="2" s="1"/>
  <c r="ED101" i="2"/>
  <c r="BS101" i="2"/>
  <c r="CO101" i="2"/>
  <c r="DH101" i="2"/>
  <c r="DI101" i="2" s="1"/>
  <c r="BB82" i="2"/>
  <c r="ED82" i="2" s="1"/>
  <c r="EB82" i="2"/>
  <c r="BB67" i="2"/>
  <c r="CH67" i="2" s="1"/>
  <c r="CI67" i="2"/>
  <c r="EB67" i="2"/>
  <c r="BG54" i="2"/>
  <c r="CI54" i="2" s="1"/>
  <c r="BF54" i="2"/>
  <c r="BE54" i="2"/>
  <c r="BD54" i="2"/>
  <c r="BC54" i="2"/>
  <c r="DA38" i="2"/>
  <c r="DB38" i="2" s="1"/>
  <c r="BG38" i="2"/>
  <c r="DJ38" i="2" s="1"/>
  <c r="BF38" i="2"/>
  <c r="BE38" i="2"/>
  <c r="BD38" i="2"/>
  <c r="EC38" i="2" s="1"/>
  <c r="BC38" i="2"/>
  <c r="CY128" i="2" l="1"/>
  <c r="CZ128" i="2" s="1"/>
  <c r="DC128" i="2" s="1"/>
  <c r="BR101" i="2"/>
  <c r="CN101" i="2"/>
  <c r="CY101" i="2"/>
  <c r="CZ101" i="2" s="1"/>
  <c r="DC101" i="2" s="1"/>
  <c r="ED67" i="2"/>
  <c r="BB54" i="2"/>
  <c r="CH54" i="2" s="1"/>
  <c r="EB54" i="2"/>
  <c r="BB38" i="2"/>
  <c r="ED38" i="2" s="1"/>
  <c r="CE38" i="2"/>
  <c r="DH38" i="2"/>
  <c r="DI38" i="2" s="1"/>
  <c r="BX38" i="2"/>
  <c r="CY38" i="2" l="1"/>
  <c r="CZ38" i="2" s="1"/>
  <c r="DC38" i="2" s="1"/>
  <c r="DG38" i="2"/>
  <c r="ED54" i="2"/>
  <c r="CD38" i="2"/>
  <c r="EF15" i="8"/>
  <c r="EE15" i="8"/>
  <c r="EE87" i="8"/>
  <c r="EE40" i="8"/>
  <c r="EE39" i="8"/>
  <c r="EC148" i="8"/>
  <c r="ED146" i="8"/>
  <c r="EC146" i="8"/>
  <c r="ED144" i="8"/>
  <c r="ED131" i="8"/>
  <c r="EC131" i="8"/>
  <c r="EC23" i="8"/>
  <c r="ED23" i="8"/>
  <c r="ED90" i="8"/>
  <c r="EC90" i="8"/>
  <c r="ED67" i="8"/>
  <c r="EC67" i="8"/>
  <c r="EC25" i="8"/>
  <c r="ED25" i="8"/>
  <c r="ED64" i="8"/>
  <c r="EC64" i="8"/>
  <c r="EC73" i="8"/>
  <c r="ED73" i="8"/>
  <c r="EC70" i="8"/>
  <c r="ED70" i="8"/>
  <c r="ED104" i="8"/>
  <c r="EC104" i="8"/>
  <c r="EC120" i="8"/>
  <c r="ED120" i="8"/>
  <c r="EC121" i="8"/>
  <c r="ED121" i="8"/>
  <c r="EC87" i="8"/>
  <c r="ED87" i="8"/>
  <c r="EC63" i="8"/>
  <c r="ED63" i="8"/>
  <c r="ED76" i="8"/>
  <c r="EC76" i="8"/>
  <c r="EC47" i="8"/>
  <c r="ED47" i="8"/>
  <c r="ED35" i="8"/>
  <c r="EC35" i="8"/>
  <c r="EC33" i="8"/>
  <c r="ED33" i="8"/>
  <c r="ED85" i="8"/>
  <c r="EC85" i="8"/>
  <c r="ED84" i="8"/>
  <c r="EC84" i="8"/>
  <c r="ED32" i="8"/>
  <c r="EC32" i="8"/>
  <c r="ED94" i="8"/>
  <c r="EC94" i="8"/>
  <c r="ED126" i="8"/>
  <c r="EC126" i="8"/>
  <c r="ED59" i="8"/>
  <c r="EC59" i="8"/>
  <c r="ED123" i="8"/>
  <c r="EC123" i="8"/>
  <c r="ED88" i="8"/>
  <c r="EC88" i="8"/>
  <c r="ED62" i="8"/>
  <c r="EC62" i="8"/>
  <c r="ED71" i="8"/>
  <c r="EC71" i="8"/>
  <c r="ED119" i="8"/>
  <c r="EC119" i="8"/>
  <c r="ED86" i="8"/>
  <c r="EC86" i="8"/>
  <c r="EC82" i="8"/>
  <c r="ED82" i="8"/>
  <c r="ED81" i="8"/>
  <c r="EC81" i="8"/>
  <c r="ED78" i="8"/>
  <c r="EC78" i="8"/>
  <c r="ED51" i="8"/>
  <c r="EC51" i="8"/>
  <c r="ED93" i="8"/>
  <c r="EC93" i="8"/>
  <c r="ED58" i="8"/>
  <c r="EC58" i="8"/>
  <c r="ED124" i="8"/>
  <c r="EC124" i="8"/>
  <c r="ED89" i="8"/>
  <c r="EC89" i="8"/>
  <c r="ED56" i="8"/>
  <c r="EC56" i="8"/>
  <c r="ED65" i="8"/>
  <c r="EC65" i="8"/>
  <c r="ED122" i="8"/>
  <c r="EC122" i="8"/>
  <c r="ED118" i="8"/>
  <c r="EC118" i="8"/>
  <c r="ED117" i="8"/>
  <c r="EC117" i="8"/>
  <c r="ED39" i="8"/>
  <c r="EC39" i="8"/>
  <c r="ED24" i="8"/>
  <c r="EC24" i="8"/>
  <c r="ED102" i="8"/>
  <c r="EC102" i="8"/>
  <c r="ED83" i="8"/>
  <c r="EC83" i="8"/>
  <c r="ED60" i="8"/>
  <c r="EC60" i="8"/>
  <c r="ED74" i="8"/>
  <c r="EC74" i="8"/>
  <c r="EF38" i="8"/>
  <c r="ED72" i="8"/>
  <c r="EC72" i="8"/>
  <c r="ED69" i="8"/>
  <c r="EC69" i="8"/>
  <c r="ED54" i="8"/>
  <c r="EC54" i="8"/>
  <c r="ED80" i="8"/>
  <c r="ED79" i="8"/>
  <c r="EC80" i="8"/>
  <c r="EC79" i="8"/>
  <c r="ED75" i="8"/>
  <c r="EC75" i="8"/>
  <c r="ED49" i="8"/>
  <c r="EC49" i="8"/>
  <c r="EF37" i="8"/>
  <c r="ED46" i="8"/>
  <c r="EC46" i="8"/>
  <c r="ED106" i="8"/>
  <c r="EC106" i="8"/>
  <c r="ED55" i="8"/>
  <c r="EC55" i="8"/>
  <c r="BK163" i="8"/>
  <c r="BL163" i="8" s="1"/>
  <c r="BL162" i="8"/>
  <c r="BL161" i="8"/>
  <c r="BL160" i="8"/>
  <c r="BJ160" i="8"/>
  <c r="BI160" i="8"/>
  <c r="BL159" i="8"/>
  <c r="BK158" i="8"/>
  <c r="BL158" i="8" s="1"/>
  <c r="BJ158" i="8"/>
  <c r="BJ159" i="8" s="1"/>
  <c r="BI158" i="8"/>
  <c r="BI159" i="8" s="1"/>
  <c r="BL157" i="8"/>
  <c r="BL155" i="8"/>
  <c r="EI138" i="8"/>
  <c r="BH137" i="8"/>
  <c r="BR148" i="8" s="1"/>
  <c r="W137" i="8"/>
  <c r="AW136" i="8"/>
  <c r="I136" i="8"/>
  <c r="BW135" i="8"/>
  <c r="BV135" i="8"/>
  <c r="BU135" i="8"/>
  <c r="BT136" i="8" s="1"/>
  <c r="BT135" i="8"/>
  <c r="BT137" i="8" s="1"/>
  <c r="BS135" i="8"/>
  <c r="BR135" i="8"/>
  <c r="BP137" i="8" s="1"/>
  <c r="BQ135" i="8"/>
  <c r="BP136" i="8" s="1"/>
  <c r="BP135" i="8"/>
  <c r="BO135" i="8"/>
  <c r="BN135" i="8"/>
  <c r="BM135" i="8"/>
  <c r="BL135" i="8"/>
  <c r="BK135" i="8"/>
  <c r="BJ136" i="8" s="1"/>
  <c r="BJ135" i="8"/>
  <c r="BJ137" i="8" s="1"/>
  <c r="BI135" i="8"/>
  <c r="BH136" i="8" s="1"/>
  <c r="BH135" i="8"/>
  <c r="BA135" i="8"/>
  <c r="BA137" i="8" s="1"/>
  <c r="AZ135" i="8"/>
  <c r="AY135" i="8"/>
  <c r="AX135" i="8"/>
  <c r="AW135" i="8"/>
  <c r="AV135" i="8"/>
  <c r="AU135" i="8"/>
  <c r="AT135" i="8"/>
  <c r="AS135" i="8"/>
  <c r="AR135" i="8"/>
  <c r="AR136" i="8" s="1"/>
  <c r="AR137" i="8" s="1"/>
  <c r="AQ135" i="8"/>
  <c r="AP135" i="8"/>
  <c r="AO135" i="8"/>
  <c r="AN135" i="8"/>
  <c r="AM135" i="8"/>
  <c r="AM136" i="8" s="1"/>
  <c r="AL135" i="8"/>
  <c r="AQ137" i="8" s="1"/>
  <c r="AK135" i="8"/>
  <c r="AJ135" i="8"/>
  <c r="AI135" i="8"/>
  <c r="AH135" i="8"/>
  <c r="AG135" i="8"/>
  <c r="AG137" i="8" s="1"/>
  <c r="AF135" i="8"/>
  <c r="AE135" i="8"/>
  <c r="AD135" i="8"/>
  <c r="AC135" i="8"/>
  <c r="AB135" i="8"/>
  <c r="AA135" i="8"/>
  <c r="Z135" i="8"/>
  <c r="Y135" i="8"/>
  <c r="X135" i="8"/>
  <c r="X136" i="8" s="1"/>
  <c r="W135" i="8"/>
  <c r="V135" i="8"/>
  <c r="U135" i="8"/>
  <c r="T135" i="8"/>
  <c r="S135" i="8"/>
  <c r="R135" i="8"/>
  <c r="Q135" i="8"/>
  <c r="P135" i="8"/>
  <c r="O135" i="8"/>
  <c r="N135" i="8"/>
  <c r="N136" i="8" s="1"/>
  <c r="M135" i="8"/>
  <c r="M137" i="8" s="1"/>
  <c r="L135" i="8"/>
  <c r="K135" i="8"/>
  <c r="J135" i="8"/>
  <c r="I135" i="8"/>
  <c r="H135" i="8"/>
  <c r="G135" i="8"/>
  <c r="F135" i="8"/>
  <c r="E135" i="8"/>
  <c r="D135" i="8"/>
  <c r="D136" i="8" s="1"/>
  <c r="D137" i="8" s="1"/>
  <c r="DA134" i="8"/>
  <c r="DB134" i="8" s="1"/>
  <c r="CY134" i="8"/>
  <c r="CZ134" i="8" s="1"/>
  <c r="DC134" i="8" s="1"/>
  <c r="BG134" i="8"/>
  <c r="BX134" i="8" s="1"/>
  <c r="BF134" i="8"/>
  <c r="BE134" i="8"/>
  <c r="BD134" i="8"/>
  <c r="BC134" i="8"/>
  <c r="BB134" i="8"/>
  <c r="DA133" i="8"/>
  <c r="DB133" i="8" s="1"/>
  <c r="BG133" i="8"/>
  <c r="BF133" i="8"/>
  <c r="BE133" i="8"/>
  <c r="BD133" i="8"/>
  <c r="BC133" i="8"/>
  <c r="BB133" i="8"/>
  <c r="CY133" i="8" s="1"/>
  <c r="CZ133" i="8" s="1"/>
  <c r="DA132" i="8"/>
  <c r="DB132" i="8" s="1"/>
  <c r="BG132" i="8"/>
  <c r="BF132" i="8"/>
  <c r="BE132" i="8"/>
  <c r="BD132" i="8"/>
  <c r="BC132" i="8"/>
  <c r="EB131" i="8"/>
  <c r="DJ131" i="8"/>
  <c r="DA131" i="8"/>
  <c r="DB131" i="8" s="1"/>
  <c r="CW131" i="8"/>
  <c r="BY131" i="8"/>
  <c r="BX131" i="8"/>
  <c r="BG131" i="8"/>
  <c r="BF131" i="8"/>
  <c r="BE131" i="8"/>
  <c r="BD131" i="8"/>
  <c r="BC131" i="8"/>
  <c r="BB131" i="8" s="1"/>
  <c r="DL130" i="8"/>
  <c r="DL127" i="8" s="1"/>
  <c r="DB130" i="8"/>
  <c r="DA130" i="8"/>
  <c r="BG130" i="8"/>
  <c r="BF130" i="8"/>
  <c r="BE130" i="8"/>
  <c r="BD130" i="8"/>
  <c r="BD127" i="8" s="1"/>
  <c r="BC130" i="8"/>
  <c r="BG129" i="8"/>
  <c r="BF129" i="8"/>
  <c r="BB129" i="8" s="1"/>
  <c r="CV129" i="8" s="1"/>
  <c r="BE129" i="8"/>
  <c r="BD129" i="8"/>
  <c r="BC129" i="8"/>
  <c r="BG128" i="8"/>
  <c r="BF128" i="8"/>
  <c r="BE128" i="8"/>
  <c r="BD128" i="8"/>
  <c r="BC128" i="8"/>
  <c r="BB128" i="8" s="1"/>
  <c r="DM127" i="8"/>
  <c r="DK127" i="8"/>
  <c r="DG127" i="8"/>
  <c r="DF127" i="8"/>
  <c r="DE127" i="8"/>
  <c r="DD127" i="8"/>
  <c r="CU127" i="8"/>
  <c r="CT127" i="8"/>
  <c r="CS127" i="8"/>
  <c r="CR127" i="8"/>
  <c r="CQ127" i="8"/>
  <c r="CP127" i="8"/>
  <c r="CO127" i="8"/>
  <c r="CN127" i="8"/>
  <c r="CM127" i="8"/>
  <c r="CL127" i="8"/>
  <c r="CK127" i="8"/>
  <c r="CJ127" i="8"/>
  <c r="CI127" i="8"/>
  <c r="CH127" i="8"/>
  <c r="CG127" i="8"/>
  <c r="CF127" i="8"/>
  <c r="CE127" i="8"/>
  <c r="CD127" i="8"/>
  <c r="CC127" i="8"/>
  <c r="CB127" i="8"/>
  <c r="CA127" i="8"/>
  <c r="BZ127" i="8"/>
  <c r="BW127" i="8"/>
  <c r="BV127" i="8"/>
  <c r="BU127" i="8"/>
  <c r="BT127" i="8"/>
  <c r="BS127" i="8"/>
  <c r="BR127" i="8"/>
  <c r="BQ127" i="8"/>
  <c r="BP127" i="8"/>
  <c r="BO127" i="8"/>
  <c r="BN127" i="8"/>
  <c r="BM127" i="8"/>
  <c r="BL127" i="8"/>
  <c r="BK127" i="8"/>
  <c r="BJ127" i="8"/>
  <c r="BI127" i="8"/>
  <c r="BH127" i="8"/>
  <c r="BC127" i="8"/>
  <c r="BG126" i="8"/>
  <c r="BF126" i="8"/>
  <c r="BE126" i="8"/>
  <c r="BD126" i="8"/>
  <c r="BC126" i="8"/>
  <c r="BG125" i="8"/>
  <c r="BF125" i="8"/>
  <c r="BE125" i="8"/>
  <c r="BD125" i="8"/>
  <c r="BC125" i="8"/>
  <c r="BB125" i="8" s="1"/>
  <c r="BG124" i="8"/>
  <c r="BF124" i="8"/>
  <c r="BE124" i="8"/>
  <c r="BD124" i="8"/>
  <c r="BC124" i="8"/>
  <c r="BB124" i="8" s="1"/>
  <c r="BG123" i="8"/>
  <c r="BF123" i="8"/>
  <c r="BE123" i="8"/>
  <c r="BD123" i="8"/>
  <c r="BC123" i="8"/>
  <c r="BB123" i="8" s="1"/>
  <c r="BG122" i="8"/>
  <c r="BF122" i="8"/>
  <c r="BE122" i="8"/>
  <c r="BD122" i="8"/>
  <c r="BC122" i="8"/>
  <c r="BB122" i="8" s="1"/>
  <c r="BG121" i="8"/>
  <c r="BF121" i="8"/>
  <c r="BE121" i="8"/>
  <c r="BD121" i="8"/>
  <c r="BC121" i="8"/>
  <c r="BB121" i="8" s="1"/>
  <c r="BG120" i="8"/>
  <c r="BF120" i="8"/>
  <c r="BE120" i="8"/>
  <c r="BD120" i="8"/>
  <c r="BC120" i="8"/>
  <c r="BG119" i="8"/>
  <c r="BF119" i="8"/>
  <c r="BE119" i="8"/>
  <c r="BD119" i="8"/>
  <c r="BC119" i="8"/>
  <c r="BG118" i="8"/>
  <c r="BF118" i="8"/>
  <c r="BE118" i="8"/>
  <c r="BD118" i="8"/>
  <c r="BC118" i="8"/>
  <c r="BG117" i="8"/>
  <c r="BF117" i="8"/>
  <c r="BF115" i="8" s="1"/>
  <c r="BE117" i="8"/>
  <c r="BD117" i="8"/>
  <c r="BC117" i="8"/>
  <c r="BB117" i="8" s="1"/>
  <c r="EB116" i="8"/>
  <c r="DJ116" i="8"/>
  <c r="DI116" i="8"/>
  <c r="DI114" i="8" s="1"/>
  <c r="DH116" i="8"/>
  <c r="DH114" i="8" s="1"/>
  <c r="DB116" i="8"/>
  <c r="DA116" i="8"/>
  <c r="BY116" i="8"/>
  <c r="BX116" i="8"/>
  <c r="BI116" i="8"/>
  <c r="BI114" i="8" s="1"/>
  <c r="BG116" i="8"/>
  <c r="BF116" i="8"/>
  <c r="BE116" i="8"/>
  <c r="BD116" i="8"/>
  <c r="BC116" i="8"/>
  <c r="BB116" i="8" s="1"/>
  <c r="CY116" i="8" s="1"/>
  <c r="CI115" i="8"/>
  <c r="CI114" i="8" s="1"/>
  <c r="CH115" i="8"/>
  <c r="BE115" i="8"/>
  <c r="BE114" i="8" s="1"/>
  <c r="DF114" i="8"/>
  <c r="DE114" i="8"/>
  <c r="DD114" i="8"/>
  <c r="DB114" i="8"/>
  <c r="DA114" i="8"/>
  <c r="CX114" i="8"/>
  <c r="CW114" i="8"/>
  <c r="CV114" i="8"/>
  <c r="CU114" i="8"/>
  <c r="CT114" i="8"/>
  <c r="CS114" i="8"/>
  <c r="CR114" i="8"/>
  <c r="CQ114" i="8"/>
  <c r="CP114" i="8"/>
  <c r="CO114" i="8"/>
  <c r="CN114" i="8"/>
  <c r="CM114" i="8"/>
  <c r="CL114" i="8"/>
  <c r="CK114" i="8"/>
  <c r="CJ114" i="8"/>
  <c r="CH114" i="8"/>
  <c r="CG114" i="8"/>
  <c r="CF114" i="8"/>
  <c r="CE114" i="8"/>
  <c r="CD114" i="8"/>
  <c r="CC114" i="8"/>
  <c r="CB114" i="8"/>
  <c r="CA114" i="8"/>
  <c r="BZ114" i="8"/>
  <c r="BY114" i="8"/>
  <c r="BX114" i="8"/>
  <c r="BW114" i="8"/>
  <c r="BV114" i="8"/>
  <c r="BU114" i="8"/>
  <c r="BT114" i="8"/>
  <c r="BS114" i="8"/>
  <c r="BR114" i="8"/>
  <c r="BQ114" i="8"/>
  <c r="BP114" i="8"/>
  <c r="BO114" i="8"/>
  <c r="BN114" i="8"/>
  <c r="BM114" i="8"/>
  <c r="BL114" i="8"/>
  <c r="BK114" i="8"/>
  <c r="BJ114" i="8"/>
  <c r="BF114" i="8"/>
  <c r="BG113" i="8"/>
  <c r="BF113" i="8"/>
  <c r="BE113" i="8"/>
  <c r="BD113" i="8"/>
  <c r="BC113" i="8"/>
  <c r="BG112" i="8"/>
  <c r="BF112" i="8"/>
  <c r="BE112" i="8"/>
  <c r="BD112" i="8"/>
  <c r="BC112" i="8"/>
  <c r="BG111" i="8"/>
  <c r="BF111" i="8"/>
  <c r="BE111" i="8"/>
  <c r="BD111" i="8"/>
  <c r="BC111" i="8"/>
  <c r="BB111" i="8"/>
  <c r="BB109" i="8" s="1"/>
  <c r="BG110" i="8"/>
  <c r="BF110" i="8"/>
  <c r="BF109" i="8" s="1"/>
  <c r="BE110" i="8"/>
  <c r="BD110" i="8"/>
  <c r="BC110" i="8"/>
  <c r="EB108" i="8"/>
  <c r="DA108" i="8"/>
  <c r="DB108" i="8" s="1"/>
  <c r="BG108" i="8"/>
  <c r="DJ108" i="8" s="1"/>
  <c r="BF108" i="8"/>
  <c r="BF107" i="8" s="1"/>
  <c r="BE108" i="8"/>
  <c r="BD108" i="8"/>
  <c r="BD107" i="8" s="1"/>
  <c r="BC108" i="8"/>
  <c r="BB108" i="8" s="1"/>
  <c r="BE107" i="8"/>
  <c r="BC107" i="8"/>
  <c r="BB107" i="8"/>
  <c r="DB106" i="8"/>
  <c r="DB105" i="8" s="1"/>
  <c r="DA106" i="8"/>
  <c r="DA105" i="8" s="1"/>
  <c r="BG106" i="8"/>
  <c r="BF106" i="8"/>
  <c r="BE106" i="8"/>
  <c r="BE105" i="8" s="1"/>
  <c r="BD106" i="8"/>
  <c r="BD105" i="8" s="1"/>
  <c r="BC106" i="8"/>
  <c r="EA105" i="8"/>
  <c r="DZ105" i="8"/>
  <c r="DY105" i="8"/>
  <c r="DX105" i="8"/>
  <c r="DW105" i="8"/>
  <c r="DV105" i="8"/>
  <c r="DU105" i="8"/>
  <c r="DT105" i="8"/>
  <c r="DS105" i="8"/>
  <c r="DR105" i="8"/>
  <c r="DQ105" i="8"/>
  <c r="DP105" i="8"/>
  <c r="DO105" i="8"/>
  <c r="DN105" i="8"/>
  <c r="DM105" i="8"/>
  <c r="DL105" i="8"/>
  <c r="DK105" i="8"/>
  <c r="DJ105" i="8"/>
  <c r="DF105" i="8"/>
  <c r="DE105" i="8"/>
  <c r="DD105" i="8"/>
  <c r="CX105" i="8"/>
  <c r="CW105" i="8"/>
  <c r="CV105" i="8"/>
  <c r="CU105" i="8"/>
  <c r="CT105" i="8"/>
  <c r="CQ105" i="8"/>
  <c r="CQ101" i="8" s="1"/>
  <c r="CP105" i="8"/>
  <c r="CO105" i="8"/>
  <c r="CN105" i="8"/>
  <c r="CM105" i="8"/>
  <c r="CL105" i="8"/>
  <c r="CK105" i="8"/>
  <c r="CK101" i="8" s="1"/>
  <c r="CJ105" i="8"/>
  <c r="CJ101" i="8" s="1"/>
  <c r="CI105" i="8"/>
  <c r="CI101" i="8" s="1"/>
  <c r="CH105" i="8"/>
  <c r="CG105" i="8"/>
  <c r="CF105" i="8"/>
  <c r="CE105" i="8"/>
  <c r="CD105" i="8"/>
  <c r="CC105" i="8"/>
  <c r="CC101" i="8" s="1"/>
  <c r="CB105" i="8"/>
  <c r="CB101" i="8" s="1"/>
  <c r="CA105" i="8"/>
  <c r="CA101" i="8" s="1"/>
  <c r="BZ105" i="8"/>
  <c r="BY105" i="8"/>
  <c r="BX105" i="8"/>
  <c r="BW105" i="8"/>
  <c r="BV105" i="8"/>
  <c r="BU105" i="8"/>
  <c r="BU101" i="8" s="1"/>
  <c r="BT105" i="8"/>
  <c r="BT101" i="8" s="1"/>
  <c r="BS105" i="8"/>
  <c r="BR105" i="8"/>
  <c r="BQ105" i="8"/>
  <c r="BP105" i="8"/>
  <c r="BO105" i="8"/>
  <c r="BN105" i="8"/>
  <c r="BM105" i="8"/>
  <c r="BM101" i="8" s="1"/>
  <c r="BL105" i="8"/>
  <c r="BL101" i="8" s="1"/>
  <c r="BK105" i="8"/>
  <c r="BK101" i="8" s="1"/>
  <c r="BJ105" i="8"/>
  <c r="BI105" i="8"/>
  <c r="BH105" i="8"/>
  <c r="BF105" i="8"/>
  <c r="BC105" i="8"/>
  <c r="BG104" i="8"/>
  <c r="BF104" i="8"/>
  <c r="BF103" i="8" s="1"/>
  <c r="BE104" i="8"/>
  <c r="BE103" i="8" s="1"/>
  <c r="BD104" i="8"/>
  <c r="BC104" i="8"/>
  <c r="BC103" i="8" s="1"/>
  <c r="BB104" i="8"/>
  <c r="BD103" i="8"/>
  <c r="BB103" i="8"/>
  <c r="DB102" i="8"/>
  <c r="DA102" i="8"/>
  <c r="BG102" i="8"/>
  <c r="BF102" i="8"/>
  <c r="BE102" i="8"/>
  <c r="BE101" i="8" s="1"/>
  <c r="BD102" i="8"/>
  <c r="BD101" i="8" s="1"/>
  <c r="BD100" i="8" s="1"/>
  <c r="BC102" i="8"/>
  <c r="CX101" i="8"/>
  <c r="CW101" i="8"/>
  <c r="CV101" i="8"/>
  <c r="CP101" i="8"/>
  <c r="CM101" i="8"/>
  <c r="CL101" i="8"/>
  <c r="CH101" i="8"/>
  <c r="CG101" i="8"/>
  <c r="CF101" i="8"/>
  <c r="CE101" i="8"/>
  <c r="CD101" i="8"/>
  <c r="BZ101" i="8"/>
  <c r="BY101" i="8"/>
  <c r="BX101" i="8"/>
  <c r="BW101" i="8"/>
  <c r="BV101" i="8"/>
  <c r="BQ101" i="8"/>
  <c r="BP101" i="8"/>
  <c r="BO101" i="8"/>
  <c r="BN101" i="8"/>
  <c r="BJ101" i="8"/>
  <c r="BI101" i="8"/>
  <c r="BH101" i="8"/>
  <c r="BG101" i="8"/>
  <c r="BF101" i="8"/>
  <c r="BF100" i="8" s="1"/>
  <c r="BC101" i="8"/>
  <c r="BC100" i="8" s="1"/>
  <c r="BG99" i="8"/>
  <c r="BF99" i="8"/>
  <c r="BE99" i="8"/>
  <c r="BD99" i="8"/>
  <c r="BC99" i="8"/>
  <c r="BB99" i="8" s="1"/>
  <c r="BG98" i="8"/>
  <c r="BF98" i="8"/>
  <c r="BE98" i="8"/>
  <c r="BD98" i="8"/>
  <c r="BC98" i="8"/>
  <c r="BB98" i="8" s="1"/>
  <c r="BG97" i="8"/>
  <c r="BF97" i="8"/>
  <c r="BE97" i="8"/>
  <c r="BD97" i="8"/>
  <c r="BC97" i="8"/>
  <c r="BG96" i="8"/>
  <c r="BF96" i="8"/>
  <c r="BE96" i="8"/>
  <c r="BD96" i="8"/>
  <c r="BD95" i="8" s="1"/>
  <c r="BC96" i="8"/>
  <c r="BF95" i="8"/>
  <c r="BC95" i="8"/>
  <c r="EB94" i="8"/>
  <c r="BG94" i="8"/>
  <c r="BF94" i="8"/>
  <c r="BE94" i="8"/>
  <c r="BD94" i="8"/>
  <c r="BC94" i="8"/>
  <c r="EB93" i="8"/>
  <c r="BG93" i="8"/>
  <c r="BF93" i="8"/>
  <c r="BE93" i="8"/>
  <c r="BD93" i="8"/>
  <c r="BC93" i="8"/>
  <c r="EB92" i="8"/>
  <c r="BG92" i="8"/>
  <c r="BF92" i="8"/>
  <c r="BE92" i="8"/>
  <c r="BD92" i="8"/>
  <c r="BC92" i="8"/>
  <c r="BB92" i="8" s="1"/>
  <c r="EB91" i="8"/>
  <c r="BG91" i="8"/>
  <c r="BF91" i="8"/>
  <c r="BE91" i="8"/>
  <c r="BD91" i="8"/>
  <c r="BC91" i="8"/>
  <c r="EB90" i="8"/>
  <c r="BG90" i="8"/>
  <c r="BF90" i="8"/>
  <c r="BE90" i="8"/>
  <c r="BD90" i="8"/>
  <c r="BC90" i="8"/>
  <c r="BG89" i="8"/>
  <c r="BF89" i="8"/>
  <c r="BE89" i="8"/>
  <c r="BD89" i="8"/>
  <c r="BC89" i="8"/>
  <c r="BB89" i="8" s="1"/>
  <c r="EB88" i="8"/>
  <c r="BG88" i="8"/>
  <c r="BF88" i="8"/>
  <c r="BE88" i="8"/>
  <c r="BD88" i="8"/>
  <c r="BC88" i="8"/>
  <c r="BG87" i="8"/>
  <c r="BF87" i="8"/>
  <c r="BE87" i="8"/>
  <c r="BD87" i="8"/>
  <c r="BD77" i="8" s="1"/>
  <c r="BC87" i="8"/>
  <c r="BG86" i="8"/>
  <c r="BF86" i="8"/>
  <c r="BE86" i="8"/>
  <c r="BD86" i="8"/>
  <c r="BC86" i="8"/>
  <c r="DH85" i="8"/>
  <c r="DI85" i="8" s="1"/>
  <c r="DB85" i="8"/>
  <c r="DA85" i="8"/>
  <c r="BG85" i="8"/>
  <c r="BF85" i="8"/>
  <c r="BE85" i="8"/>
  <c r="BD85" i="8"/>
  <c r="BC85" i="8"/>
  <c r="BG84" i="8"/>
  <c r="BF84" i="8"/>
  <c r="BE84" i="8"/>
  <c r="BB84" i="8" s="1"/>
  <c r="BD84" i="8"/>
  <c r="BC84" i="8"/>
  <c r="EB83" i="8"/>
  <c r="BG83" i="8"/>
  <c r="BF83" i="8"/>
  <c r="BE83" i="8"/>
  <c r="BB83" i="8" s="1"/>
  <c r="BD83" i="8"/>
  <c r="BC83" i="8"/>
  <c r="EB82" i="8"/>
  <c r="BG82" i="8"/>
  <c r="BF82" i="8"/>
  <c r="BE82" i="8"/>
  <c r="BD82" i="8"/>
  <c r="BC82" i="8"/>
  <c r="BG81" i="8"/>
  <c r="BF81" i="8"/>
  <c r="BE81" i="8"/>
  <c r="BD81" i="8"/>
  <c r="BC81" i="8"/>
  <c r="BG80" i="8"/>
  <c r="BF80" i="8"/>
  <c r="BE80" i="8"/>
  <c r="BB80" i="8" s="1"/>
  <c r="BD80" i="8"/>
  <c r="BC80" i="8"/>
  <c r="EB79" i="8"/>
  <c r="BG79" i="8"/>
  <c r="BF79" i="8"/>
  <c r="BE79" i="8"/>
  <c r="BB79" i="8" s="1"/>
  <c r="BD79" i="8"/>
  <c r="BC79" i="8"/>
  <c r="EB78" i="8"/>
  <c r="BG78" i="8"/>
  <c r="BF78" i="8"/>
  <c r="BF77" i="8" s="1"/>
  <c r="BE78" i="8"/>
  <c r="BD78" i="8"/>
  <c r="BC78" i="8"/>
  <c r="BE77" i="8"/>
  <c r="BG76" i="8"/>
  <c r="BF76" i="8"/>
  <c r="BE76" i="8"/>
  <c r="BD76" i="8"/>
  <c r="BC76" i="8"/>
  <c r="BG75" i="8"/>
  <c r="BF75" i="8"/>
  <c r="BF61" i="8" s="1"/>
  <c r="BE75" i="8"/>
  <c r="BD75" i="8"/>
  <c r="BC75" i="8"/>
  <c r="EB74" i="8"/>
  <c r="CI74" i="8"/>
  <c r="CH74" i="8"/>
  <c r="BG74" i="8"/>
  <c r="BF74" i="8"/>
  <c r="BE74" i="8"/>
  <c r="BD74" i="8"/>
  <c r="BC74" i="8"/>
  <c r="BB74" i="8"/>
  <c r="EB73" i="8"/>
  <c r="DB73" i="8"/>
  <c r="DA73" i="8"/>
  <c r="BG73" i="8"/>
  <c r="CI73" i="8" s="1"/>
  <c r="BF73" i="8"/>
  <c r="BE73" i="8"/>
  <c r="BD73" i="8"/>
  <c r="BC73" i="8"/>
  <c r="DA72" i="8"/>
  <c r="DB72" i="8" s="1"/>
  <c r="CI72" i="8"/>
  <c r="CH72" i="8"/>
  <c r="BG72" i="8"/>
  <c r="BF72" i="8"/>
  <c r="BE72" i="8"/>
  <c r="BD72" i="8"/>
  <c r="BC72" i="8"/>
  <c r="BB72" i="8" s="1"/>
  <c r="CY72" i="8" s="1"/>
  <c r="CZ72" i="8" s="1"/>
  <c r="EB71" i="8"/>
  <c r="CI71" i="8"/>
  <c r="BG71" i="8"/>
  <c r="BF71" i="8"/>
  <c r="BE71" i="8"/>
  <c r="BD71" i="8"/>
  <c r="BC71" i="8"/>
  <c r="BB71" i="8" s="1"/>
  <c r="CH71" i="8" s="1"/>
  <c r="EB70" i="8"/>
  <c r="CI70" i="8"/>
  <c r="BG70" i="8"/>
  <c r="BF70" i="8"/>
  <c r="BE70" i="8"/>
  <c r="BD70" i="8"/>
  <c r="BC70" i="8"/>
  <c r="EB69" i="8"/>
  <c r="BG69" i="8"/>
  <c r="CI69" i="8" s="1"/>
  <c r="BF69" i="8"/>
  <c r="BE69" i="8"/>
  <c r="BD69" i="8"/>
  <c r="BC69" i="8"/>
  <c r="BB69" i="8" s="1"/>
  <c r="CI68" i="8"/>
  <c r="BG68" i="8"/>
  <c r="BF68" i="8"/>
  <c r="BE68" i="8"/>
  <c r="BD68" i="8"/>
  <c r="BC68" i="8"/>
  <c r="BB68" i="8" s="1"/>
  <c r="CH68" i="8" s="1"/>
  <c r="BG67" i="8"/>
  <c r="BF67" i="8"/>
  <c r="BE67" i="8"/>
  <c r="BD67" i="8"/>
  <c r="BC67" i="8"/>
  <c r="EB66" i="8"/>
  <c r="CI66" i="8"/>
  <c r="BG66" i="8"/>
  <c r="BF66" i="8"/>
  <c r="BE66" i="8"/>
  <c r="BD66" i="8"/>
  <c r="BC66" i="8"/>
  <c r="BB66" i="8" s="1"/>
  <c r="CH66" i="8" s="1"/>
  <c r="EB65" i="8"/>
  <c r="CI65" i="8"/>
  <c r="BG65" i="8"/>
  <c r="BF65" i="8"/>
  <c r="BE65" i="8"/>
  <c r="BB65" i="8" s="1"/>
  <c r="BD65" i="8"/>
  <c r="BC65" i="8"/>
  <c r="BG64" i="8"/>
  <c r="BF64" i="8"/>
  <c r="BE64" i="8"/>
  <c r="BB64" i="8" s="1"/>
  <c r="CH64" i="8" s="1"/>
  <c r="BD64" i="8"/>
  <c r="BC64" i="8"/>
  <c r="BG63" i="8"/>
  <c r="BF63" i="8"/>
  <c r="BE63" i="8"/>
  <c r="BD63" i="8"/>
  <c r="BC63" i="8"/>
  <c r="BG62" i="8"/>
  <c r="BF62" i="8"/>
  <c r="BE62" i="8"/>
  <c r="BD62" i="8"/>
  <c r="BC62" i="8"/>
  <c r="CH60" i="8"/>
  <c r="BG60" i="8"/>
  <c r="BF60" i="8"/>
  <c r="BE60" i="8"/>
  <c r="BD60" i="8"/>
  <c r="BC60" i="8"/>
  <c r="BB60" i="8"/>
  <c r="CI59" i="8"/>
  <c r="CH59" i="8"/>
  <c r="BG59" i="8"/>
  <c r="BF59" i="8"/>
  <c r="BE59" i="8"/>
  <c r="BD59" i="8"/>
  <c r="BC59" i="8"/>
  <c r="BB59" i="8" s="1"/>
  <c r="DJ58" i="8"/>
  <c r="DJ43" i="8" s="1"/>
  <c r="DA58" i="8"/>
  <c r="DB58" i="8" s="1"/>
  <c r="CI58" i="8"/>
  <c r="BG58" i="8"/>
  <c r="DH58" i="8" s="1"/>
  <c r="DI58" i="8" s="1"/>
  <c r="BF58" i="8"/>
  <c r="BE58" i="8"/>
  <c r="BD58" i="8"/>
  <c r="BC58" i="8"/>
  <c r="BG57" i="8"/>
  <c r="BF57" i="8"/>
  <c r="BE57" i="8"/>
  <c r="BD57" i="8"/>
  <c r="BC57" i="8"/>
  <c r="BB57" i="8"/>
  <c r="CH57" i="8" s="1"/>
  <c r="BG56" i="8"/>
  <c r="BF56" i="8"/>
  <c r="BF53" i="8" s="1"/>
  <c r="BE56" i="8"/>
  <c r="BD56" i="8"/>
  <c r="BC56" i="8"/>
  <c r="EB55" i="8"/>
  <c r="CI55" i="8"/>
  <c r="BG55" i="8"/>
  <c r="BF55" i="8"/>
  <c r="BE55" i="8"/>
  <c r="BD55" i="8"/>
  <c r="BC55" i="8"/>
  <c r="BB55" i="8"/>
  <c r="EB54" i="8"/>
  <c r="BG54" i="8"/>
  <c r="CI54" i="8" s="1"/>
  <c r="BF54" i="8"/>
  <c r="BE54" i="8"/>
  <c r="BE53" i="8" s="1"/>
  <c r="BD54" i="8"/>
  <c r="BD53" i="8" s="1"/>
  <c r="BC54" i="8"/>
  <c r="BB54" i="8"/>
  <c r="BC53" i="8"/>
  <c r="BG52" i="8"/>
  <c r="BF52" i="8"/>
  <c r="BE52" i="8"/>
  <c r="BD52" i="8"/>
  <c r="BC52" i="8"/>
  <c r="BB52" i="8"/>
  <c r="BG51" i="8"/>
  <c r="BF51" i="8"/>
  <c r="BE51" i="8"/>
  <c r="BD51" i="8"/>
  <c r="BC51" i="8"/>
  <c r="BB51" i="8"/>
  <c r="BG50" i="8"/>
  <c r="EB50" i="8" s="1"/>
  <c r="BF50" i="8"/>
  <c r="BE50" i="8"/>
  <c r="BD50" i="8"/>
  <c r="BC50" i="8"/>
  <c r="BB50" i="8"/>
  <c r="BG49" i="8"/>
  <c r="EB49" i="8" s="1"/>
  <c r="BF49" i="8"/>
  <c r="BE49" i="8"/>
  <c r="BD49" i="8"/>
  <c r="BC49" i="8"/>
  <c r="BB49" i="8"/>
  <c r="BG48" i="8"/>
  <c r="BF48" i="8"/>
  <c r="BE48" i="8"/>
  <c r="BD48" i="8"/>
  <c r="BC48" i="8"/>
  <c r="EB47" i="8"/>
  <c r="CI47" i="8"/>
  <c r="CH47" i="8"/>
  <c r="BG47" i="8"/>
  <c r="BF47" i="8"/>
  <c r="BE47" i="8"/>
  <c r="BE44" i="8" s="1"/>
  <c r="BD47" i="8"/>
  <c r="BC47" i="8"/>
  <c r="BB47" i="8"/>
  <c r="BG46" i="8"/>
  <c r="BF46" i="8"/>
  <c r="BE46" i="8"/>
  <c r="BD46" i="8"/>
  <c r="BC46" i="8"/>
  <c r="BB46" i="8"/>
  <c r="DI45" i="8"/>
  <c r="DA45" i="8"/>
  <c r="DB45" i="8" s="1"/>
  <c r="DB43" i="8" s="1"/>
  <c r="CI45" i="8"/>
  <c r="BG45" i="8"/>
  <c r="BF45" i="8"/>
  <c r="BF44" i="8" s="1"/>
  <c r="BE45" i="8"/>
  <c r="BD45" i="8"/>
  <c r="BC45" i="8"/>
  <c r="BD44" i="8"/>
  <c r="DP43" i="8"/>
  <c r="DO43" i="8"/>
  <c r="DN43" i="8"/>
  <c r="DM43" i="8"/>
  <c r="DL43" i="8"/>
  <c r="DK43" i="8"/>
  <c r="DF43" i="8"/>
  <c r="DE43" i="8"/>
  <c r="DD43" i="8"/>
  <c r="DA43" i="8"/>
  <c r="CX43" i="8"/>
  <c r="CW43" i="8"/>
  <c r="CV43" i="8"/>
  <c r="CU43" i="8"/>
  <c r="CT43" i="8"/>
  <c r="CS43" i="8"/>
  <c r="CR43" i="8"/>
  <c r="CQ43" i="8"/>
  <c r="CP43" i="8"/>
  <c r="CO43" i="8"/>
  <c r="CN43" i="8"/>
  <c r="CM43" i="8"/>
  <c r="CL43" i="8"/>
  <c r="CK43" i="8"/>
  <c r="CJ43" i="8"/>
  <c r="CG43" i="8"/>
  <c r="CF43" i="8"/>
  <c r="CE43" i="8"/>
  <c r="CD43" i="8"/>
  <c r="CC43" i="8"/>
  <c r="CB43" i="8"/>
  <c r="CA43" i="8"/>
  <c r="BZ43" i="8"/>
  <c r="BY43" i="8"/>
  <c r="BX43" i="8"/>
  <c r="BW43" i="8"/>
  <c r="BV43" i="8"/>
  <c r="BU43" i="8"/>
  <c r="BT43" i="8"/>
  <c r="BS43" i="8"/>
  <c r="BR43" i="8"/>
  <c r="BQ43" i="8"/>
  <c r="BP43" i="8"/>
  <c r="BO43" i="8"/>
  <c r="BN43" i="8"/>
  <c r="BM43" i="8"/>
  <c r="BL43" i="8"/>
  <c r="BK43" i="8"/>
  <c r="BJ43" i="8"/>
  <c r="BI43" i="8"/>
  <c r="BH43" i="8"/>
  <c r="DA42" i="8"/>
  <c r="DB42" i="8" s="1"/>
  <c r="DB41" i="8" s="1"/>
  <c r="CC42" i="8"/>
  <c r="CC41" i="8" s="1"/>
  <c r="BK42" i="8"/>
  <c r="BG42" i="8"/>
  <c r="BF42" i="8"/>
  <c r="BF41" i="8" s="1"/>
  <c r="BE42" i="8"/>
  <c r="BE41" i="8" s="1"/>
  <c r="BD42" i="8"/>
  <c r="BC42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P26" i="8" s="1"/>
  <c r="DO41" i="8"/>
  <c r="DN41" i="8"/>
  <c r="DM41" i="8"/>
  <c r="DL41" i="8"/>
  <c r="DK41" i="8"/>
  <c r="DJ41" i="8"/>
  <c r="DI41" i="8"/>
  <c r="DH41" i="8"/>
  <c r="DG41" i="8"/>
  <c r="DF41" i="8"/>
  <c r="DE41" i="8"/>
  <c r="DD41" i="8"/>
  <c r="DA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CH41" i="8"/>
  <c r="CG41" i="8"/>
  <c r="CF41" i="8"/>
  <c r="CE41" i="8"/>
  <c r="CD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I41" i="8"/>
  <c r="BH41" i="8"/>
  <c r="BG41" i="8"/>
  <c r="BD41" i="8"/>
  <c r="BG40" i="8"/>
  <c r="BF40" i="8"/>
  <c r="BE40" i="8"/>
  <c r="BD40" i="8"/>
  <c r="BC40" i="8"/>
  <c r="BB40" i="8" s="1"/>
  <c r="BG39" i="8"/>
  <c r="BF39" i="8"/>
  <c r="BE39" i="8"/>
  <c r="BD39" i="8"/>
  <c r="BC39" i="8"/>
  <c r="BB39" i="8"/>
  <c r="DA38" i="8"/>
  <c r="DB38" i="8" s="1"/>
  <c r="CE38" i="8"/>
  <c r="CD38" i="8"/>
  <c r="BG38" i="8"/>
  <c r="BF38" i="8"/>
  <c r="BE38" i="8"/>
  <c r="BD38" i="8"/>
  <c r="BC38" i="8"/>
  <c r="BB38" i="8" s="1"/>
  <c r="CY38" i="8" s="1"/>
  <c r="CZ38" i="8" s="1"/>
  <c r="DC38" i="8" s="1"/>
  <c r="BG37" i="8"/>
  <c r="BF37" i="8"/>
  <c r="BE37" i="8"/>
  <c r="BB37" i="8" s="1"/>
  <c r="BD37" i="8"/>
  <c r="BC37" i="8"/>
  <c r="BG36" i="8"/>
  <c r="BF36" i="8"/>
  <c r="BE36" i="8"/>
  <c r="BD36" i="8"/>
  <c r="BB36" i="8" s="1"/>
  <c r="BC36" i="8"/>
  <c r="DJ35" i="8"/>
  <c r="DA35" i="8"/>
  <c r="DB35" i="8" s="1"/>
  <c r="BM35" i="8"/>
  <c r="BG35" i="8"/>
  <c r="BF35" i="8"/>
  <c r="BE35" i="8"/>
  <c r="BD35" i="8"/>
  <c r="BC35" i="8"/>
  <c r="DB34" i="8"/>
  <c r="DA34" i="8"/>
  <c r="CD34" i="8"/>
  <c r="BL34" i="8"/>
  <c r="BJ34" i="8"/>
  <c r="BP34" i="8" s="1"/>
  <c r="BP31" i="8" s="1"/>
  <c r="BI34" i="8"/>
  <c r="BI31" i="8" s="1"/>
  <c r="BG34" i="8"/>
  <c r="CE34" i="8" s="1"/>
  <c r="BF34" i="8"/>
  <c r="BE34" i="8"/>
  <c r="BD34" i="8"/>
  <c r="BC34" i="8"/>
  <c r="BB34" i="8"/>
  <c r="BG33" i="8"/>
  <c r="BF33" i="8"/>
  <c r="BE33" i="8"/>
  <c r="BD33" i="8"/>
  <c r="BC33" i="8"/>
  <c r="DJ32" i="8"/>
  <c r="DI32" i="8"/>
  <c r="DI31" i="8" s="1"/>
  <c r="DI26" i="8" s="1"/>
  <c r="DH32" i="8"/>
  <c r="DA32" i="8"/>
  <c r="DB32" i="8" s="1"/>
  <c r="CE32" i="8"/>
  <c r="BX32" i="8"/>
  <c r="BG32" i="8"/>
  <c r="BF32" i="8"/>
  <c r="BE32" i="8"/>
  <c r="BE31" i="8" s="1"/>
  <c r="BD32" i="8"/>
  <c r="BC32" i="8"/>
  <c r="EA31" i="8"/>
  <c r="EA26" i="8" s="1"/>
  <c r="DZ31" i="8"/>
  <c r="DY31" i="8"/>
  <c r="DY26" i="8" s="1"/>
  <c r="DX31" i="8"/>
  <c r="DW31" i="8"/>
  <c r="DV31" i="8"/>
  <c r="DV26" i="8" s="1"/>
  <c r="DU31" i="8"/>
  <c r="DT31" i="8"/>
  <c r="DS31" i="8"/>
  <c r="DS26" i="8" s="1"/>
  <c r="DR31" i="8"/>
  <c r="DQ31" i="8"/>
  <c r="DP31" i="8"/>
  <c r="DO31" i="8"/>
  <c r="DN31" i="8"/>
  <c r="DN26" i="8" s="1"/>
  <c r="DM31" i="8"/>
  <c r="DL31" i="8"/>
  <c r="DK31" i="8"/>
  <c r="DK26" i="8" s="1"/>
  <c r="DH31" i="8"/>
  <c r="DF31" i="8"/>
  <c r="DE31" i="8"/>
  <c r="DD31" i="8"/>
  <c r="DA31" i="8"/>
  <c r="CX31" i="8"/>
  <c r="CW31" i="8"/>
  <c r="CV31" i="8"/>
  <c r="CU31" i="8"/>
  <c r="CT31" i="8"/>
  <c r="CS31" i="8"/>
  <c r="CR31" i="8"/>
  <c r="CQ31" i="8"/>
  <c r="CQ26" i="8" s="1"/>
  <c r="CP31" i="8"/>
  <c r="CO31" i="8"/>
  <c r="CN31" i="8"/>
  <c r="CM31" i="8"/>
  <c r="CL31" i="8"/>
  <c r="CK31" i="8"/>
  <c r="CJ31" i="8"/>
  <c r="CJ26" i="8" s="1"/>
  <c r="CI31" i="8"/>
  <c r="CH31" i="8"/>
  <c r="CG31" i="8"/>
  <c r="CF31" i="8"/>
  <c r="CC31" i="8"/>
  <c r="CB31" i="8"/>
  <c r="CA31" i="8"/>
  <c r="BZ31" i="8"/>
  <c r="BJ31" i="8"/>
  <c r="BG31" i="8"/>
  <c r="BC31" i="8"/>
  <c r="BG30" i="8"/>
  <c r="BF30" i="8"/>
  <c r="BE30" i="8"/>
  <c r="BD30" i="8"/>
  <c r="BB30" i="8" s="1"/>
  <c r="BC30" i="8"/>
  <c r="BG29" i="8"/>
  <c r="BF29" i="8"/>
  <c r="BE29" i="8"/>
  <c r="BD29" i="8"/>
  <c r="BC29" i="8"/>
  <c r="BC27" i="8" s="1"/>
  <c r="BG28" i="8"/>
  <c r="BF28" i="8"/>
  <c r="BE28" i="8"/>
  <c r="BD28" i="8"/>
  <c r="BC28" i="8"/>
  <c r="BB28" i="8"/>
  <c r="DI27" i="8"/>
  <c r="DH27" i="8"/>
  <c r="DG27" i="8"/>
  <c r="DF27" i="8"/>
  <c r="DE27" i="8"/>
  <c r="DE26" i="8" s="1"/>
  <c r="DD27" i="8"/>
  <c r="CX27" i="8"/>
  <c r="CX26" i="8" s="1"/>
  <c r="CW27" i="8"/>
  <c r="CW26" i="8" s="1"/>
  <c r="CV27" i="8"/>
  <c r="CU27" i="8"/>
  <c r="CU26" i="8" s="1"/>
  <c r="CT27" i="8"/>
  <c r="CT26" i="8" s="1"/>
  <c r="CS27" i="8"/>
  <c r="CR27" i="8"/>
  <c r="CR26" i="8" s="1"/>
  <c r="CQ27" i="8"/>
  <c r="CP27" i="8"/>
  <c r="CP26" i="8" s="1"/>
  <c r="CO27" i="8"/>
  <c r="CO26" i="8" s="1"/>
  <c r="CN27" i="8"/>
  <c r="CM27" i="8"/>
  <c r="CM26" i="8" s="1"/>
  <c r="CL27" i="8"/>
  <c r="CL26" i="8" s="1"/>
  <c r="CK27" i="8"/>
  <c r="CJ27" i="8"/>
  <c r="CI27" i="8"/>
  <c r="CH27" i="8"/>
  <c r="CH26" i="8" s="1"/>
  <c r="CG27" i="8"/>
  <c r="CG26" i="8" s="1"/>
  <c r="CF27" i="8"/>
  <c r="CE27" i="8"/>
  <c r="CD27" i="8"/>
  <c r="CC27" i="8"/>
  <c r="CB27" i="8"/>
  <c r="BW27" i="8"/>
  <c r="BV27" i="8"/>
  <c r="BU27" i="8"/>
  <c r="BT27" i="8"/>
  <c r="BS27" i="8"/>
  <c r="BR27" i="8"/>
  <c r="BQ27" i="8"/>
  <c r="BP27" i="8"/>
  <c r="BO27" i="8"/>
  <c r="BN27" i="8"/>
  <c r="BK27" i="8"/>
  <c r="BJ27" i="8"/>
  <c r="BI27" i="8"/>
  <c r="BH27" i="8"/>
  <c r="BG27" i="8"/>
  <c r="BF27" i="8"/>
  <c r="BE27" i="8"/>
  <c r="BE26" i="8" s="1"/>
  <c r="DZ26" i="8"/>
  <c r="DX26" i="8"/>
  <c r="DW26" i="8"/>
  <c r="DU26" i="8"/>
  <c r="DT26" i="8"/>
  <c r="DR26" i="8"/>
  <c r="DQ26" i="8"/>
  <c r="DO26" i="8"/>
  <c r="DM26" i="8"/>
  <c r="DL26" i="8"/>
  <c r="DH26" i="8"/>
  <c r="DD26" i="8"/>
  <c r="CV26" i="8"/>
  <c r="CS26" i="8"/>
  <c r="CN26" i="8"/>
  <c r="CK26" i="8"/>
  <c r="CI26" i="8"/>
  <c r="CF26" i="8"/>
  <c r="CC26" i="8"/>
  <c r="BP26" i="8"/>
  <c r="BG25" i="8"/>
  <c r="BF25" i="8"/>
  <c r="BE25" i="8"/>
  <c r="BE20" i="8" s="1"/>
  <c r="BE15" i="8" s="1"/>
  <c r="BD25" i="8"/>
  <c r="BC25" i="8"/>
  <c r="DA24" i="8"/>
  <c r="DB24" i="8" s="1"/>
  <c r="DB20" i="8" s="1"/>
  <c r="CA24" i="8"/>
  <c r="BG24" i="8"/>
  <c r="BF24" i="8"/>
  <c r="BB24" i="8" s="1"/>
  <c r="BE24" i="8"/>
  <c r="BD24" i="8"/>
  <c r="BC24" i="8"/>
  <c r="BG23" i="8"/>
  <c r="BF23" i="8"/>
  <c r="BB23" i="8" s="1"/>
  <c r="BE23" i="8"/>
  <c r="BD23" i="8"/>
  <c r="BC23" i="8"/>
  <c r="DB22" i="8"/>
  <c r="DA22" i="8"/>
  <c r="BG22" i="8"/>
  <c r="CA22" i="8" s="1"/>
  <c r="BF22" i="8"/>
  <c r="BE22" i="8"/>
  <c r="BD22" i="8"/>
  <c r="BD20" i="8" s="1"/>
  <c r="BC22" i="8"/>
  <c r="BB22" i="8" s="1"/>
  <c r="DA21" i="8"/>
  <c r="DB21" i="8" s="1"/>
  <c r="DB27" i="8" s="1"/>
  <c r="CA21" i="8"/>
  <c r="BX21" i="8"/>
  <c r="BG21" i="8"/>
  <c r="BF21" i="8"/>
  <c r="BE21" i="8"/>
  <c r="BB21" i="8" s="1"/>
  <c r="BD21" i="8"/>
  <c r="BC21" i="8"/>
  <c r="DI20" i="8"/>
  <c r="DH20" i="8"/>
  <c r="DG20" i="8"/>
  <c r="DF20" i="8"/>
  <c r="DE20" i="8"/>
  <c r="DD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I15" i="8" s="1"/>
  <c r="CH20" i="8"/>
  <c r="CG20" i="8"/>
  <c r="CF20" i="8"/>
  <c r="CE20" i="8"/>
  <c r="CD20" i="8"/>
  <c r="CC20" i="8"/>
  <c r="CB20" i="8"/>
  <c r="CA20" i="8"/>
  <c r="BW20" i="8"/>
  <c r="BV20" i="8"/>
  <c r="BU20" i="8"/>
  <c r="BT20" i="8"/>
  <c r="BS20" i="8"/>
  <c r="BR20" i="8"/>
  <c r="BQ20" i="8"/>
  <c r="BP20" i="8"/>
  <c r="BO20" i="8"/>
  <c r="BN20" i="8"/>
  <c r="BK20" i="8"/>
  <c r="BJ20" i="8"/>
  <c r="BI20" i="8"/>
  <c r="BH20" i="8"/>
  <c r="CZ19" i="8"/>
  <c r="DA19" i="8" s="1"/>
  <c r="DB19" i="8" s="1"/>
  <c r="DC19" i="8" s="1"/>
  <c r="BG19" i="8"/>
  <c r="BX19" i="8" s="1"/>
  <c r="BF19" i="8"/>
  <c r="BE19" i="8"/>
  <c r="BD19" i="8"/>
  <c r="BC19" i="8"/>
  <c r="BB19" i="8" s="1"/>
  <c r="BG18" i="8"/>
  <c r="BG136" i="8" s="1"/>
  <c r="BF18" i="8"/>
  <c r="BE18" i="8"/>
  <c r="BD18" i="8"/>
  <c r="BC18" i="8"/>
  <c r="BC16" i="8" s="1"/>
  <c r="DA17" i="8"/>
  <c r="CY17" i="8"/>
  <c r="BG17" i="8"/>
  <c r="BF17" i="8"/>
  <c r="BE17" i="8"/>
  <c r="BD17" i="8"/>
  <c r="BB17" i="8" s="1"/>
  <c r="BC17" i="8"/>
  <c r="BF16" i="8"/>
  <c r="BE16" i="8"/>
  <c r="DM15" i="8"/>
  <c r="DK15" i="8"/>
  <c r="DF15" i="8"/>
  <c r="DE15" i="8"/>
  <c r="DD15" i="8"/>
  <c r="CX15" i="8"/>
  <c r="CW15" i="8"/>
  <c r="CV15" i="8"/>
  <c r="CQ15" i="8"/>
  <c r="CP15" i="8"/>
  <c r="CP14" i="8" s="1"/>
  <c r="CM15" i="8"/>
  <c r="CM14" i="8" s="1"/>
  <c r="CL15" i="8"/>
  <c r="CK15" i="8"/>
  <c r="CK14" i="8" s="1"/>
  <c r="CH15" i="8"/>
  <c r="CG15" i="8"/>
  <c r="CG14" i="8" s="1"/>
  <c r="CF15" i="8"/>
  <c r="CE15" i="8"/>
  <c r="CE14" i="8" s="1"/>
  <c r="CD15" i="8"/>
  <c r="CC15" i="8"/>
  <c r="CC14" i="8" s="1"/>
  <c r="BW15" i="8"/>
  <c r="BW14" i="8" s="1"/>
  <c r="BV15" i="8"/>
  <c r="BU15" i="8"/>
  <c r="BU14" i="8" s="1"/>
  <c r="BQ15" i="8"/>
  <c r="BP15" i="8"/>
  <c r="BO15" i="8"/>
  <c r="BO14" i="8" s="1"/>
  <c r="BN15" i="8"/>
  <c r="BK15" i="8"/>
  <c r="BK14" i="8" s="1"/>
  <c r="BJ15" i="8"/>
  <c r="BJ14" i="8" s="1"/>
  <c r="BI15" i="8"/>
  <c r="BH15" i="8"/>
  <c r="CQ14" i="8"/>
  <c r="CL14" i="8"/>
  <c r="CF14" i="8"/>
  <c r="CD14" i="8"/>
  <c r="BV14" i="8"/>
  <c r="BQ14" i="8"/>
  <c r="BP14" i="8"/>
  <c r="BN14" i="8"/>
  <c r="BI14" i="8"/>
  <c r="BH14" i="8"/>
  <c r="CI13" i="8"/>
  <c r="CH13" i="8"/>
  <c r="CE13" i="8"/>
  <c r="CD13" i="8"/>
  <c r="BF138" i="2"/>
  <c r="BD138" i="2"/>
  <c r="BC138" i="2"/>
  <c r="ER141" i="2"/>
  <c r="BG13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DD76" i="2"/>
  <c r="DE76" i="2"/>
  <c r="DF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C76" i="2"/>
  <c r="EE76" i="2"/>
  <c r="EE15" i="2" s="1"/>
  <c r="EF15" i="2" s="1"/>
  <c r="EF76" i="2"/>
  <c r="EG76" i="2"/>
  <c r="EG15" i="2" s="1"/>
  <c r="EH76" i="2"/>
  <c r="EI76" i="2"/>
  <c r="EJ76" i="2"/>
  <c r="EL76" i="2"/>
  <c r="EM76" i="2"/>
  <c r="EM15" i="2" s="1"/>
  <c r="EN76" i="2"/>
  <c r="EO76" i="2"/>
  <c r="EP76" i="2"/>
  <c r="EQ76" i="2"/>
  <c r="EQ15" i="2" s="1"/>
  <c r="BC157" i="6"/>
  <c r="BE157" i="6"/>
  <c r="BF157" i="6"/>
  <c r="BC158" i="6"/>
  <c r="BE158" i="6"/>
  <c r="BF158" i="6"/>
  <c r="BJ154" i="6"/>
  <c r="BI154" i="6"/>
  <c r="BH154" i="6"/>
  <c r="BG154" i="6"/>
  <c r="BJ153" i="6"/>
  <c r="BI153" i="6"/>
  <c r="BH153" i="6"/>
  <c r="BG153" i="6"/>
  <c r="BJ152" i="6"/>
  <c r="BI152" i="6"/>
  <c r="BH152" i="6"/>
  <c r="BG152" i="6"/>
  <c r="BJ151" i="6"/>
  <c r="BI151" i="6"/>
  <c r="BH151" i="6"/>
  <c r="BG151" i="6"/>
  <c r="BJ150" i="6"/>
  <c r="BI150" i="6"/>
  <c r="BH150" i="6"/>
  <c r="BG150" i="6"/>
  <c r="BJ149" i="6"/>
  <c r="BI149" i="6"/>
  <c r="BH149" i="6"/>
  <c r="BG149" i="6"/>
  <c r="BJ148" i="6"/>
  <c r="BI148" i="6"/>
  <c r="BH148" i="6"/>
  <c r="BG148" i="6"/>
  <c r="BJ147" i="6"/>
  <c r="BI147" i="6"/>
  <c r="BH147" i="6"/>
  <c r="BG147" i="6"/>
  <c r="BJ146" i="6"/>
  <c r="BI146" i="6"/>
  <c r="BH146" i="6"/>
  <c r="BG146" i="6"/>
  <c r="BJ145" i="6"/>
  <c r="BI145" i="6"/>
  <c r="BH145" i="6"/>
  <c r="BG145" i="6"/>
  <c r="BJ144" i="6"/>
  <c r="BI144" i="6"/>
  <c r="BH144" i="6"/>
  <c r="BG144" i="6"/>
  <c r="BB143" i="6"/>
  <c r="BE70" i="4"/>
  <c r="BE24" i="6"/>
  <c r="BF24" i="6"/>
  <c r="BE18" i="6"/>
  <c r="BF18" i="6"/>
  <c r="BC18" i="6"/>
  <c r="BK23" i="6"/>
  <c r="BF23" i="6"/>
  <c r="BE22" i="6"/>
  <c r="BC23" i="6"/>
  <c r="BO188" i="6"/>
  <c r="BP188" i="6" s="1"/>
  <c r="BP187" i="6"/>
  <c r="BP186" i="6"/>
  <c r="BP185" i="6"/>
  <c r="BP184" i="6"/>
  <c r="BO183" i="6"/>
  <c r="BP183" i="6" s="1"/>
  <c r="BN183" i="6"/>
  <c r="BN184" i="6" s="1"/>
  <c r="BM183" i="6"/>
  <c r="BP182" i="6"/>
  <c r="BP180" i="6"/>
  <c r="DE162" i="6"/>
  <c r="DF162" i="6" s="1"/>
  <c r="BK162" i="6"/>
  <c r="BF162" i="6"/>
  <c r="BE162" i="6"/>
  <c r="BD162" i="6"/>
  <c r="BC162" i="6"/>
  <c r="DE161" i="6"/>
  <c r="DF161" i="6" s="1"/>
  <c r="BK161" i="6"/>
  <c r="CB161" i="6" s="1"/>
  <c r="BF161" i="6"/>
  <c r="BE161" i="6"/>
  <c r="BD161" i="6"/>
  <c r="BC161" i="6"/>
  <c r="DE160" i="6"/>
  <c r="DF160" i="6" s="1"/>
  <c r="BK160" i="6"/>
  <c r="DN160" i="6" s="1"/>
  <c r="BF160" i="6"/>
  <c r="BE160" i="6"/>
  <c r="BD160" i="6"/>
  <c r="BC160" i="6"/>
  <c r="DE159" i="6"/>
  <c r="DF159" i="6" s="1"/>
  <c r="BK159" i="6"/>
  <c r="BF159" i="6"/>
  <c r="BE159" i="6"/>
  <c r="BD159" i="6"/>
  <c r="BC159" i="6"/>
  <c r="DE156" i="6"/>
  <c r="DF156" i="6" s="1"/>
  <c r="BK156" i="6"/>
  <c r="DP156" i="6" s="1"/>
  <c r="DP155" i="6" s="1"/>
  <c r="BF156" i="6"/>
  <c r="BE156" i="6"/>
  <c r="BD156" i="6"/>
  <c r="BC156" i="6"/>
  <c r="DQ155" i="6"/>
  <c r="DO155" i="6"/>
  <c r="DK155" i="6"/>
  <c r="DJ155" i="6"/>
  <c r="DI155" i="6"/>
  <c r="DH155" i="6"/>
  <c r="CY155" i="6"/>
  <c r="CX155" i="6"/>
  <c r="CW155" i="6"/>
  <c r="CV155" i="6"/>
  <c r="CU155" i="6"/>
  <c r="CT155" i="6"/>
  <c r="CS155" i="6"/>
  <c r="CR155" i="6"/>
  <c r="CQ155" i="6"/>
  <c r="CP155" i="6"/>
  <c r="CO155" i="6"/>
  <c r="CN155" i="6"/>
  <c r="CM155" i="6"/>
  <c r="CL155" i="6"/>
  <c r="CK155" i="6"/>
  <c r="CJ155" i="6"/>
  <c r="CI155" i="6"/>
  <c r="CH155" i="6"/>
  <c r="CG155" i="6"/>
  <c r="CF155" i="6"/>
  <c r="CE155" i="6"/>
  <c r="CD155" i="6"/>
  <c r="CA155" i="6"/>
  <c r="BZ155" i="6"/>
  <c r="BY155" i="6"/>
  <c r="BX155" i="6"/>
  <c r="BW155" i="6"/>
  <c r="BV155" i="6"/>
  <c r="BU155" i="6"/>
  <c r="BT155" i="6"/>
  <c r="BS155" i="6"/>
  <c r="BR155" i="6"/>
  <c r="BQ155" i="6"/>
  <c r="BP155" i="6"/>
  <c r="BO155" i="6"/>
  <c r="BN155" i="6"/>
  <c r="BM155" i="6"/>
  <c r="BL155" i="6"/>
  <c r="BK142" i="6"/>
  <c r="EF142" i="6" s="1"/>
  <c r="BF142" i="6"/>
  <c r="BE142" i="6"/>
  <c r="BD142" i="6"/>
  <c r="BC142" i="6"/>
  <c r="BK141" i="6"/>
  <c r="EF141" i="6" s="1"/>
  <c r="BF141" i="6"/>
  <c r="BE141" i="6"/>
  <c r="BD141" i="6"/>
  <c r="BC141" i="6"/>
  <c r="BK140" i="6"/>
  <c r="EF140" i="6" s="1"/>
  <c r="BF140" i="6"/>
  <c r="BE140" i="6"/>
  <c r="BD140" i="6"/>
  <c r="BC140" i="6"/>
  <c r="BK139" i="6"/>
  <c r="EF139" i="6" s="1"/>
  <c r="BF139" i="6"/>
  <c r="BE139" i="6"/>
  <c r="BD139" i="6"/>
  <c r="BC139" i="6"/>
  <c r="BK138" i="6"/>
  <c r="EF138" i="6" s="1"/>
  <c r="BF138" i="6"/>
  <c r="BE138" i="6"/>
  <c r="BD138" i="6"/>
  <c r="BC138" i="6"/>
  <c r="BK137" i="6"/>
  <c r="EF137" i="6" s="1"/>
  <c r="BF137" i="6"/>
  <c r="BE137" i="6"/>
  <c r="BD137" i="6"/>
  <c r="BC137" i="6"/>
  <c r="BK136" i="6"/>
  <c r="EF136" i="6" s="1"/>
  <c r="BF136" i="6"/>
  <c r="BE136" i="6"/>
  <c r="BD136" i="6"/>
  <c r="BC136" i="6"/>
  <c r="BK135" i="6"/>
  <c r="EF135" i="6" s="1"/>
  <c r="BF135" i="6"/>
  <c r="BE135" i="6"/>
  <c r="BD135" i="6"/>
  <c r="BC135" i="6"/>
  <c r="BK134" i="6"/>
  <c r="EF134" i="6" s="1"/>
  <c r="BF134" i="6"/>
  <c r="BE134" i="6"/>
  <c r="BD134" i="6"/>
  <c r="BC134" i="6"/>
  <c r="BK133" i="6"/>
  <c r="EF133" i="6" s="1"/>
  <c r="BF133" i="6"/>
  <c r="BE133" i="6"/>
  <c r="BD133" i="6"/>
  <c r="BC133" i="6"/>
  <c r="DE132" i="6"/>
  <c r="DE130" i="6" s="1"/>
  <c r="BK132" i="6"/>
  <c r="BF132" i="6"/>
  <c r="BE132" i="6"/>
  <c r="BD132" i="6"/>
  <c r="BC132" i="6"/>
  <c r="CM131" i="6"/>
  <c r="CM130" i="6" s="1"/>
  <c r="CL131" i="6"/>
  <c r="CL130" i="6" s="1"/>
  <c r="DJ130" i="6"/>
  <c r="DI130" i="6"/>
  <c r="DH130" i="6"/>
  <c r="DB130" i="6"/>
  <c r="DA130" i="6"/>
  <c r="CZ130" i="6"/>
  <c r="CY130" i="6"/>
  <c r="CX130" i="6"/>
  <c r="CW130" i="6"/>
  <c r="CV130" i="6"/>
  <c r="CU130" i="6"/>
  <c r="CT130" i="6"/>
  <c r="CS130" i="6"/>
  <c r="CR130" i="6"/>
  <c r="CQ130" i="6"/>
  <c r="CP130" i="6"/>
  <c r="CO130" i="6"/>
  <c r="CN130" i="6"/>
  <c r="CK130" i="6"/>
  <c r="CJ130" i="6"/>
  <c r="CI130" i="6"/>
  <c r="CH130" i="6"/>
  <c r="CG130" i="6"/>
  <c r="CF130" i="6"/>
  <c r="CE130" i="6"/>
  <c r="CD130" i="6"/>
  <c r="CA130" i="6"/>
  <c r="BZ130" i="6"/>
  <c r="BY130" i="6"/>
  <c r="BX130" i="6"/>
  <c r="BW130" i="6"/>
  <c r="BV130" i="6"/>
  <c r="BU130" i="6"/>
  <c r="BT130" i="6"/>
  <c r="BS130" i="6"/>
  <c r="BR130" i="6"/>
  <c r="BQ130" i="6"/>
  <c r="BP130" i="6"/>
  <c r="BO130" i="6"/>
  <c r="BN130" i="6"/>
  <c r="BK129" i="6"/>
  <c r="EH129" i="6" s="1"/>
  <c r="BF129" i="6"/>
  <c r="BE129" i="6"/>
  <c r="BD129" i="6"/>
  <c r="BC129" i="6"/>
  <c r="BK128" i="6"/>
  <c r="EH128" i="6" s="1"/>
  <c r="BF128" i="6"/>
  <c r="BE128" i="6"/>
  <c r="BD128" i="6"/>
  <c r="BC128" i="6"/>
  <c r="BK127" i="6"/>
  <c r="BF127" i="6"/>
  <c r="BE127" i="6"/>
  <c r="BD127" i="6"/>
  <c r="BC127" i="6"/>
  <c r="BK126" i="6"/>
  <c r="EF126" i="6" s="1"/>
  <c r="BF126" i="6"/>
  <c r="BE126" i="6"/>
  <c r="BD126" i="6"/>
  <c r="BC126" i="6"/>
  <c r="DE124" i="6"/>
  <c r="DF124" i="6" s="1"/>
  <c r="BK124" i="6"/>
  <c r="DL124" i="6" s="1"/>
  <c r="DM124" i="6" s="1"/>
  <c r="BF124" i="6"/>
  <c r="BF123" i="6" s="1"/>
  <c r="BE124" i="6"/>
  <c r="BE123" i="6" s="1"/>
  <c r="BD124" i="6"/>
  <c r="BD123" i="6" s="1"/>
  <c r="BC124" i="6"/>
  <c r="BC123" i="6" s="1"/>
  <c r="DE122" i="6"/>
  <c r="BK122" i="6"/>
  <c r="CW122" i="6" s="1"/>
  <c r="CW121" i="6" s="1"/>
  <c r="CW15" i="6" s="1"/>
  <c r="BF122" i="6"/>
  <c r="BF121" i="6" s="1"/>
  <c r="BE122" i="6"/>
  <c r="BE121" i="6" s="1"/>
  <c r="BD122" i="6"/>
  <c r="BD121" i="6" s="1"/>
  <c r="BC122" i="6"/>
  <c r="EE121" i="6"/>
  <c r="ED121" i="6"/>
  <c r="EC121" i="6"/>
  <c r="EB121" i="6"/>
  <c r="EA121" i="6"/>
  <c r="DZ121" i="6"/>
  <c r="DY121" i="6"/>
  <c r="DX121" i="6"/>
  <c r="DW121" i="6"/>
  <c r="DV121" i="6"/>
  <c r="DU121" i="6"/>
  <c r="DT121" i="6"/>
  <c r="DS121" i="6"/>
  <c r="DR121" i="6"/>
  <c r="DQ121" i="6"/>
  <c r="DQ15" i="6" s="1"/>
  <c r="DP121" i="6"/>
  <c r="DO121" i="6"/>
  <c r="DO15" i="6" s="1"/>
  <c r="DN121" i="6"/>
  <c r="DJ121" i="6"/>
  <c r="DJ15" i="6" s="1"/>
  <c r="DI121" i="6"/>
  <c r="DI15" i="6" s="1"/>
  <c r="DH121" i="6"/>
  <c r="DH15" i="6" s="1"/>
  <c r="DB121" i="6"/>
  <c r="DB117" i="6" s="1"/>
  <c r="DA121" i="6"/>
  <c r="DA117" i="6" s="1"/>
  <c r="CZ121" i="6"/>
  <c r="CZ15" i="6" s="1"/>
  <c r="CY121" i="6"/>
  <c r="CX121" i="6"/>
  <c r="CU121" i="6"/>
  <c r="CU117" i="6" s="1"/>
  <c r="CT121" i="6"/>
  <c r="CT117" i="6" s="1"/>
  <c r="CS121" i="6"/>
  <c r="CR121" i="6"/>
  <c r="CQ121" i="6"/>
  <c r="CQ117" i="6" s="1"/>
  <c r="CP121" i="6"/>
  <c r="CP117" i="6" s="1"/>
  <c r="CO121" i="6"/>
  <c r="CO117" i="6" s="1"/>
  <c r="CN121" i="6"/>
  <c r="CN117" i="6" s="1"/>
  <c r="CM121" i="6"/>
  <c r="CM117" i="6" s="1"/>
  <c r="CL121" i="6"/>
  <c r="CL117" i="6" s="1"/>
  <c r="CK121" i="6"/>
  <c r="CK117" i="6" s="1"/>
  <c r="CJ121" i="6"/>
  <c r="CJ117" i="6" s="1"/>
  <c r="CI121" i="6"/>
  <c r="CI15" i="6" s="1"/>
  <c r="CH121" i="6"/>
  <c r="CH15" i="6" s="1"/>
  <c r="CG121" i="6"/>
  <c r="CG117" i="6" s="1"/>
  <c r="CF121" i="6"/>
  <c r="CF15" i="6" s="1"/>
  <c r="CE121" i="6"/>
  <c r="CE117" i="6" s="1"/>
  <c r="CD121" i="6"/>
  <c r="CD117" i="6" s="1"/>
  <c r="CC121" i="6"/>
  <c r="CC117" i="6" s="1"/>
  <c r="CB121" i="6"/>
  <c r="CB117" i="6" s="1"/>
  <c r="CA121" i="6"/>
  <c r="CA117" i="6" s="1"/>
  <c r="BZ121" i="6"/>
  <c r="BZ117" i="6" s="1"/>
  <c r="BY121" i="6"/>
  <c r="BY117" i="6" s="1"/>
  <c r="BX121" i="6"/>
  <c r="BX117" i="6" s="1"/>
  <c r="BW121" i="6"/>
  <c r="BV121" i="6"/>
  <c r="BU121" i="6"/>
  <c r="BU117" i="6" s="1"/>
  <c r="BT121" i="6"/>
  <c r="BT117" i="6" s="1"/>
  <c r="BS121" i="6"/>
  <c r="BS117" i="6" s="1"/>
  <c r="BR121" i="6"/>
  <c r="BR117" i="6" s="1"/>
  <c r="BQ121" i="6"/>
  <c r="BQ117" i="6" s="1"/>
  <c r="BP121" i="6"/>
  <c r="BP117" i="6" s="1"/>
  <c r="BO121" i="6"/>
  <c r="BO117" i="6" s="1"/>
  <c r="BN121" i="6"/>
  <c r="BN117" i="6" s="1"/>
  <c r="BM121" i="6"/>
  <c r="BM117" i="6" s="1"/>
  <c r="BL121" i="6"/>
  <c r="BL117" i="6" s="1"/>
  <c r="BK120" i="6"/>
  <c r="BK119" i="6" s="1"/>
  <c r="BF120" i="6"/>
  <c r="BF119" i="6" s="1"/>
  <c r="BE120" i="6"/>
  <c r="BE119" i="6" s="1"/>
  <c r="BD120" i="6"/>
  <c r="BD119" i="6" s="1"/>
  <c r="BC120" i="6"/>
  <c r="BC119" i="6" s="1"/>
  <c r="DE118" i="6"/>
  <c r="DF118" i="6" s="1"/>
  <c r="BK118" i="6"/>
  <c r="BW118" i="6" s="1"/>
  <c r="BF118" i="6"/>
  <c r="BF117" i="6" s="1"/>
  <c r="BE118" i="6"/>
  <c r="BE117" i="6" s="1"/>
  <c r="BD118" i="6"/>
  <c r="BD117" i="6" s="1"/>
  <c r="BC118" i="6"/>
  <c r="BC117" i="6" s="1"/>
  <c r="CF117" i="6"/>
  <c r="BK115" i="6"/>
  <c r="BF115" i="6"/>
  <c r="BE115" i="6"/>
  <c r="BD115" i="6"/>
  <c r="BC115" i="6"/>
  <c r="BK114" i="6"/>
  <c r="BF114" i="6"/>
  <c r="BE114" i="6"/>
  <c r="BD114" i="6"/>
  <c r="BC114" i="6"/>
  <c r="BK113" i="6"/>
  <c r="BF113" i="6"/>
  <c r="BE113" i="6"/>
  <c r="BD113" i="6"/>
  <c r="BC113" i="6"/>
  <c r="BK112" i="6"/>
  <c r="BF112" i="6"/>
  <c r="BE112" i="6"/>
  <c r="BD112" i="6"/>
  <c r="BC112" i="6"/>
  <c r="BK110" i="6"/>
  <c r="EF110" i="6" s="1"/>
  <c r="BF110" i="6"/>
  <c r="BE110" i="6"/>
  <c r="BD110" i="6"/>
  <c r="BC110" i="6"/>
  <c r="BK109" i="6"/>
  <c r="EF109" i="6" s="1"/>
  <c r="BF109" i="6"/>
  <c r="BE109" i="6"/>
  <c r="BD109" i="6"/>
  <c r="BC109" i="6"/>
  <c r="BK108" i="6"/>
  <c r="EF108" i="6" s="1"/>
  <c r="BF108" i="6"/>
  <c r="BE108" i="6"/>
  <c r="BD108" i="6"/>
  <c r="BC108" i="6"/>
  <c r="BK107" i="6"/>
  <c r="EF107" i="6" s="1"/>
  <c r="BF107" i="6"/>
  <c r="BE107" i="6"/>
  <c r="BD107" i="6"/>
  <c r="BC107" i="6"/>
  <c r="BK106" i="6"/>
  <c r="EF106" i="6" s="1"/>
  <c r="BF106" i="6"/>
  <c r="BE106" i="6"/>
  <c r="BD106" i="6"/>
  <c r="BC106" i="6"/>
  <c r="BK104" i="6"/>
  <c r="EF104" i="6" s="1"/>
  <c r="BF104" i="6"/>
  <c r="BE104" i="6"/>
  <c r="BD104" i="6"/>
  <c r="BC104" i="6"/>
  <c r="BK103" i="6"/>
  <c r="EF103" i="6" s="1"/>
  <c r="BF103" i="6"/>
  <c r="BE103" i="6"/>
  <c r="BD103" i="6"/>
  <c r="BC103" i="6"/>
  <c r="BK102" i="6"/>
  <c r="BF102" i="6"/>
  <c r="BE102" i="6"/>
  <c r="BD102" i="6"/>
  <c r="BC102" i="6"/>
  <c r="BK101" i="6"/>
  <c r="EF101" i="6" s="1"/>
  <c r="BF101" i="6"/>
  <c r="BE101" i="6"/>
  <c r="BD101" i="6"/>
  <c r="BC101" i="6"/>
  <c r="DE100" i="6"/>
  <c r="DF100" i="6" s="1"/>
  <c r="BK100" i="6"/>
  <c r="EF100" i="6" s="1"/>
  <c r="BF100" i="6"/>
  <c r="BE100" i="6"/>
  <c r="BD100" i="6"/>
  <c r="BC100" i="6"/>
  <c r="BK99" i="6"/>
  <c r="BF99" i="6"/>
  <c r="BE99" i="6"/>
  <c r="BD99" i="6"/>
  <c r="BC99" i="6"/>
  <c r="BK98" i="6"/>
  <c r="BF98" i="6"/>
  <c r="BE98" i="6"/>
  <c r="BD98" i="6"/>
  <c r="BC98" i="6"/>
  <c r="BK97" i="6"/>
  <c r="EF97" i="6" s="1"/>
  <c r="BF97" i="6"/>
  <c r="BE97" i="6"/>
  <c r="BD97" i="6"/>
  <c r="BC97" i="6"/>
  <c r="BK96" i="6"/>
  <c r="EF96" i="6" s="1"/>
  <c r="BF96" i="6"/>
  <c r="BE96" i="6"/>
  <c r="BD96" i="6"/>
  <c r="BC96" i="6"/>
  <c r="BK95" i="6"/>
  <c r="BF95" i="6"/>
  <c r="BE95" i="6"/>
  <c r="BD95" i="6"/>
  <c r="BC95" i="6"/>
  <c r="BK94" i="6"/>
  <c r="BF94" i="6"/>
  <c r="BE94" i="6"/>
  <c r="BD94" i="6"/>
  <c r="BC94" i="6"/>
  <c r="BK93" i="6"/>
  <c r="BF93" i="6"/>
  <c r="BE93" i="6"/>
  <c r="BD93" i="6"/>
  <c r="BC93" i="6"/>
  <c r="BK90" i="6"/>
  <c r="EF90" i="6" s="1"/>
  <c r="BF90" i="6"/>
  <c r="BE90" i="6"/>
  <c r="BD90" i="6"/>
  <c r="BC90" i="6"/>
  <c r="BK88" i="6"/>
  <c r="EF88" i="6" s="1"/>
  <c r="BF88" i="6"/>
  <c r="BE88" i="6"/>
  <c r="BD88" i="6"/>
  <c r="BC88" i="6"/>
  <c r="BK87" i="6"/>
  <c r="CM87" i="6" s="1"/>
  <c r="BF87" i="6"/>
  <c r="BE87" i="6"/>
  <c r="BD87" i="6"/>
  <c r="BC87" i="6"/>
  <c r="DE86" i="6"/>
  <c r="DF86" i="6" s="1"/>
  <c r="BK86" i="6"/>
  <c r="BF86" i="6"/>
  <c r="BE86" i="6"/>
  <c r="BD86" i="6"/>
  <c r="BC86" i="6"/>
  <c r="DE85" i="6"/>
  <c r="DF85" i="6" s="1"/>
  <c r="BK85" i="6"/>
  <c r="DL85" i="6" s="1"/>
  <c r="DM85" i="6" s="1"/>
  <c r="BF85" i="6"/>
  <c r="BE85" i="6"/>
  <c r="BD85" i="6"/>
  <c r="BC85" i="6"/>
  <c r="BK84" i="6"/>
  <c r="EF84" i="6" s="1"/>
  <c r="BF84" i="6"/>
  <c r="BE84" i="6"/>
  <c r="BD84" i="6"/>
  <c r="BC84" i="6"/>
  <c r="BK83" i="6"/>
  <c r="BF83" i="6"/>
  <c r="BE83" i="6"/>
  <c r="BD83" i="6"/>
  <c r="BC83" i="6"/>
  <c r="BK82" i="6"/>
  <c r="BF82" i="6"/>
  <c r="BE82" i="6"/>
  <c r="BD82" i="6"/>
  <c r="BC82" i="6"/>
  <c r="BK81" i="6"/>
  <c r="EF81" i="6" s="1"/>
  <c r="BF81" i="6"/>
  <c r="BE81" i="6"/>
  <c r="BD81" i="6"/>
  <c r="BC81" i="6"/>
  <c r="BK80" i="6"/>
  <c r="EF80" i="6" s="1"/>
  <c r="BF80" i="6"/>
  <c r="BE80" i="6"/>
  <c r="BD80" i="6"/>
  <c r="BC80" i="6"/>
  <c r="BK78" i="6"/>
  <c r="BF78" i="6"/>
  <c r="BE78" i="6"/>
  <c r="BD78" i="6"/>
  <c r="BC78" i="6"/>
  <c r="BK77" i="6"/>
  <c r="CM77" i="6" s="1"/>
  <c r="BF77" i="6"/>
  <c r="BE77" i="6"/>
  <c r="BD77" i="6"/>
  <c r="BC77" i="6"/>
  <c r="BK76" i="6"/>
  <c r="EF76" i="6" s="1"/>
  <c r="BF76" i="6"/>
  <c r="BE76" i="6"/>
  <c r="BD76" i="6"/>
  <c r="BC76" i="6"/>
  <c r="BK74" i="6"/>
  <c r="EF74" i="6" s="1"/>
  <c r="BF74" i="6"/>
  <c r="BE74" i="6"/>
  <c r="BD74" i="6"/>
  <c r="BC74" i="6"/>
  <c r="BK73" i="6"/>
  <c r="BF73" i="6"/>
  <c r="BE73" i="6"/>
  <c r="BD73" i="6"/>
  <c r="BC73" i="6"/>
  <c r="BK71" i="6"/>
  <c r="CM71" i="6" s="1"/>
  <c r="BF71" i="6"/>
  <c r="BE71" i="6"/>
  <c r="BD71" i="6"/>
  <c r="BC71" i="6"/>
  <c r="BK70" i="6"/>
  <c r="CM70" i="6" s="1"/>
  <c r="BF70" i="6"/>
  <c r="BE70" i="6"/>
  <c r="BD70" i="6"/>
  <c r="BC70" i="6"/>
  <c r="DE69" i="6"/>
  <c r="DF69" i="6" s="1"/>
  <c r="BK69" i="6"/>
  <c r="BF69" i="6"/>
  <c r="BE69" i="6"/>
  <c r="BD69" i="6"/>
  <c r="BC69" i="6"/>
  <c r="BK68" i="6"/>
  <c r="CM68" i="6" s="1"/>
  <c r="BF68" i="6"/>
  <c r="BE68" i="6"/>
  <c r="BD68" i="6"/>
  <c r="BC68" i="6"/>
  <c r="BK67" i="6"/>
  <c r="BF67" i="6"/>
  <c r="BE67" i="6"/>
  <c r="BD67" i="6"/>
  <c r="BC67" i="6"/>
  <c r="BK66" i="6"/>
  <c r="CM66" i="6" s="1"/>
  <c r="BF66" i="6"/>
  <c r="BE66" i="6"/>
  <c r="BD66" i="6"/>
  <c r="BC66" i="6"/>
  <c r="BK65" i="6"/>
  <c r="BF65" i="6"/>
  <c r="BE65" i="6"/>
  <c r="BD65" i="6"/>
  <c r="BC65" i="6"/>
  <c r="BK63" i="6"/>
  <c r="BF63" i="6"/>
  <c r="BE63" i="6"/>
  <c r="BD63" i="6"/>
  <c r="BC63" i="6"/>
  <c r="BK62" i="6"/>
  <c r="BF62" i="6"/>
  <c r="BE62" i="6"/>
  <c r="BD62" i="6"/>
  <c r="BC62" i="6"/>
  <c r="BK61" i="6"/>
  <c r="EF61" i="6" s="1"/>
  <c r="BF61" i="6"/>
  <c r="BE61" i="6"/>
  <c r="BD61" i="6"/>
  <c r="BC61" i="6"/>
  <c r="BK60" i="6"/>
  <c r="EF60" i="6" s="1"/>
  <c r="BF60" i="6"/>
  <c r="BE60" i="6"/>
  <c r="BD60" i="6"/>
  <c r="BC60" i="6"/>
  <c r="BK59" i="6"/>
  <c r="BF59" i="6"/>
  <c r="BE59" i="6"/>
  <c r="BD59" i="6"/>
  <c r="BC59" i="6"/>
  <c r="BK58" i="6"/>
  <c r="EF58" i="6" s="1"/>
  <c r="BF58" i="6"/>
  <c r="BE58" i="6"/>
  <c r="BD58" i="6"/>
  <c r="BC58" i="6"/>
  <c r="BK57" i="6"/>
  <c r="BF57" i="6"/>
  <c r="BE57" i="6"/>
  <c r="BD57" i="6"/>
  <c r="BC57" i="6"/>
  <c r="DM56" i="6"/>
  <c r="DE56" i="6"/>
  <c r="DF56" i="6" s="1"/>
  <c r="BK56" i="6"/>
  <c r="BF56" i="6"/>
  <c r="BE56" i="6"/>
  <c r="BD56" i="6"/>
  <c r="BC56" i="6"/>
  <c r="DT54" i="6"/>
  <c r="DS54" i="6"/>
  <c r="DR54" i="6"/>
  <c r="DQ54" i="6"/>
  <c r="DP54" i="6"/>
  <c r="DO54" i="6"/>
  <c r="DJ54" i="6"/>
  <c r="DI54" i="6"/>
  <c r="DH54" i="6"/>
  <c r="DB54" i="6"/>
  <c r="DA54" i="6"/>
  <c r="CZ54" i="6"/>
  <c r="CY54" i="6"/>
  <c r="CX54" i="6"/>
  <c r="CW54" i="6"/>
  <c r="CV54" i="6"/>
  <c r="CU54" i="6"/>
  <c r="CT54" i="6"/>
  <c r="CS54" i="6"/>
  <c r="CR54" i="6"/>
  <c r="CQ54" i="6"/>
  <c r="CP54" i="6"/>
  <c r="CO54" i="6"/>
  <c r="CN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DE53" i="6"/>
  <c r="DF53" i="6" s="1"/>
  <c r="DF52" i="6" s="1"/>
  <c r="BK53" i="6"/>
  <c r="CG53" i="6" s="1"/>
  <c r="CG52" i="6" s="1"/>
  <c r="BF53" i="6"/>
  <c r="BE53" i="6"/>
  <c r="BD53" i="6"/>
  <c r="BC53" i="6"/>
  <c r="EE52" i="6"/>
  <c r="ED52" i="6"/>
  <c r="EC52" i="6"/>
  <c r="EB52" i="6"/>
  <c r="EA52" i="6"/>
  <c r="DZ52" i="6"/>
  <c r="DY52" i="6"/>
  <c r="DX52" i="6"/>
  <c r="DW52" i="6"/>
  <c r="DV52" i="6"/>
  <c r="DU52" i="6"/>
  <c r="DT52" i="6"/>
  <c r="DS52" i="6"/>
  <c r="DR52" i="6"/>
  <c r="DQ52" i="6"/>
  <c r="DP52" i="6"/>
  <c r="DO52" i="6"/>
  <c r="DN52" i="6"/>
  <c r="DM52" i="6"/>
  <c r="DL52" i="6"/>
  <c r="DK52" i="6"/>
  <c r="DJ52" i="6"/>
  <c r="DI52" i="6"/>
  <c r="DH52" i="6"/>
  <c r="DB52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M52" i="6"/>
  <c r="BL52" i="6"/>
  <c r="BK51" i="6"/>
  <c r="BF51" i="6"/>
  <c r="BE51" i="6"/>
  <c r="BD51" i="6"/>
  <c r="BC51" i="6"/>
  <c r="BK49" i="6"/>
  <c r="BF49" i="6"/>
  <c r="BE49" i="6"/>
  <c r="BD49" i="6"/>
  <c r="BC49" i="6"/>
  <c r="DE47" i="6"/>
  <c r="DF47" i="6" s="1"/>
  <c r="BK47" i="6"/>
  <c r="CI47" i="6" s="1"/>
  <c r="BF47" i="6"/>
  <c r="BE47" i="6"/>
  <c r="BD47" i="6"/>
  <c r="BC47" i="6"/>
  <c r="BK46" i="6"/>
  <c r="BF46" i="6"/>
  <c r="BE46" i="6"/>
  <c r="BD46" i="6"/>
  <c r="BC46" i="6"/>
  <c r="BK45" i="6"/>
  <c r="BF45" i="6"/>
  <c r="BE45" i="6"/>
  <c r="BD45" i="6"/>
  <c r="BC45" i="6"/>
  <c r="DE44" i="6"/>
  <c r="DF44" i="6" s="1"/>
  <c r="BK44" i="6"/>
  <c r="EF44" i="6" s="1"/>
  <c r="BF44" i="6"/>
  <c r="BE44" i="6"/>
  <c r="BD44" i="6"/>
  <c r="BC44" i="6"/>
  <c r="DE42" i="6"/>
  <c r="DF42" i="6" s="1"/>
  <c r="BK42" i="6"/>
  <c r="DN42" i="6" s="1"/>
  <c r="BF42" i="6"/>
  <c r="BP42" i="6" s="1"/>
  <c r="BE42" i="6"/>
  <c r="BO42" i="6" s="1"/>
  <c r="BO36" i="6" s="1"/>
  <c r="BD42" i="6"/>
  <c r="BN42" i="6" s="1"/>
  <c r="BC42" i="6"/>
  <c r="BM42" i="6" s="1"/>
  <c r="BM36" i="6" s="1"/>
  <c r="BK40" i="6"/>
  <c r="BF40" i="6"/>
  <c r="BE40" i="6"/>
  <c r="BD40" i="6"/>
  <c r="BC40" i="6"/>
  <c r="DE38" i="6"/>
  <c r="DF38" i="6" s="1"/>
  <c r="BK38" i="6"/>
  <c r="CI38" i="6" s="1"/>
  <c r="BF38" i="6"/>
  <c r="BE38" i="6"/>
  <c r="BD38" i="6"/>
  <c r="EG38" i="6" s="1"/>
  <c r="BC38" i="6"/>
  <c r="EE36" i="6"/>
  <c r="ED36" i="6"/>
  <c r="EC36" i="6"/>
  <c r="EB36" i="6"/>
  <c r="EA36" i="6"/>
  <c r="DZ36" i="6"/>
  <c r="DY36" i="6"/>
  <c r="DX36" i="6"/>
  <c r="DW36" i="6"/>
  <c r="DV36" i="6"/>
  <c r="DU36" i="6"/>
  <c r="DT36" i="6"/>
  <c r="DS36" i="6"/>
  <c r="DR36" i="6"/>
  <c r="DQ36" i="6"/>
  <c r="DP36" i="6"/>
  <c r="DO36" i="6"/>
  <c r="DJ36" i="6"/>
  <c r="DI36" i="6"/>
  <c r="DH36" i="6"/>
  <c r="DB36" i="6"/>
  <c r="DA36" i="6"/>
  <c r="CZ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G36" i="6"/>
  <c r="CF36" i="6"/>
  <c r="CE36" i="6"/>
  <c r="CD36" i="6"/>
  <c r="BK35" i="6"/>
  <c r="BF35" i="6"/>
  <c r="BE35" i="6"/>
  <c r="BD35" i="6"/>
  <c r="BC35" i="6"/>
  <c r="BK34" i="6"/>
  <c r="BF34" i="6"/>
  <c r="BE34" i="6"/>
  <c r="BD34" i="6"/>
  <c r="BC34" i="6"/>
  <c r="BK33" i="6"/>
  <c r="BF33" i="6"/>
  <c r="BE33" i="6"/>
  <c r="BD33" i="6"/>
  <c r="BC33" i="6"/>
  <c r="DM32" i="6"/>
  <c r="DL32" i="6"/>
  <c r="DK32" i="6"/>
  <c r="DJ32" i="6"/>
  <c r="DI32" i="6"/>
  <c r="DH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A32" i="6"/>
  <c r="BZ32" i="6"/>
  <c r="BY32" i="6"/>
  <c r="BX32" i="6"/>
  <c r="BW32" i="6"/>
  <c r="BV32" i="6"/>
  <c r="BU32" i="6"/>
  <c r="BT32" i="6"/>
  <c r="BS32" i="6"/>
  <c r="BR32" i="6"/>
  <c r="BO32" i="6"/>
  <c r="BN32" i="6"/>
  <c r="BM32" i="6"/>
  <c r="BL32" i="6"/>
  <c r="BK30" i="6"/>
  <c r="BF30" i="6"/>
  <c r="EG30" i="6" s="1"/>
  <c r="BE30" i="6"/>
  <c r="BD30" i="6"/>
  <c r="BC30" i="6"/>
  <c r="DE29" i="6"/>
  <c r="DF29" i="6" s="1"/>
  <c r="DF21" i="6" s="1"/>
  <c r="BK29" i="6"/>
  <c r="CE29" i="6" s="1"/>
  <c r="CE21" i="6" s="1"/>
  <c r="BF29" i="6"/>
  <c r="BE29" i="6"/>
  <c r="BD29" i="6"/>
  <c r="BC29" i="6"/>
  <c r="EG26" i="6"/>
  <c r="BK26" i="6"/>
  <c r="BF26" i="6"/>
  <c r="BE26" i="6"/>
  <c r="BD26" i="6"/>
  <c r="BC26" i="6"/>
  <c r="DE25" i="6"/>
  <c r="DF25" i="6" s="1"/>
  <c r="BK25" i="6"/>
  <c r="DN25" i="6" s="1"/>
  <c r="BF25" i="6"/>
  <c r="BE25" i="6"/>
  <c r="BD25" i="6"/>
  <c r="BC25" i="6"/>
  <c r="DE22" i="6"/>
  <c r="DF22" i="6" s="1"/>
  <c r="BK22" i="6"/>
  <c r="BF22" i="6"/>
  <c r="BE23" i="6"/>
  <c r="BD22" i="6"/>
  <c r="BC22" i="6"/>
  <c r="DM21" i="6"/>
  <c r="DL21" i="6"/>
  <c r="DK21" i="6"/>
  <c r="DJ21" i="6"/>
  <c r="DI21" i="6"/>
  <c r="DH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M15" i="6" s="1"/>
  <c r="CL21" i="6"/>
  <c r="CK21" i="6"/>
  <c r="CJ21" i="6"/>
  <c r="CI21" i="6"/>
  <c r="CH21" i="6"/>
  <c r="CG21" i="6"/>
  <c r="CF21" i="6"/>
  <c r="CA21" i="6"/>
  <c r="BZ21" i="6"/>
  <c r="BY21" i="6"/>
  <c r="BX21" i="6"/>
  <c r="BW21" i="6"/>
  <c r="BV21" i="6"/>
  <c r="BU21" i="6"/>
  <c r="BT21" i="6"/>
  <c r="BS21" i="6"/>
  <c r="BR21" i="6"/>
  <c r="BO21" i="6"/>
  <c r="BN21" i="6"/>
  <c r="BM21" i="6"/>
  <c r="BL21" i="6"/>
  <c r="DD20" i="6"/>
  <c r="BK20" i="6"/>
  <c r="CB20" i="6" s="1"/>
  <c r="BF20" i="6"/>
  <c r="BE20" i="6"/>
  <c r="BD20" i="6"/>
  <c r="BC20" i="6"/>
  <c r="BK19" i="6"/>
  <c r="BF19" i="6"/>
  <c r="BE19" i="6"/>
  <c r="BD19" i="6"/>
  <c r="BC19" i="6"/>
  <c r="DE17" i="6"/>
  <c r="DF17" i="6" s="1"/>
  <c r="BK17" i="6"/>
  <c r="DC17" i="6" s="1"/>
  <c r="BF17" i="6"/>
  <c r="BE17" i="6"/>
  <c r="BD17" i="6"/>
  <c r="BC17" i="6"/>
  <c r="EI15" i="6"/>
  <c r="EJ15" i="6" s="1"/>
  <c r="BY15" i="6"/>
  <c r="CM13" i="6"/>
  <c r="CL13" i="6"/>
  <c r="CI13" i="6"/>
  <c r="CH13" i="6"/>
  <c r="BK159" i="4"/>
  <c r="BL159" i="4" s="1"/>
  <c r="BL158" i="4"/>
  <c r="BL157" i="4"/>
  <c r="BL156" i="4"/>
  <c r="BL155" i="4"/>
  <c r="BK154" i="4"/>
  <c r="BI157" i="4" s="1"/>
  <c r="BJ154" i="4"/>
  <c r="BJ155" i="4" s="1"/>
  <c r="BI154" i="4"/>
  <c r="BI155" i="4" s="1"/>
  <c r="BL153" i="4"/>
  <c r="BL151" i="4"/>
  <c r="BW131" i="4"/>
  <c r="BV131" i="4"/>
  <c r="BU131" i="4"/>
  <c r="BT131" i="4"/>
  <c r="BS131" i="4"/>
  <c r="BR131" i="4"/>
  <c r="BQ131" i="4"/>
  <c r="BP131" i="4"/>
  <c r="BO131" i="4"/>
  <c r="BN131" i="4"/>
  <c r="BM131" i="4"/>
  <c r="BL131" i="4"/>
  <c r="BK131" i="4"/>
  <c r="BJ131" i="4"/>
  <c r="BI131" i="4"/>
  <c r="BH132" i="4" s="1"/>
  <c r="BH131" i="4"/>
  <c r="BH133" i="4" s="1"/>
  <c r="BA131" i="4"/>
  <c r="AZ131" i="4"/>
  <c r="AY131" i="4"/>
  <c r="AX131" i="4"/>
  <c r="AW131" i="4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DA125" i="4"/>
  <c r="DB125" i="4" s="1"/>
  <c r="BG125" i="4"/>
  <c r="BX125" i="4" s="1"/>
  <c r="BF125" i="4"/>
  <c r="BE125" i="4"/>
  <c r="BD125" i="4"/>
  <c r="BC125" i="4"/>
  <c r="DA124" i="4"/>
  <c r="DB124" i="4" s="1"/>
  <c r="BG124" i="4"/>
  <c r="BX124" i="4" s="1"/>
  <c r="BF124" i="4"/>
  <c r="BE124" i="4"/>
  <c r="BD124" i="4"/>
  <c r="BC124" i="4"/>
  <c r="DA126" i="4"/>
  <c r="DB126" i="4" s="1"/>
  <c r="BG126" i="4"/>
  <c r="BY38" i="4" s="1"/>
  <c r="BF126" i="4"/>
  <c r="BE126" i="4"/>
  <c r="BD126" i="4"/>
  <c r="BC126" i="4"/>
  <c r="DA128" i="4"/>
  <c r="DB128" i="4" s="1"/>
  <c r="BG128" i="4"/>
  <c r="BF128" i="4"/>
  <c r="BE128" i="4"/>
  <c r="BD128" i="4"/>
  <c r="BC128" i="4"/>
  <c r="DA127" i="4"/>
  <c r="DB127" i="4" s="1"/>
  <c r="BG127" i="4"/>
  <c r="DL127" i="4" s="1"/>
  <c r="DL123" i="4" s="1"/>
  <c r="BF127" i="4"/>
  <c r="BE127" i="4"/>
  <c r="BD127" i="4"/>
  <c r="BC127" i="4"/>
  <c r="BG130" i="4"/>
  <c r="CW130" i="4" s="1"/>
  <c r="BF130" i="4"/>
  <c r="BE130" i="4"/>
  <c r="BD130" i="4"/>
  <c r="BC130" i="4"/>
  <c r="DM123" i="4"/>
  <c r="DK123" i="4"/>
  <c r="DG123" i="4"/>
  <c r="DF123" i="4"/>
  <c r="DE123" i="4"/>
  <c r="DD123" i="4"/>
  <c r="CU123" i="4"/>
  <c r="CT123" i="4"/>
  <c r="CS123" i="4"/>
  <c r="CR123" i="4"/>
  <c r="CQ123" i="4"/>
  <c r="CP123" i="4"/>
  <c r="CO123" i="4"/>
  <c r="CN123" i="4"/>
  <c r="CM123" i="4"/>
  <c r="CL123" i="4"/>
  <c r="CK123" i="4"/>
  <c r="CJ123" i="4"/>
  <c r="CI123" i="4"/>
  <c r="CH123" i="4"/>
  <c r="CG123" i="4"/>
  <c r="CF123" i="4"/>
  <c r="CE123" i="4"/>
  <c r="CD123" i="4"/>
  <c r="CC123" i="4"/>
  <c r="CB123" i="4"/>
  <c r="CA123" i="4"/>
  <c r="BZ123" i="4"/>
  <c r="BW123" i="4"/>
  <c r="BV123" i="4"/>
  <c r="BU123" i="4"/>
  <c r="BT123" i="4"/>
  <c r="BS123" i="4"/>
  <c r="BR123" i="4"/>
  <c r="BQ123" i="4"/>
  <c r="BP123" i="4"/>
  <c r="BO123" i="4"/>
  <c r="BN123" i="4"/>
  <c r="BM123" i="4"/>
  <c r="BL123" i="4"/>
  <c r="BK123" i="4"/>
  <c r="BJ123" i="4"/>
  <c r="BI123" i="4"/>
  <c r="BH123" i="4"/>
  <c r="BG121" i="4"/>
  <c r="EB121" i="4" s="1"/>
  <c r="BF121" i="4"/>
  <c r="BE121" i="4"/>
  <c r="BD121" i="4"/>
  <c r="BC121" i="4"/>
  <c r="BG118" i="4"/>
  <c r="EB118" i="4" s="1"/>
  <c r="BF118" i="4"/>
  <c r="BE118" i="4"/>
  <c r="BD118" i="4"/>
  <c r="BC118" i="4"/>
  <c r="BG120" i="4"/>
  <c r="EB120" i="4" s="1"/>
  <c r="BF120" i="4"/>
  <c r="BE120" i="4"/>
  <c r="BD120" i="4"/>
  <c r="BC120" i="4"/>
  <c r="BG115" i="4"/>
  <c r="EB115" i="4" s="1"/>
  <c r="BF115" i="4"/>
  <c r="BE115" i="4"/>
  <c r="BD115" i="4"/>
  <c r="BC115" i="4"/>
  <c r="BG119" i="4"/>
  <c r="EB119" i="4" s="1"/>
  <c r="BF119" i="4"/>
  <c r="BE119" i="4"/>
  <c r="BD119" i="4"/>
  <c r="BC119" i="4"/>
  <c r="BG117" i="4"/>
  <c r="EB117" i="4" s="1"/>
  <c r="BF117" i="4"/>
  <c r="BE117" i="4"/>
  <c r="BD117" i="4"/>
  <c r="BC117" i="4"/>
  <c r="BG114" i="4"/>
  <c r="EB114" i="4" s="1"/>
  <c r="BF114" i="4"/>
  <c r="BE114" i="4"/>
  <c r="BD114" i="4"/>
  <c r="BC114" i="4"/>
  <c r="BG116" i="4"/>
  <c r="EB116" i="4" s="1"/>
  <c r="BF116" i="4"/>
  <c r="BE116" i="4"/>
  <c r="BD116" i="4"/>
  <c r="BC116" i="4"/>
  <c r="BG113" i="4"/>
  <c r="EB113" i="4" s="1"/>
  <c r="BF113" i="4"/>
  <c r="BE113" i="4"/>
  <c r="BD113" i="4"/>
  <c r="BC113" i="4"/>
  <c r="BG122" i="4"/>
  <c r="EB122" i="4" s="1"/>
  <c r="BF122" i="4"/>
  <c r="BE122" i="4"/>
  <c r="BD122" i="4"/>
  <c r="BC122" i="4"/>
  <c r="DA112" i="4"/>
  <c r="DB112" i="4" s="1"/>
  <c r="DB110" i="4" s="1"/>
  <c r="BG112" i="4"/>
  <c r="BF112" i="4"/>
  <c r="BE112" i="4"/>
  <c r="BD112" i="4"/>
  <c r="BC112" i="4"/>
  <c r="CI111" i="4"/>
  <c r="CI110" i="4" s="1"/>
  <c r="CH111" i="4"/>
  <c r="CH110" i="4" s="1"/>
  <c r="DF110" i="4"/>
  <c r="DE110" i="4"/>
  <c r="DD110" i="4"/>
  <c r="CX110" i="4"/>
  <c r="CW110" i="4"/>
  <c r="CV110" i="4"/>
  <c r="CU110" i="4"/>
  <c r="CT110" i="4"/>
  <c r="CS110" i="4"/>
  <c r="CR110" i="4"/>
  <c r="CQ110" i="4"/>
  <c r="CP110" i="4"/>
  <c r="CO110" i="4"/>
  <c r="CN110" i="4"/>
  <c r="CM110" i="4"/>
  <c r="CL110" i="4"/>
  <c r="CK110" i="4"/>
  <c r="CJ110" i="4"/>
  <c r="CG110" i="4"/>
  <c r="CF110" i="4"/>
  <c r="CE110" i="4"/>
  <c r="CD110" i="4"/>
  <c r="CC110" i="4"/>
  <c r="CB110" i="4"/>
  <c r="CA110" i="4"/>
  <c r="BZ110" i="4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G109" i="4"/>
  <c r="ED109" i="4" s="1"/>
  <c r="BF109" i="4"/>
  <c r="BE109" i="4"/>
  <c r="BD109" i="4"/>
  <c r="BC109" i="4"/>
  <c r="BG107" i="4"/>
  <c r="ED107" i="4" s="1"/>
  <c r="BF107" i="4"/>
  <c r="BE107" i="4"/>
  <c r="BD107" i="4"/>
  <c r="BC107" i="4"/>
  <c r="BG106" i="4"/>
  <c r="BF106" i="4"/>
  <c r="BE106" i="4"/>
  <c r="BD106" i="4"/>
  <c r="BC106" i="4"/>
  <c r="DA103" i="4"/>
  <c r="DB103" i="4" s="1"/>
  <c r="BG103" i="4"/>
  <c r="DH103" i="4" s="1"/>
  <c r="DI103" i="4" s="1"/>
  <c r="BF103" i="4"/>
  <c r="BE103" i="4"/>
  <c r="BD103" i="4"/>
  <c r="BC103" i="4"/>
  <c r="DA101" i="4"/>
  <c r="DB101" i="4" s="1"/>
  <c r="BG101" i="4"/>
  <c r="BF101" i="4"/>
  <c r="BE101" i="4"/>
  <c r="BD101" i="4"/>
  <c r="BC101" i="4"/>
  <c r="DM15" i="4"/>
  <c r="DK15" i="4"/>
  <c r="DF15" i="4"/>
  <c r="DE15" i="4"/>
  <c r="DD15" i="4"/>
  <c r="CK15" i="4"/>
  <c r="CD15" i="4"/>
  <c r="CC15" i="4"/>
  <c r="BT15" i="4"/>
  <c r="BN15" i="4"/>
  <c r="BI15" i="4"/>
  <c r="BH15" i="4"/>
  <c r="BG104" i="4"/>
  <c r="BF104" i="4"/>
  <c r="BE104" i="4"/>
  <c r="BD104" i="4"/>
  <c r="BC104" i="4"/>
  <c r="BG99" i="4"/>
  <c r="BF99" i="4"/>
  <c r="BE99" i="4"/>
  <c r="BD99" i="4"/>
  <c r="BC99" i="4"/>
  <c r="BG98" i="4"/>
  <c r="EB98" i="4" s="1"/>
  <c r="BF98" i="4"/>
  <c r="BE98" i="4"/>
  <c r="BD98" i="4"/>
  <c r="BC98" i="4"/>
  <c r="BG97" i="4"/>
  <c r="EB97" i="4" s="1"/>
  <c r="BF97" i="4"/>
  <c r="BE97" i="4"/>
  <c r="BD97" i="4"/>
  <c r="BC97" i="4"/>
  <c r="BG96" i="4"/>
  <c r="BF96" i="4"/>
  <c r="BE96" i="4"/>
  <c r="BD96" i="4"/>
  <c r="BC96" i="4"/>
  <c r="BG89" i="4"/>
  <c r="EB89" i="4" s="1"/>
  <c r="BF89" i="4"/>
  <c r="BE89" i="4"/>
  <c r="BD89" i="4"/>
  <c r="BC89" i="4"/>
  <c r="BG82" i="4"/>
  <c r="EB82" i="4" s="1"/>
  <c r="BF82" i="4"/>
  <c r="BE82" i="4"/>
  <c r="BD82" i="4"/>
  <c r="BC82" i="4"/>
  <c r="BG88" i="4"/>
  <c r="EB88" i="4" s="1"/>
  <c r="BF88" i="4"/>
  <c r="BE88" i="4"/>
  <c r="BD88" i="4"/>
  <c r="BC88" i="4"/>
  <c r="BG92" i="4"/>
  <c r="EB92" i="4" s="1"/>
  <c r="BF92" i="4"/>
  <c r="BE92" i="4"/>
  <c r="BD92" i="4"/>
  <c r="BC92" i="4"/>
  <c r="BG94" i="4"/>
  <c r="EB94" i="4" s="1"/>
  <c r="BF94" i="4"/>
  <c r="BE94" i="4"/>
  <c r="BD94" i="4"/>
  <c r="BC94" i="4"/>
  <c r="BG81" i="4"/>
  <c r="EB81" i="4" s="1"/>
  <c r="BF81" i="4"/>
  <c r="BE81" i="4"/>
  <c r="BD81" i="4"/>
  <c r="BC81" i="4"/>
  <c r="BG87" i="4"/>
  <c r="BF87" i="4"/>
  <c r="BE87" i="4"/>
  <c r="BD87" i="4"/>
  <c r="BC87" i="4"/>
  <c r="BG93" i="4"/>
  <c r="EB93" i="4" s="1"/>
  <c r="BF93" i="4"/>
  <c r="BE93" i="4"/>
  <c r="BD93" i="4"/>
  <c r="BC93" i="4"/>
  <c r="BG86" i="4"/>
  <c r="EB86" i="4" s="1"/>
  <c r="BF86" i="4"/>
  <c r="BE86" i="4"/>
  <c r="BD86" i="4"/>
  <c r="BC86" i="4"/>
  <c r="DA91" i="4"/>
  <c r="DB91" i="4" s="1"/>
  <c r="BG91" i="4"/>
  <c r="EB91" i="4" s="1"/>
  <c r="BF91" i="4"/>
  <c r="BE91" i="4"/>
  <c r="BD91" i="4"/>
  <c r="BC91" i="4"/>
  <c r="BG90" i="4"/>
  <c r="EB90" i="4" s="1"/>
  <c r="BF90" i="4"/>
  <c r="BE90" i="4"/>
  <c r="BD90" i="4"/>
  <c r="BC90" i="4"/>
  <c r="BG80" i="4"/>
  <c r="EB80" i="4" s="1"/>
  <c r="BF80" i="4"/>
  <c r="BE80" i="4"/>
  <c r="BD80" i="4"/>
  <c r="BC80" i="4"/>
  <c r="BG85" i="4"/>
  <c r="EB85" i="4" s="1"/>
  <c r="BF85" i="4"/>
  <c r="BE85" i="4"/>
  <c r="BD85" i="4"/>
  <c r="BC85" i="4"/>
  <c r="BG84" i="4"/>
  <c r="EB84" i="4" s="1"/>
  <c r="BF84" i="4"/>
  <c r="BE84" i="4"/>
  <c r="BD84" i="4"/>
  <c r="BC84" i="4"/>
  <c r="BG79" i="4"/>
  <c r="BF79" i="4"/>
  <c r="BE79" i="4"/>
  <c r="BD79" i="4"/>
  <c r="BC79" i="4"/>
  <c r="BG78" i="4"/>
  <c r="BF78" i="4"/>
  <c r="BE78" i="4"/>
  <c r="BD78" i="4"/>
  <c r="BC78" i="4"/>
  <c r="BG69" i="4"/>
  <c r="EB69" i="4" s="1"/>
  <c r="BF69" i="4"/>
  <c r="BE69" i="4"/>
  <c r="BD69" i="4"/>
  <c r="BC69" i="4"/>
  <c r="BG61" i="4"/>
  <c r="EB61" i="4" s="1"/>
  <c r="BF61" i="4"/>
  <c r="BE61" i="4"/>
  <c r="BD61" i="4"/>
  <c r="BC61" i="4"/>
  <c r="BG62" i="4"/>
  <c r="CI62" i="4" s="1"/>
  <c r="BF62" i="4"/>
  <c r="BE62" i="4"/>
  <c r="BD62" i="4"/>
  <c r="BC62" i="4"/>
  <c r="DA74" i="4"/>
  <c r="DB74" i="4" s="1"/>
  <c r="BG74" i="4"/>
  <c r="DH74" i="4" s="1"/>
  <c r="DI74" i="4" s="1"/>
  <c r="BF74" i="4"/>
  <c r="BE74" i="4"/>
  <c r="BD74" i="4"/>
  <c r="BC74" i="4"/>
  <c r="DA64" i="4"/>
  <c r="DB64" i="4" s="1"/>
  <c r="BG64" i="4"/>
  <c r="DH64" i="4" s="1"/>
  <c r="DI64" i="4" s="1"/>
  <c r="BF64" i="4"/>
  <c r="BE64" i="4"/>
  <c r="BD64" i="4"/>
  <c r="BC64" i="4"/>
  <c r="BG66" i="4"/>
  <c r="EB66" i="4" s="1"/>
  <c r="BF66" i="4"/>
  <c r="BE66" i="4"/>
  <c r="BD66" i="4"/>
  <c r="BC66" i="4"/>
  <c r="BG73" i="4"/>
  <c r="BF73" i="4"/>
  <c r="BE73" i="4"/>
  <c r="BD73" i="4"/>
  <c r="BC73" i="4"/>
  <c r="BG63" i="4"/>
  <c r="CI63" i="4" s="1"/>
  <c r="BF63" i="4"/>
  <c r="BE63" i="4"/>
  <c r="BD63" i="4"/>
  <c r="BC63" i="4"/>
  <c r="BG68" i="4"/>
  <c r="CI68" i="4" s="1"/>
  <c r="BF68" i="4"/>
  <c r="BE68" i="4"/>
  <c r="BD68" i="4"/>
  <c r="BC68" i="4"/>
  <c r="BG75" i="4"/>
  <c r="EB75" i="4" s="1"/>
  <c r="BF75" i="4"/>
  <c r="BE75" i="4"/>
  <c r="BD75" i="4"/>
  <c r="BC75" i="4"/>
  <c r="BG72" i="4"/>
  <c r="BF72" i="4"/>
  <c r="BE72" i="4"/>
  <c r="BD72" i="4"/>
  <c r="BC72" i="4"/>
  <c r="BG65" i="4"/>
  <c r="CI65" i="4" s="1"/>
  <c r="BF65" i="4"/>
  <c r="BE65" i="4"/>
  <c r="BD65" i="4"/>
  <c r="BC65" i="4"/>
  <c r="BG71" i="4"/>
  <c r="EB71" i="4" s="1"/>
  <c r="BF71" i="4"/>
  <c r="BE71" i="4"/>
  <c r="BD71" i="4"/>
  <c r="BC71" i="4"/>
  <c r="BG70" i="4"/>
  <c r="CI70" i="4" s="1"/>
  <c r="BF70" i="4"/>
  <c r="BD70" i="4"/>
  <c r="BC70" i="4"/>
  <c r="BG56" i="4"/>
  <c r="CI56" i="4" s="1"/>
  <c r="BF56" i="4"/>
  <c r="BE56" i="4"/>
  <c r="BD56" i="4"/>
  <c r="BC56" i="4"/>
  <c r="BG59" i="4"/>
  <c r="BF59" i="4"/>
  <c r="BE59" i="4"/>
  <c r="BD59" i="4"/>
  <c r="BC59" i="4"/>
  <c r="DA58" i="4"/>
  <c r="DB58" i="4" s="1"/>
  <c r="BG58" i="4"/>
  <c r="DJ58" i="4" s="1"/>
  <c r="DJ42" i="4" s="1"/>
  <c r="BF58" i="4"/>
  <c r="BE58" i="4"/>
  <c r="BD58" i="4"/>
  <c r="BC58" i="4"/>
  <c r="BG55" i="4"/>
  <c r="BF55" i="4"/>
  <c r="BE55" i="4"/>
  <c r="BD55" i="4"/>
  <c r="BC55" i="4"/>
  <c r="BG57" i="4"/>
  <c r="BF57" i="4"/>
  <c r="BE57" i="4"/>
  <c r="BD57" i="4"/>
  <c r="BC57" i="4"/>
  <c r="BG53" i="4"/>
  <c r="CI53" i="4" s="1"/>
  <c r="BF53" i="4"/>
  <c r="BE53" i="4"/>
  <c r="BD53" i="4"/>
  <c r="BC53" i="4"/>
  <c r="BG50" i="4"/>
  <c r="BF50" i="4"/>
  <c r="BE50" i="4"/>
  <c r="BD50" i="4"/>
  <c r="BC50" i="4"/>
  <c r="BG49" i="4"/>
  <c r="BF49" i="4"/>
  <c r="BE49" i="4"/>
  <c r="BD49" i="4"/>
  <c r="BC49" i="4"/>
  <c r="BG48" i="4"/>
  <c r="EB48" i="4" s="1"/>
  <c r="BF48" i="4"/>
  <c r="BE48" i="4"/>
  <c r="BD48" i="4"/>
  <c r="BC48" i="4"/>
  <c r="BG46" i="4"/>
  <c r="EB46" i="4" s="1"/>
  <c r="BF46" i="4"/>
  <c r="BE46" i="4"/>
  <c r="BD46" i="4"/>
  <c r="BC46" i="4"/>
  <c r="BG47" i="4"/>
  <c r="BF47" i="4"/>
  <c r="BE47" i="4"/>
  <c r="BD47" i="4"/>
  <c r="BC47" i="4"/>
  <c r="BG51" i="4"/>
  <c r="CI51" i="4" s="1"/>
  <c r="BF51" i="4"/>
  <c r="BE51" i="4"/>
  <c r="BD51" i="4"/>
  <c r="BC51" i="4"/>
  <c r="BG45" i="4"/>
  <c r="BF45" i="4"/>
  <c r="BE45" i="4"/>
  <c r="BD45" i="4"/>
  <c r="BC45" i="4"/>
  <c r="DI44" i="4"/>
  <c r="DA44" i="4"/>
  <c r="BG44" i="4"/>
  <c r="CI44" i="4" s="1"/>
  <c r="BF44" i="4"/>
  <c r="BE44" i="4"/>
  <c r="BD44" i="4"/>
  <c r="BC44" i="4"/>
  <c r="DP42" i="4"/>
  <c r="DO42" i="4"/>
  <c r="DN42" i="4"/>
  <c r="DM42" i="4"/>
  <c r="DL42" i="4"/>
  <c r="DK42" i="4"/>
  <c r="DF42" i="4"/>
  <c r="DE42" i="4"/>
  <c r="DD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DA41" i="4"/>
  <c r="DB41" i="4" s="1"/>
  <c r="DB40" i="4" s="1"/>
  <c r="BG41" i="4"/>
  <c r="CC41" i="4" s="1"/>
  <c r="CC40" i="4" s="1"/>
  <c r="BF41" i="4"/>
  <c r="BF40" i="4" s="1"/>
  <c r="BE41" i="4"/>
  <c r="BE40" i="4" s="1"/>
  <c r="BD41" i="4"/>
  <c r="BD40" i="4" s="1"/>
  <c r="BC41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I40" i="4"/>
  <c r="BH40" i="4"/>
  <c r="BG33" i="4"/>
  <c r="BF33" i="4"/>
  <c r="BE33" i="4"/>
  <c r="BD33" i="4"/>
  <c r="BC33" i="4"/>
  <c r="BG37" i="4"/>
  <c r="BF37" i="4"/>
  <c r="BE37" i="4"/>
  <c r="BD37" i="4"/>
  <c r="BC37" i="4"/>
  <c r="DA36" i="4"/>
  <c r="DB36" i="4" s="1"/>
  <c r="BG36" i="4"/>
  <c r="CE36" i="4" s="1"/>
  <c r="BF36" i="4"/>
  <c r="BE36" i="4"/>
  <c r="BD36" i="4"/>
  <c r="BC36" i="4"/>
  <c r="BG35" i="4"/>
  <c r="BF35" i="4"/>
  <c r="BE35" i="4"/>
  <c r="BD35" i="4"/>
  <c r="BC35" i="4"/>
  <c r="BG34" i="4"/>
  <c r="BF34" i="4"/>
  <c r="BE34" i="4"/>
  <c r="BD34" i="4"/>
  <c r="BC34" i="4"/>
  <c r="DA32" i="4"/>
  <c r="DB32" i="4" s="1"/>
  <c r="BG32" i="4"/>
  <c r="EB32" i="4" s="1"/>
  <c r="BF32" i="4"/>
  <c r="BE32" i="4"/>
  <c r="BD32" i="4"/>
  <c r="BC32" i="4"/>
  <c r="DA31" i="4"/>
  <c r="DB31" i="4" s="1"/>
  <c r="BG31" i="4"/>
  <c r="DJ31" i="4" s="1"/>
  <c r="BF31" i="4"/>
  <c r="BL31" i="4" s="1"/>
  <c r="BE31" i="4"/>
  <c r="BD31" i="4"/>
  <c r="BJ31" i="4" s="1"/>
  <c r="BJ30" i="4" s="1"/>
  <c r="BC31" i="4"/>
  <c r="BG39" i="4"/>
  <c r="BF39" i="4"/>
  <c r="BE39" i="4"/>
  <c r="BD39" i="4"/>
  <c r="BC39" i="4"/>
  <c r="EA30" i="4"/>
  <c r="DZ30" i="4"/>
  <c r="DY30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F30" i="4"/>
  <c r="DE30" i="4"/>
  <c r="DD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C30" i="4"/>
  <c r="CB30" i="4"/>
  <c r="CA30" i="4"/>
  <c r="BZ30" i="4"/>
  <c r="BG29" i="4"/>
  <c r="BF29" i="4"/>
  <c r="BE29" i="4"/>
  <c r="BD29" i="4"/>
  <c r="BC29" i="4"/>
  <c r="BG28" i="4"/>
  <c r="BF28" i="4"/>
  <c r="BE28" i="4"/>
  <c r="BD28" i="4"/>
  <c r="BC28" i="4"/>
  <c r="BG27" i="4"/>
  <c r="BF27" i="4"/>
  <c r="BE27" i="4"/>
  <c r="BD27" i="4"/>
  <c r="BC27" i="4"/>
  <c r="DI26" i="4"/>
  <c r="DH26" i="4"/>
  <c r="DG26" i="4"/>
  <c r="DF26" i="4"/>
  <c r="DE26" i="4"/>
  <c r="DD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BW26" i="4"/>
  <c r="BV26" i="4"/>
  <c r="BU26" i="4"/>
  <c r="BT26" i="4"/>
  <c r="BS26" i="4"/>
  <c r="BR26" i="4"/>
  <c r="BQ26" i="4"/>
  <c r="BP26" i="4"/>
  <c r="BO26" i="4"/>
  <c r="BN26" i="4"/>
  <c r="BK26" i="4"/>
  <c r="BJ26" i="4"/>
  <c r="BI26" i="4"/>
  <c r="BH26" i="4"/>
  <c r="BG23" i="4"/>
  <c r="BF23" i="4"/>
  <c r="EC23" i="4" s="1"/>
  <c r="BE23" i="4"/>
  <c r="BD23" i="4"/>
  <c r="BC23" i="4"/>
  <c r="DA21" i="4"/>
  <c r="DB21" i="4" s="1"/>
  <c r="DB19" i="4" s="1"/>
  <c r="BG21" i="4"/>
  <c r="BF21" i="4"/>
  <c r="BE21" i="4"/>
  <c r="BD21" i="4"/>
  <c r="BC21" i="4"/>
  <c r="EC24" i="4"/>
  <c r="BG24" i="4"/>
  <c r="BF24" i="4"/>
  <c r="BE24" i="4"/>
  <c r="BD24" i="4"/>
  <c r="BC24" i="4"/>
  <c r="DA22" i="4"/>
  <c r="DB22" i="4" s="1"/>
  <c r="BG22" i="4"/>
  <c r="BX22" i="4" s="1"/>
  <c r="BF22" i="4"/>
  <c r="BE22" i="4"/>
  <c r="BD22" i="4"/>
  <c r="BC22" i="4"/>
  <c r="DA20" i="4"/>
  <c r="BG20" i="4"/>
  <c r="DJ20" i="4" s="1"/>
  <c r="BF20" i="4"/>
  <c r="BE20" i="4"/>
  <c r="BD20" i="4"/>
  <c r="BC20" i="4"/>
  <c r="DI19" i="4"/>
  <c r="DH19" i="4"/>
  <c r="DG19" i="4"/>
  <c r="DF19" i="4"/>
  <c r="DE19" i="4"/>
  <c r="DD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BW19" i="4"/>
  <c r="BV19" i="4"/>
  <c r="BU19" i="4"/>
  <c r="BT19" i="4"/>
  <c r="BS19" i="4"/>
  <c r="BR19" i="4"/>
  <c r="BQ19" i="4"/>
  <c r="BP19" i="4"/>
  <c r="BO19" i="4"/>
  <c r="BN19" i="4"/>
  <c r="BK19" i="4"/>
  <c r="BJ19" i="4"/>
  <c r="BI19" i="4"/>
  <c r="BH19" i="4"/>
  <c r="BG18" i="4"/>
  <c r="BF18" i="4"/>
  <c r="BE18" i="4"/>
  <c r="BD18" i="4"/>
  <c r="BC18" i="4"/>
  <c r="DA17" i="4"/>
  <c r="DB17" i="4" s="1"/>
  <c r="DC17" i="4" s="1"/>
  <c r="BG17" i="4"/>
  <c r="BF17" i="4"/>
  <c r="BE17" i="4"/>
  <c r="BD17" i="4"/>
  <c r="BC17" i="4"/>
  <c r="EE15" i="4"/>
  <c r="EF15" i="4" s="1"/>
  <c r="CI13" i="4"/>
  <c r="CH13" i="4"/>
  <c r="CE13" i="4"/>
  <c r="CD13" i="4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J130" i="2"/>
  <c r="BI130" i="2"/>
  <c r="BH131" i="2" s="1"/>
  <c r="BH130" i="2"/>
  <c r="BH132" i="2" s="1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DA124" i="2"/>
  <c r="DB124" i="2" s="1"/>
  <c r="BG124" i="2"/>
  <c r="BY38" i="2" s="1"/>
  <c r="BF124" i="2"/>
  <c r="BE124" i="2"/>
  <c r="BD124" i="2"/>
  <c r="BC124" i="2"/>
  <c r="DA123" i="2"/>
  <c r="DB123" i="2" s="1"/>
  <c r="BG123" i="2"/>
  <c r="BF123" i="2"/>
  <c r="BE123" i="2"/>
  <c r="BD123" i="2"/>
  <c r="BC123" i="2"/>
  <c r="DA125" i="2"/>
  <c r="DB125" i="2" s="1"/>
  <c r="BG125" i="2"/>
  <c r="BF125" i="2"/>
  <c r="BE125" i="2"/>
  <c r="BD125" i="2"/>
  <c r="BC125" i="2"/>
  <c r="DA127" i="2"/>
  <c r="DB127" i="2" s="1"/>
  <c r="BG127" i="2"/>
  <c r="BX127" i="2" s="1"/>
  <c r="BF127" i="2"/>
  <c r="BE127" i="2"/>
  <c r="BD127" i="2"/>
  <c r="BC127" i="2"/>
  <c r="DA126" i="2"/>
  <c r="DB126" i="2" s="1"/>
  <c r="BG126" i="2"/>
  <c r="DL126" i="2" s="1"/>
  <c r="DL122" i="2" s="1"/>
  <c r="BF126" i="2"/>
  <c r="BE126" i="2"/>
  <c r="BD126" i="2"/>
  <c r="BC126" i="2"/>
  <c r="BG129" i="2"/>
  <c r="CW129" i="2" s="1"/>
  <c r="BF129" i="2"/>
  <c r="BE129" i="2"/>
  <c r="BD129" i="2"/>
  <c r="BC129" i="2"/>
  <c r="DM122" i="2"/>
  <c r="DK122" i="2"/>
  <c r="DG122" i="2"/>
  <c r="DF122" i="2"/>
  <c r="DE122" i="2"/>
  <c r="DD122" i="2"/>
  <c r="CU122" i="2"/>
  <c r="CT122" i="2"/>
  <c r="CS122" i="2"/>
  <c r="CR122" i="2"/>
  <c r="CQ122" i="2"/>
  <c r="CP122" i="2"/>
  <c r="CO122" i="2"/>
  <c r="CN122" i="2"/>
  <c r="CM122" i="2"/>
  <c r="CL122" i="2"/>
  <c r="CK122" i="2"/>
  <c r="CJ122" i="2"/>
  <c r="CI122" i="2"/>
  <c r="CH122" i="2"/>
  <c r="CG122" i="2"/>
  <c r="CF122" i="2"/>
  <c r="CE122" i="2"/>
  <c r="CD122" i="2"/>
  <c r="CC122" i="2"/>
  <c r="CB122" i="2"/>
  <c r="CA122" i="2"/>
  <c r="BZ122" i="2"/>
  <c r="BW122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J122" i="2"/>
  <c r="BI122" i="2"/>
  <c r="BH122" i="2"/>
  <c r="EB116" i="2"/>
  <c r="EB114" i="2"/>
  <c r="EB117" i="2"/>
  <c r="EB113" i="2"/>
  <c r="EB120" i="2"/>
  <c r="EB119" i="2"/>
  <c r="EB115" i="2"/>
  <c r="EB112" i="2"/>
  <c r="BG111" i="2"/>
  <c r="BF111" i="2"/>
  <c r="BF110" i="2" s="1"/>
  <c r="BE111" i="2"/>
  <c r="BE110" i="2" s="1"/>
  <c r="BD111" i="2"/>
  <c r="BD110" i="2" s="1"/>
  <c r="BC111" i="2"/>
  <c r="BC110" i="2" s="1"/>
  <c r="DA121" i="2"/>
  <c r="EB121" i="2"/>
  <c r="CI110" i="2"/>
  <c r="CI109" i="2" s="1"/>
  <c r="CH110" i="2"/>
  <c r="CH109" i="2" s="1"/>
  <c r="DF109" i="2"/>
  <c r="DE109" i="2"/>
  <c r="DD109" i="2"/>
  <c r="CX109" i="2"/>
  <c r="CW109" i="2"/>
  <c r="CV109" i="2"/>
  <c r="CU109" i="2"/>
  <c r="CT109" i="2"/>
  <c r="CS109" i="2"/>
  <c r="CR109" i="2"/>
  <c r="CQ109" i="2"/>
  <c r="CP109" i="2"/>
  <c r="CO109" i="2"/>
  <c r="CN109" i="2"/>
  <c r="CM109" i="2"/>
  <c r="CL109" i="2"/>
  <c r="CK109" i="2"/>
  <c r="CJ109" i="2"/>
  <c r="CG109" i="2"/>
  <c r="CF109" i="2"/>
  <c r="CE109" i="2"/>
  <c r="CD109" i="2"/>
  <c r="CC109" i="2"/>
  <c r="CB109" i="2"/>
  <c r="CA109" i="2"/>
  <c r="BZ109" i="2"/>
  <c r="BW109" i="2"/>
  <c r="BV109" i="2"/>
  <c r="BU109" i="2"/>
  <c r="BT109" i="2"/>
  <c r="BS109" i="2"/>
  <c r="BR109" i="2"/>
  <c r="BQ109" i="2"/>
  <c r="BP109" i="2"/>
  <c r="BO109" i="2"/>
  <c r="BN109" i="2"/>
  <c r="BM109" i="2"/>
  <c r="BL109" i="2"/>
  <c r="BK109" i="2"/>
  <c r="BJ109" i="2"/>
  <c r="BG108" i="2"/>
  <c r="EK108" i="2" s="1"/>
  <c r="BF108" i="2"/>
  <c r="BE108" i="2"/>
  <c r="BD108" i="2"/>
  <c r="BC108" i="2"/>
  <c r="BG107" i="2"/>
  <c r="EK107" i="2" s="1"/>
  <c r="BF107" i="2"/>
  <c r="BE107" i="2"/>
  <c r="BD107" i="2"/>
  <c r="BC107" i="2"/>
  <c r="BG106" i="2"/>
  <c r="EK106" i="2" s="1"/>
  <c r="BF106" i="2"/>
  <c r="BE106" i="2"/>
  <c r="BD106" i="2"/>
  <c r="BC106" i="2"/>
  <c r="BG105" i="2"/>
  <c r="EK105" i="2" s="1"/>
  <c r="BF105" i="2"/>
  <c r="BE105" i="2"/>
  <c r="BD105" i="2"/>
  <c r="BC105" i="2"/>
  <c r="DA102" i="2"/>
  <c r="DB102" i="2" s="1"/>
  <c r="BG102" i="2"/>
  <c r="BF102" i="2"/>
  <c r="BE102" i="2"/>
  <c r="BD102" i="2"/>
  <c r="BC102" i="2"/>
  <c r="DA100" i="2"/>
  <c r="DB100" i="2" s="1"/>
  <c r="BG100" i="2"/>
  <c r="BF100" i="2"/>
  <c r="BE100" i="2"/>
  <c r="BD100" i="2"/>
  <c r="BC100" i="2"/>
  <c r="DM15" i="2"/>
  <c r="DK15" i="2"/>
  <c r="DF15" i="2"/>
  <c r="DE15" i="2"/>
  <c r="DD15" i="2"/>
  <c r="CV15" i="2"/>
  <c r="CP15" i="2"/>
  <c r="CL15" i="2"/>
  <c r="CF15" i="2"/>
  <c r="CD15" i="2"/>
  <c r="BP15" i="2"/>
  <c r="BK15" i="2"/>
  <c r="BJ15" i="2"/>
  <c r="BG103" i="2"/>
  <c r="BF103" i="2"/>
  <c r="BE103" i="2"/>
  <c r="BD103" i="2"/>
  <c r="BC103" i="2"/>
  <c r="BG98" i="2"/>
  <c r="BF98" i="2"/>
  <c r="BE98" i="2"/>
  <c r="BD98" i="2"/>
  <c r="BC98" i="2"/>
  <c r="BG97" i="2"/>
  <c r="EB97" i="2" s="1"/>
  <c r="BF97" i="2"/>
  <c r="BE97" i="2"/>
  <c r="BD97" i="2"/>
  <c r="BC97" i="2"/>
  <c r="BG96" i="2"/>
  <c r="EB96" i="2" s="1"/>
  <c r="BF96" i="2"/>
  <c r="BE96" i="2"/>
  <c r="BD96" i="2"/>
  <c r="BC96" i="2"/>
  <c r="BG95" i="2"/>
  <c r="EK95" i="2" s="1"/>
  <c r="BF95" i="2"/>
  <c r="BE95" i="2"/>
  <c r="BD95" i="2"/>
  <c r="BC95" i="2"/>
  <c r="BG88" i="2"/>
  <c r="EK88" i="2" s="1"/>
  <c r="BF88" i="2"/>
  <c r="BE88" i="2"/>
  <c r="BD88" i="2"/>
  <c r="BC88" i="2"/>
  <c r="BG81" i="2"/>
  <c r="EK81" i="2" s="1"/>
  <c r="BF81" i="2"/>
  <c r="BE81" i="2"/>
  <c r="BD81" i="2"/>
  <c r="BC81" i="2"/>
  <c r="BG87" i="2"/>
  <c r="EK87" i="2" s="1"/>
  <c r="BF87" i="2"/>
  <c r="BE87" i="2"/>
  <c r="BD87" i="2"/>
  <c r="BC87" i="2"/>
  <c r="BG91" i="2"/>
  <c r="EK91" i="2" s="1"/>
  <c r="BF91" i="2"/>
  <c r="BE91" i="2"/>
  <c r="BD91" i="2"/>
  <c r="BC91" i="2"/>
  <c r="BG93" i="2"/>
  <c r="EK93" i="2" s="1"/>
  <c r="BF93" i="2"/>
  <c r="BE93" i="2"/>
  <c r="BD93" i="2"/>
  <c r="BC93" i="2"/>
  <c r="BG80" i="2"/>
  <c r="BF80" i="2"/>
  <c r="BE80" i="2"/>
  <c r="BD80" i="2"/>
  <c r="BC80" i="2"/>
  <c r="BG86" i="2"/>
  <c r="EK86" i="2" s="1"/>
  <c r="BF86" i="2"/>
  <c r="BE86" i="2"/>
  <c r="BD86" i="2"/>
  <c r="BC86" i="2"/>
  <c r="BG92" i="2"/>
  <c r="EB92" i="2" s="1"/>
  <c r="BF92" i="2"/>
  <c r="BE92" i="2"/>
  <c r="BD92" i="2"/>
  <c r="BC92" i="2"/>
  <c r="BG85" i="2"/>
  <c r="EK85" i="2" s="1"/>
  <c r="BF85" i="2"/>
  <c r="BE85" i="2"/>
  <c r="BD85" i="2"/>
  <c r="BC85" i="2"/>
  <c r="DA90" i="2"/>
  <c r="DB90" i="2" s="1"/>
  <c r="DB76" i="2" s="1"/>
  <c r="BG90" i="2"/>
  <c r="BF90" i="2"/>
  <c r="BE90" i="2"/>
  <c r="BD90" i="2"/>
  <c r="BC90" i="2"/>
  <c r="BG89" i="2"/>
  <c r="EK89" i="2" s="1"/>
  <c r="BF89" i="2"/>
  <c r="BE89" i="2"/>
  <c r="BD89" i="2"/>
  <c r="BC89" i="2"/>
  <c r="BG79" i="2"/>
  <c r="EB79" i="2" s="1"/>
  <c r="BF79" i="2"/>
  <c r="BE79" i="2"/>
  <c r="BD79" i="2"/>
  <c r="BC79" i="2"/>
  <c r="BG84" i="2"/>
  <c r="EK84" i="2" s="1"/>
  <c r="BF84" i="2"/>
  <c r="BE84" i="2"/>
  <c r="BD84" i="2"/>
  <c r="BC84" i="2"/>
  <c r="BG83" i="2"/>
  <c r="BF83" i="2"/>
  <c r="BE83" i="2"/>
  <c r="BD83" i="2"/>
  <c r="BC83" i="2"/>
  <c r="BG78" i="2"/>
  <c r="EK78" i="2" s="1"/>
  <c r="BF78" i="2"/>
  <c r="BE78" i="2"/>
  <c r="BD78" i="2"/>
  <c r="BC78" i="2"/>
  <c r="BG77" i="2"/>
  <c r="EK77" i="2" s="1"/>
  <c r="BF77" i="2"/>
  <c r="BE77" i="2"/>
  <c r="BD77" i="2"/>
  <c r="BC77" i="2"/>
  <c r="BG69" i="2"/>
  <c r="EB69" i="2" s="1"/>
  <c r="BF69" i="2"/>
  <c r="BE69" i="2"/>
  <c r="BD69" i="2"/>
  <c r="BC69" i="2"/>
  <c r="BG61" i="2"/>
  <c r="CI61" i="2" s="1"/>
  <c r="BF61" i="2"/>
  <c r="BE61" i="2"/>
  <c r="BD61" i="2"/>
  <c r="BC61" i="2"/>
  <c r="BG62" i="2"/>
  <c r="EB62" i="2" s="1"/>
  <c r="BF62" i="2"/>
  <c r="BE62" i="2"/>
  <c r="BD62" i="2"/>
  <c r="BC62" i="2"/>
  <c r="DA74" i="2"/>
  <c r="DB74" i="2" s="1"/>
  <c r="BG74" i="2"/>
  <c r="CI74" i="2" s="1"/>
  <c r="BF74" i="2"/>
  <c r="BE74" i="2"/>
  <c r="BD74" i="2"/>
  <c r="BC74" i="2"/>
  <c r="DA64" i="2"/>
  <c r="DB64" i="2" s="1"/>
  <c r="BG64" i="2"/>
  <c r="EB64" i="2" s="1"/>
  <c r="BF64" i="2"/>
  <c r="BE64" i="2"/>
  <c r="BD64" i="2"/>
  <c r="BC64" i="2"/>
  <c r="BG66" i="2"/>
  <c r="CI66" i="2" s="1"/>
  <c r="BF66" i="2"/>
  <c r="BE66" i="2"/>
  <c r="BD66" i="2"/>
  <c r="BC66" i="2"/>
  <c r="BG73" i="2"/>
  <c r="CI73" i="2" s="1"/>
  <c r="BF73" i="2"/>
  <c r="BE73" i="2"/>
  <c r="BD73" i="2"/>
  <c r="BC73" i="2"/>
  <c r="BG63" i="2"/>
  <c r="BF63" i="2"/>
  <c r="BE63" i="2"/>
  <c r="BD63" i="2"/>
  <c r="BC63" i="2"/>
  <c r="BG68" i="2"/>
  <c r="EB68" i="2" s="1"/>
  <c r="BF68" i="2"/>
  <c r="BE68" i="2"/>
  <c r="BD68" i="2"/>
  <c r="BC68" i="2"/>
  <c r="BG75" i="2"/>
  <c r="EB75" i="2" s="1"/>
  <c r="BF75" i="2"/>
  <c r="BE75" i="2"/>
  <c r="BD75" i="2"/>
  <c r="BC75" i="2"/>
  <c r="BG72" i="2"/>
  <c r="CI72" i="2" s="1"/>
  <c r="BF72" i="2"/>
  <c r="BE72" i="2"/>
  <c r="BD72" i="2"/>
  <c r="BC72" i="2"/>
  <c r="BG65" i="2"/>
  <c r="CI65" i="2" s="1"/>
  <c r="BF65" i="2"/>
  <c r="BE65" i="2"/>
  <c r="BD65" i="2"/>
  <c r="BC65" i="2"/>
  <c r="BG71" i="2"/>
  <c r="CI71" i="2" s="1"/>
  <c r="BF71" i="2"/>
  <c r="BE71" i="2"/>
  <c r="BD71" i="2"/>
  <c r="BC71" i="2"/>
  <c r="BG70" i="2"/>
  <c r="CI70" i="2" s="1"/>
  <c r="BF70" i="2"/>
  <c r="BE70" i="2"/>
  <c r="BD70" i="2"/>
  <c r="BC70" i="2"/>
  <c r="BG56" i="2"/>
  <c r="CI56" i="2" s="1"/>
  <c r="BF56" i="2"/>
  <c r="BE56" i="2"/>
  <c r="BD56" i="2"/>
  <c r="BC56" i="2"/>
  <c r="BG59" i="2"/>
  <c r="CI59" i="2" s="1"/>
  <c r="BF59" i="2"/>
  <c r="BE59" i="2"/>
  <c r="BD59" i="2"/>
  <c r="BC59" i="2"/>
  <c r="DA58" i="2"/>
  <c r="DB58" i="2" s="1"/>
  <c r="BG58" i="2"/>
  <c r="CI58" i="2" s="1"/>
  <c r="BF58" i="2"/>
  <c r="BE58" i="2"/>
  <c r="BD58" i="2"/>
  <c r="BC58" i="2"/>
  <c r="BG55" i="2"/>
  <c r="CI55" i="2" s="1"/>
  <c r="BF55" i="2"/>
  <c r="BE55" i="2"/>
  <c r="BD55" i="2"/>
  <c r="BC55" i="2"/>
  <c r="BG57" i="2"/>
  <c r="BF57" i="2"/>
  <c r="BE57" i="2"/>
  <c r="BD57" i="2"/>
  <c r="BC57" i="2"/>
  <c r="BG53" i="2"/>
  <c r="EB53" i="2" s="1"/>
  <c r="BF53" i="2"/>
  <c r="BE53" i="2"/>
  <c r="BD53" i="2"/>
  <c r="BC53" i="2"/>
  <c r="BG50" i="2"/>
  <c r="BF50" i="2"/>
  <c r="BE50" i="2"/>
  <c r="BD50" i="2"/>
  <c r="BC50" i="2"/>
  <c r="BG49" i="2"/>
  <c r="BF49" i="2"/>
  <c r="BE49" i="2"/>
  <c r="BD49" i="2"/>
  <c r="BC49" i="2"/>
  <c r="BG48" i="2"/>
  <c r="BF48" i="2"/>
  <c r="BE48" i="2"/>
  <c r="BD48" i="2"/>
  <c r="BC48" i="2"/>
  <c r="BG46" i="2"/>
  <c r="EB46" i="2" s="1"/>
  <c r="BF46" i="2"/>
  <c r="BE46" i="2"/>
  <c r="BD46" i="2"/>
  <c r="BC46" i="2"/>
  <c r="BG47" i="2"/>
  <c r="BF47" i="2"/>
  <c r="BE47" i="2"/>
  <c r="BD47" i="2"/>
  <c r="BC47" i="2"/>
  <c r="BG51" i="2"/>
  <c r="CI51" i="2" s="1"/>
  <c r="BF51" i="2"/>
  <c r="BE51" i="2"/>
  <c r="BD51" i="2"/>
  <c r="BC51" i="2"/>
  <c r="BG45" i="2"/>
  <c r="BF45" i="2"/>
  <c r="BE45" i="2"/>
  <c r="BD45" i="2"/>
  <c r="BC45" i="2"/>
  <c r="DI44" i="2"/>
  <c r="DA44" i="2"/>
  <c r="DB44" i="2" s="1"/>
  <c r="BG44" i="2"/>
  <c r="CI44" i="2" s="1"/>
  <c r="BF44" i="2"/>
  <c r="BE44" i="2"/>
  <c r="BD44" i="2"/>
  <c r="BC44" i="2"/>
  <c r="DP42" i="2"/>
  <c r="DO42" i="2"/>
  <c r="DN42" i="2"/>
  <c r="DM42" i="2"/>
  <c r="DL42" i="2"/>
  <c r="DK42" i="2"/>
  <c r="DF42" i="2"/>
  <c r="DE42" i="2"/>
  <c r="DD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DA41" i="2"/>
  <c r="DA40" i="2" s="1"/>
  <c r="BG41" i="2"/>
  <c r="CC41" i="2" s="1"/>
  <c r="CC40" i="2" s="1"/>
  <c r="BF41" i="2"/>
  <c r="BF40" i="2" s="1"/>
  <c r="BE41" i="2"/>
  <c r="BE40" i="2" s="1"/>
  <c r="BD41" i="2"/>
  <c r="BD40" i="2" s="1"/>
  <c r="BC41" i="2"/>
  <c r="BC40" i="2" s="1"/>
  <c r="EA40" i="2"/>
  <c r="DZ40" i="2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I40" i="2"/>
  <c r="BH40" i="2"/>
  <c r="BG33" i="2"/>
  <c r="BF33" i="2"/>
  <c r="BE33" i="2"/>
  <c r="BD33" i="2"/>
  <c r="BC33" i="2"/>
  <c r="BG37" i="2"/>
  <c r="BF37" i="2"/>
  <c r="BE37" i="2"/>
  <c r="BD37" i="2"/>
  <c r="BC37" i="2"/>
  <c r="DA36" i="2"/>
  <c r="DB36" i="2" s="1"/>
  <c r="BG36" i="2"/>
  <c r="CE36" i="2" s="1"/>
  <c r="BF36" i="2"/>
  <c r="BE36" i="2"/>
  <c r="BD36" i="2"/>
  <c r="BC36" i="2"/>
  <c r="BG35" i="2"/>
  <c r="BF35" i="2"/>
  <c r="BE35" i="2"/>
  <c r="BD35" i="2"/>
  <c r="BC35" i="2"/>
  <c r="BG34" i="2"/>
  <c r="BF34" i="2"/>
  <c r="BE34" i="2"/>
  <c r="BD34" i="2"/>
  <c r="BC34" i="2"/>
  <c r="DA32" i="2"/>
  <c r="DB32" i="2" s="1"/>
  <c r="BG32" i="2"/>
  <c r="EB32" i="2" s="1"/>
  <c r="BF32" i="2"/>
  <c r="BE32" i="2"/>
  <c r="BD32" i="2"/>
  <c r="BC32" i="2"/>
  <c r="DA31" i="2"/>
  <c r="DB31" i="2" s="1"/>
  <c r="BG31" i="2"/>
  <c r="DJ31" i="2" s="1"/>
  <c r="BF31" i="2"/>
  <c r="BL31" i="2" s="1"/>
  <c r="BE31" i="2"/>
  <c r="BD31" i="2"/>
  <c r="BC31" i="2"/>
  <c r="BG39" i="2"/>
  <c r="BF39" i="2"/>
  <c r="BE39" i="2"/>
  <c r="BD39" i="2"/>
  <c r="BC39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F30" i="2"/>
  <c r="DE30" i="2"/>
  <c r="DD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C30" i="2"/>
  <c r="CB30" i="2"/>
  <c r="CA30" i="2"/>
  <c r="BZ30" i="2"/>
  <c r="BG29" i="2"/>
  <c r="BF29" i="2"/>
  <c r="BE29" i="2"/>
  <c r="BD29" i="2"/>
  <c r="BC29" i="2"/>
  <c r="BG28" i="2"/>
  <c r="BF28" i="2"/>
  <c r="BE28" i="2"/>
  <c r="BD28" i="2"/>
  <c r="BC28" i="2"/>
  <c r="BG27" i="2"/>
  <c r="BF27" i="2"/>
  <c r="BE27" i="2"/>
  <c r="BD27" i="2"/>
  <c r="BC27" i="2"/>
  <c r="DI26" i="2"/>
  <c r="DH26" i="2"/>
  <c r="DG26" i="2"/>
  <c r="DF26" i="2"/>
  <c r="DE26" i="2"/>
  <c r="DD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BW26" i="2"/>
  <c r="BV26" i="2"/>
  <c r="BU26" i="2"/>
  <c r="BT26" i="2"/>
  <c r="BS26" i="2"/>
  <c r="BR26" i="2"/>
  <c r="BQ26" i="2"/>
  <c r="BP26" i="2"/>
  <c r="BO26" i="2"/>
  <c r="BN26" i="2"/>
  <c r="BK26" i="2"/>
  <c r="BJ26" i="2"/>
  <c r="BI26" i="2"/>
  <c r="BH26" i="2"/>
  <c r="BG23" i="2"/>
  <c r="BF23" i="2"/>
  <c r="EC23" i="2" s="1"/>
  <c r="BE23" i="2"/>
  <c r="BD23" i="2"/>
  <c r="BC23" i="2"/>
  <c r="DA21" i="2"/>
  <c r="DA19" i="2" s="1"/>
  <c r="BG21" i="2"/>
  <c r="CA21" i="2" s="1"/>
  <c r="CA19" i="2" s="1"/>
  <c r="BF21" i="2"/>
  <c r="BE21" i="2"/>
  <c r="BD21" i="2"/>
  <c r="BC21" i="2"/>
  <c r="EC24" i="2"/>
  <c r="BG24" i="2"/>
  <c r="BF24" i="2"/>
  <c r="BE24" i="2"/>
  <c r="BD24" i="2"/>
  <c r="BC24" i="2"/>
  <c r="DA22" i="2"/>
  <c r="DB22" i="2" s="1"/>
  <c r="BG22" i="2"/>
  <c r="DJ22" i="2" s="1"/>
  <c r="BF22" i="2"/>
  <c r="BE22" i="2"/>
  <c r="BD22" i="2"/>
  <c r="BC22" i="2"/>
  <c r="DA20" i="2"/>
  <c r="BG20" i="2"/>
  <c r="CA20" i="2" s="1"/>
  <c r="BF20" i="2"/>
  <c r="BE20" i="2"/>
  <c r="BD20" i="2"/>
  <c r="BC20" i="2"/>
  <c r="DI19" i="2"/>
  <c r="DH19" i="2"/>
  <c r="DG19" i="2"/>
  <c r="DF19" i="2"/>
  <c r="DE19" i="2"/>
  <c r="DD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BW19" i="2"/>
  <c r="BV19" i="2"/>
  <c r="BU19" i="2"/>
  <c r="BT19" i="2"/>
  <c r="BS19" i="2"/>
  <c r="BR19" i="2"/>
  <c r="BQ19" i="2"/>
  <c r="BP19" i="2"/>
  <c r="BO19" i="2"/>
  <c r="BN19" i="2"/>
  <c r="BK19" i="2"/>
  <c r="BJ19" i="2"/>
  <c r="BI19" i="2"/>
  <c r="BH19" i="2"/>
  <c r="BG18" i="2"/>
  <c r="BF18" i="2"/>
  <c r="BE18" i="2"/>
  <c r="BD18" i="2"/>
  <c r="BC18" i="2"/>
  <c r="DA17" i="2"/>
  <c r="DB17" i="2" s="1"/>
  <c r="BG17" i="2"/>
  <c r="BF17" i="2"/>
  <c r="BE17" i="2"/>
  <c r="BD17" i="2"/>
  <c r="BC17" i="2"/>
  <c r="CI13" i="2"/>
  <c r="CH13" i="2"/>
  <c r="CE13" i="2"/>
  <c r="CD13" i="2"/>
  <c r="EB101" i="4" l="1"/>
  <c r="BG100" i="4"/>
  <c r="BC100" i="4"/>
  <c r="BD100" i="4"/>
  <c r="BE100" i="4"/>
  <c r="BF100" i="4"/>
  <c r="BB116" i="4"/>
  <c r="ED116" i="4" s="1"/>
  <c r="CP25" i="4"/>
  <c r="BB115" i="4"/>
  <c r="ED115" i="4" s="1"/>
  <c r="BB117" i="4"/>
  <c r="ED117" i="4" s="1"/>
  <c r="AG133" i="4"/>
  <c r="BB122" i="4"/>
  <c r="ED122" i="4" s="1"/>
  <c r="BB64" i="4"/>
  <c r="CY64" i="4" s="1"/>
  <c r="CZ64" i="4" s="1"/>
  <c r="DC64" i="4" s="1"/>
  <c r="BB45" i="4"/>
  <c r="ED45" i="4" s="1"/>
  <c r="BN14" i="4"/>
  <c r="BB118" i="4"/>
  <c r="ED118" i="4" s="1"/>
  <c r="CJ15" i="4"/>
  <c r="CJ14" i="4" s="1"/>
  <c r="BB81" i="4"/>
  <c r="ED81" i="4" s="1"/>
  <c r="BD16" i="4"/>
  <c r="DT25" i="4"/>
  <c r="DM25" i="4"/>
  <c r="DY25" i="4"/>
  <c r="DN25" i="4"/>
  <c r="DZ25" i="4"/>
  <c r="BB31" i="4"/>
  <c r="BR31" i="4" s="1"/>
  <c r="BR30" i="4" s="1"/>
  <c r="BR25" i="4" s="1"/>
  <c r="BF95" i="4"/>
  <c r="CB15" i="4"/>
  <c r="CB14" i="4" s="1"/>
  <c r="BE16" i="4"/>
  <c r="BF16" i="4"/>
  <c r="BB21" i="4"/>
  <c r="CY21" i="4" s="1"/>
  <c r="CY19" i="4" s="1"/>
  <c r="BO15" i="4"/>
  <c r="BO14" i="4" s="1"/>
  <c r="BB22" i="4"/>
  <c r="CY22" i="4" s="1"/>
  <c r="CZ22" i="4" s="1"/>
  <c r="DC22" i="4" s="1"/>
  <c r="BB99" i="4"/>
  <c r="ED99" i="4" s="1"/>
  <c r="BP15" i="4"/>
  <c r="BP14" i="4" s="1"/>
  <c r="DA42" i="4"/>
  <c r="BB113" i="4"/>
  <c r="ED113" i="4" s="1"/>
  <c r="CM15" i="4"/>
  <c r="CM14" i="4" s="1"/>
  <c r="CQ25" i="4"/>
  <c r="CO15" i="4"/>
  <c r="CO14" i="4" s="1"/>
  <c r="DF25" i="4"/>
  <c r="CR25" i="4"/>
  <c r="DQ25" i="4"/>
  <c r="DW25" i="4"/>
  <c r="BH14" i="4"/>
  <c r="BT14" i="4"/>
  <c r="CC14" i="4"/>
  <c r="BB106" i="4"/>
  <c r="BB105" i="4" s="1"/>
  <c r="BE19" i="4"/>
  <c r="BB27" i="4"/>
  <c r="ED27" i="4" s="1"/>
  <c r="CK25" i="4"/>
  <c r="DR25" i="4"/>
  <c r="BG40" i="4"/>
  <c r="CO25" i="4"/>
  <c r="CX25" i="4"/>
  <c r="BB101" i="4"/>
  <c r="BB50" i="4"/>
  <c r="ED50" i="4" s="1"/>
  <c r="CL15" i="4"/>
  <c r="CL14" i="4" s="1"/>
  <c r="BC16" i="4"/>
  <c r="DA19" i="4"/>
  <c r="DA26" i="4"/>
  <c r="CE15" i="4"/>
  <c r="CE14" i="4" s="1"/>
  <c r="CS25" i="4"/>
  <c r="BB87" i="4"/>
  <c r="ED87" i="4" s="1"/>
  <c r="CF15" i="4"/>
  <c r="CF14" i="4" s="1"/>
  <c r="BX18" i="4"/>
  <c r="DB44" i="4"/>
  <c r="DB42" i="4" s="1"/>
  <c r="BD52" i="4"/>
  <c r="BE95" i="4"/>
  <c r="CH25" i="4"/>
  <c r="CT25" i="4"/>
  <c r="BD26" i="4"/>
  <c r="DS25" i="4"/>
  <c r="CP15" i="4"/>
  <c r="CP14" i="4" s="1"/>
  <c r="BG16" i="4"/>
  <c r="CI25" i="4"/>
  <c r="CU25" i="4"/>
  <c r="BG26" i="4"/>
  <c r="BB62" i="4"/>
  <c r="CH62" i="4" s="1"/>
  <c r="BD111" i="4"/>
  <c r="BD110" i="4" s="1"/>
  <c r="BI14" i="4"/>
  <c r="CJ25" i="4"/>
  <c r="BB18" i="4"/>
  <c r="CY18" i="4" s="1"/>
  <c r="CZ18" i="4" s="1"/>
  <c r="DV25" i="4"/>
  <c r="DO25" i="4"/>
  <c r="BB55" i="4"/>
  <c r="CH55" i="4" s="1"/>
  <c r="BB120" i="4"/>
  <c r="ED120" i="4" s="1"/>
  <c r="BB121" i="4"/>
  <c r="ED121" i="4" s="1"/>
  <c r="BA133" i="4"/>
  <c r="BC95" i="4"/>
  <c r="DK25" i="4"/>
  <c r="CI64" i="4"/>
  <c r="BD105" i="4"/>
  <c r="BB119" i="4"/>
  <c r="ED119" i="4" s="1"/>
  <c r="DU25" i="4"/>
  <c r="CN25" i="4"/>
  <c r="BE77" i="4"/>
  <c r="BE105" i="4"/>
  <c r="BC111" i="4"/>
  <c r="BC110" i="4" s="1"/>
  <c r="BB114" i="4"/>
  <c r="ED114" i="4" s="1"/>
  <c r="BB92" i="4"/>
  <c r="ED92" i="4" s="1"/>
  <c r="CQ15" i="4"/>
  <c r="CQ14" i="4" s="1"/>
  <c r="BB56" i="4"/>
  <c r="ED56" i="4" s="1"/>
  <c r="BB84" i="4"/>
  <c r="ED84" i="4" s="1"/>
  <c r="BB98" i="4"/>
  <c r="ED98" i="4" s="1"/>
  <c r="BF105" i="4"/>
  <c r="BD99" i="2"/>
  <c r="BC99" i="2"/>
  <c r="BC122" i="2"/>
  <c r="BD122" i="2"/>
  <c r="BE99" i="2"/>
  <c r="BE122" i="2"/>
  <c r="CS100" i="2"/>
  <c r="BG99" i="2"/>
  <c r="BX123" i="2"/>
  <c r="BG122" i="2"/>
  <c r="BF99" i="2"/>
  <c r="BF122" i="2"/>
  <c r="EB111" i="2"/>
  <c r="BG110" i="2"/>
  <c r="BG109" i="2" s="1"/>
  <c r="M133" i="4"/>
  <c r="CX15" i="2"/>
  <c r="BC26" i="4"/>
  <c r="CV15" i="4"/>
  <c r="BB34" i="4"/>
  <c r="ED34" i="4" s="1"/>
  <c r="BB53" i="4"/>
  <c r="CH53" i="4" s="1"/>
  <c r="BB59" i="4"/>
  <c r="CH59" i="4" s="1"/>
  <c r="CI71" i="4"/>
  <c r="EB64" i="4"/>
  <c r="BT133" i="4"/>
  <c r="BJ156" i="4"/>
  <c r="BG43" i="4"/>
  <c r="CW15" i="4"/>
  <c r="BC19" i="4"/>
  <c r="BB32" i="4"/>
  <c r="CD32" i="4" s="1"/>
  <c r="DL25" i="4"/>
  <c r="BB74" i="4"/>
  <c r="DG74" i="4" s="1"/>
  <c r="BB96" i="4"/>
  <c r="ED96" i="4" s="1"/>
  <c r="BD43" i="4"/>
  <c r="CA22" i="4"/>
  <c r="EB63" i="4"/>
  <c r="BJ15" i="4"/>
  <c r="BJ14" i="4" s="1"/>
  <c r="CD14" i="4"/>
  <c r="CH15" i="4"/>
  <c r="EA25" i="4"/>
  <c r="BB37" i="4"/>
  <c r="ED37" i="4" s="1"/>
  <c r="CV25" i="4"/>
  <c r="EB51" i="4"/>
  <c r="BB48" i="4"/>
  <c r="ED48" i="4" s="1"/>
  <c r="EB62" i="4"/>
  <c r="BB103" i="4"/>
  <c r="ED103" i="4" s="1"/>
  <c r="BG105" i="4"/>
  <c r="BB127" i="4"/>
  <c r="CY127" i="4" s="1"/>
  <c r="CZ127" i="4" s="1"/>
  <c r="DC127" i="4" s="1"/>
  <c r="BJ133" i="4"/>
  <c r="BM32" i="4"/>
  <c r="BK15" i="4"/>
  <c r="BK14" i="4" s="1"/>
  <c r="CY17" i="4"/>
  <c r="BG19" i="4"/>
  <c r="CI15" i="4"/>
  <c r="CG25" i="4"/>
  <c r="BB35" i="4"/>
  <c r="ED35" i="4" s="1"/>
  <c r="BD95" i="4"/>
  <c r="DA110" i="4"/>
  <c r="BB125" i="4"/>
  <c r="CY125" i="4" s="1"/>
  <c r="CZ125" i="4" s="1"/>
  <c r="DC125" i="4" s="1"/>
  <c r="BJ132" i="4"/>
  <c r="BT132" i="4"/>
  <c r="BM20" i="4"/>
  <c r="CW25" i="4"/>
  <c r="BF26" i="4"/>
  <c r="DD25" i="4"/>
  <c r="BB49" i="4"/>
  <c r="ED49" i="4" s="1"/>
  <c r="BB68" i="4"/>
  <c r="CH68" i="4" s="1"/>
  <c r="BB89" i="4"/>
  <c r="ED89" i="4" s="1"/>
  <c r="BX20" i="4"/>
  <c r="BX26" i="4" s="1"/>
  <c r="CL25" i="4"/>
  <c r="DE25" i="4"/>
  <c r="DJ32" i="4"/>
  <c r="DJ30" i="4" s="1"/>
  <c r="DJ25" i="4" s="1"/>
  <c r="BF52" i="4"/>
  <c r="CI58" i="4"/>
  <c r="EB74" i="4"/>
  <c r="CI61" i="4"/>
  <c r="BB104" i="4"/>
  <c r="ED104" i="4" s="1"/>
  <c r="CU103" i="4"/>
  <c r="BB128" i="4"/>
  <c r="CV128" i="4" s="1"/>
  <c r="BU15" i="4"/>
  <c r="BU14" i="4" s="1"/>
  <c r="CA20" i="4"/>
  <c r="DJ22" i="4"/>
  <c r="CM25" i="4"/>
  <c r="BB28" i="4"/>
  <c r="ED28" i="4" s="1"/>
  <c r="BB72" i="4"/>
  <c r="CH72" i="4" s="1"/>
  <c r="BP132" i="4"/>
  <c r="BL154" i="4"/>
  <c r="CK14" i="4"/>
  <c r="BV15" i="4"/>
  <c r="BV14" i="4" s="1"/>
  <c r="BI31" i="4"/>
  <c r="BI30" i="4" s="1"/>
  <c r="BI25" i="4" s="1"/>
  <c r="CF25" i="4"/>
  <c r="BK41" i="4"/>
  <c r="BK40" i="4" s="1"/>
  <c r="BB130" i="4"/>
  <c r="CV130" i="4" s="1"/>
  <c r="CI74" i="4"/>
  <c r="BW15" i="4"/>
  <c r="BW14" i="4" s="1"/>
  <c r="BB24" i="4"/>
  <c r="ED24" i="4" s="1"/>
  <c r="CA21" i="4"/>
  <c r="CA19" i="4" s="1"/>
  <c r="DH58" i="4"/>
  <c r="DI58" i="4" s="1"/>
  <c r="DI42" i="4" s="1"/>
  <c r="EB68" i="4"/>
  <c r="BB90" i="4"/>
  <c r="ED90" i="4" s="1"/>
  <c r="BB88" i="4"/>
  <c r="ED88" i="4" s="1"/>
  <c r="DJ103" i="4"/>
  <c r="BI156" i="4"/>
  <c r="CJ15" i="2"/>
  <c r="CJ14" i="2" s="1"/>
  <c r="BY127" i="2"/>
  <c r="CD14" i="2"/>
  <c r="BF16" i="2"/>
  <c r="CP25" i="2"/>
  <c r="BO15" i="2"/>
  <c r="BO14" i="2" s="1"/>
  <c r="BQ15" i="2"/>
  <c r="BQ14" i="2" s="1"/>
  <c r="CB15" i="2"/>
  <c r="CB14" i="2" s="1"/>
  <c r="EB84" i="2"/>
  <c r="CG15" i="2"/>
  <c r="CG14" i="2" s="1"/>
  <c r="DT25" i="2"/>
  <c r="DL25" i="2"/>
  <c r="BT15" i="2"/>
  <c r="BT14" i="2" s="1"/>
  <c r="DM25" i="2"/>
  <c r="BI121" i="2"/>
  <c r="BI109" i="2" s="1"/>
  <c r="DX25" i="2"/>
  <c r="BW15" i="2"/>
  <c r="BW14" i="2" s="1"/>
  <c r="DN25" i="2"/>
  <c r="DV25" i="2"/>
  <c r="DH121" i="2"/>
  <c r="DI121" i="2" s="1"/>
  <c r="DI109" i="2" s="1"/>
  <c r="BD26" i="2"/>
  <c r="BI15" i="2"/>
  <c r="BI14" i="2" s="1"/>
  <c r="BC94" i="2"/>
  <c r="DU25" i="2"/>
  <c r="BD94" i="2"/>
  <c r="BH15" i="2"/>
  <c r="BH14" i="2" s="1"/>
  <c r="BE94" i="2"/>
  <c r="CE15" i="2"/>
  <c r="CE14" i="2" s="1"/>
  <c r="BF94" i="2"/>
  <c r="BN15" i="2"/>
  <c r="BN14" i="2" s="1"/>
  <c r="CM15" i="2"/>
  <c r="CM14" i="2" s="1"/>
  <c r="BE104" i="2"/>
  <c r="BT132" i="2"/>
  <c r="BT131" i="2"/>
  <c r="BV15" i="2"/>
  <c r="BV14" i="2" s="1"/>
  <c r="DP25" i="2"/>
  <c r="BC76" i="2"/>
  <c r="DH64" i="2"/>
  <c r="DI64" i="2" s="1"/>
  <c r="BE76" i="2"/>
  <c r="EC15" i="8"/>
  <c r="CA15" i="8"/>
  <c r="CA14" i="8" s="1"/>
  <c r="CA13" i="8"/>
  <c r="CY22" i="8"/>
  <c r="CZ22" i="8" s="1"/>
  <c r="DC22" i="8" s="1"/>
  <c r="BZ22" i="8"/>
  <c r="BZ24" i="8"/>
  <c r="CY24" i="8"/>
  <c r="BZ21" i="8"/>
  <c r="BL21" i="8"/>
  <c r="CY21" i="8"/>
  <c r="DB26" i="8"/>
  <c r="BG16" i="8"/>
  <c r="BX18" i="8"/>
  <c r="BY21" i="8"/>
  <c r="BD27" i="8"/>
  <c r="BF31" i="8"/>
  <c r="BF26" i="8" s="1"/>
  <c r="CH54" i="8"/>
  <c r="BB56" i="8"/>
  <c r="EB63" i="8"/>
  <c r="CI63" i="8"/>
  <c r="BG61" i="8"/>
  <c r="CH65" i="8"/>
  <c r="CY131" i="8"/>
  <c r="CZ131" i="8" s="1"/>
  <c r="DC131" i="8" s="1"/>
  <c r="CV131" i="8"/>
  <c r="CV127" i="8" s="1"/>
  <c r="CV14" i="8" s="1"/>
  <c r="DB17" i="8"/>
  <c r="BC20" i="8"/>
  <c r="BC15" i="8" s="1"/>
  <c r="DA20" i="8"/>
  <c r="CA27" i="8"/>
  <c r="CA26" i="8" s="1"/>
  <c r="CH69" i="8"/>
  <c r="BB18" i="8"/>
  <c r="CY18" i="8" s="1"/>
  <c r="CZ18" i="8" s="1"/>
  <c r="DF26" i="8"/>
  <c r="BY32" i="8"/>
  <c r="BM34" i="8"/>
  <c r="BM31" i="8" s="1"/>
  <c r="CY34" i="8"/>
  <c r="CZ34" i="8" s="1"/>
  <c r="DC34" i="8" s="1"/>
  <c r="BH34" i="8"/>
  <c r="BG44" i="8"/>
  <c r="CI60" i="8"/>
  <c r="EB76" i="8"/>
  <c r="EB97" i="8"/>
  <c r="BE95" i="8"/>
  <c r="BD16" i="8"/>
  <c r="BD15" i="8" s="1"/>
  <c r="BG26" i="8"/>
  <c r="BG20" i="8"/>
  <c r="BB33" i="8"/>
  <c r="BB45" i="8"/>
  <c r="CI57" i="8"/>
  <c r="BB86" i="8"/>
  <c r="BC77" i="8"/>
  <c r="BE100" i="8"/>
  <c r="BF43" i="8"/>
  <c r="BX132" i="8"/>
  <c r="DJ132" i="8"/>
  <c r="BO34" i="8"/>
  <c r="BO31" i="8" s="1"/>
  <c r="BO26" i="8" s="1"/>
  <c r="DJ34" i="8"/>
  <c r="DJ31" i="8" s="1"/>
  <c r="DJ26" i="8" s="1"/>
  <c r="BT15" i="8"/>
  <c r="BT14" i="8" s="1"/>
  <c r="CB15" i="8"/>
  <c r="CB14" i="8" s="1"/>
  <c r="CJ15" i="8"/>
  <c r="CJ14" i="8" s="1"/>
  <c r="DL18" i="8"/>
  <c r="DL15" i="8" s="1"/>
  <c r="BF20" i="8"/>
  <c r="BF15" i="8" s="1"/>
  <c r="BF135" i="8" s="1"/>
  <c r="BI26" i="8"/>
  <c r="DA27" i="8"/>
  <c r="DA26" i="8" s="1"/>
  <c r="BD31" i="8"/>
  <c r="BB32" i="8"/>
  <c r="DB31" i="8"/>
  <c r="BU34" i="8"/>
  <c r="BU31" i="8" s="1"/>
  <c r="BU26" i="8" s="1"/>
  <c r="BR34" i="8"/>
  <c r="BR31" i="8" s="1"/>
  <c r="BB35" i="8"/>
  <c r="CH55" i="8"/>
  <c r="BB58" i="8"/>
  <c r="CI64" i="8"/>
  <c r="EB64" i="8"/>
  <c r="DJ22" i="8"/>
  <c r="BX22" i="8"/>
  <c r="DJ21" i="8"/>
  <c r="DJ15" i="8" s="1"/>
  <c r="BM21" i="8"/>
  <c r="BB25" i="8"/>
  <c r="BB20" i="8" s="1"/>
  <c r="BR26" i="8"/>
  <c r="BB29" i="8"/>
  <c r="BB42" i="8"/>
  <c r="BC41" i="8"/>
  <c r="BC26" i="8" s="1"/>
  <c r="BB48" i="8"/>
  <c r="BC61" i="8"/>
  <c r="BE61" i="8"/>
  <c r="BE43" i="8" s="1"/>
  <c r="BE135" i="8" s="1"/>
  <c r="BB70" i="8"/>
  <c r="DC72" i="8"/>
  <c r="BB73" i="8"/>
  <c r="CW129" i="8"/>
  <c r="CW127" i="8" s="1"/>
  <c r="CW14" i="8" s="1"/>
  <c r="BX129" i="8"/>
  <c r="BB67" i="8"/>
  <c r="EB75" i="8"/>
  <c r="BB81" i="8"/>
  <c r="BB85" i="8"/>
  <c r="BB93" i="8"/>
  <c r="BB96" i="8"/>
  <c r="BB95" i="8" s="1"/>
  <c r="BB102" i="8"/>
  <c r="BB106" i="8"/>
  <c r="CZ116" i="8"/>
  <c r="CY114" i="8"/>
  <c r="BB120" i="8"/>
  <c r="BG127" i="8"/>
  <c r="BB130" i="8"/>
  <c r="CY130" i="8" s="1"/>
  <c r="CZ130" i="8" s="1"/>
  <c r="DC130" i="8" s="1"/>
  <c r="DL135" i="8"/>
  <c r="BB132" i="8"/>
  <c r="CY132" i="8" s="1"/>
  <c r="CZ132" i="8" s="1"/>
  <c r="DC132" i="8" s="1"/>
  <c r="BF127" i="8"/>
  <c r="S136" i="8"/>
  <c r="N137" i="8" s="1"/>
  <c r="BB136" i="8" s="1"/>
  <c r="EI136" i="8" s="1"/>
  <c r="AC136" i="8"/>
  <c r="CI62" i="8"/>
  <c r="CI75" i="8"/>
  <c r="EB85" i="8"/>
  <c r="CA85" i="8"/>
  <c r="CY108" i="8"/>
  <c r="CZ108" i="8" s="1"/>
  <c r="DC108" i="8" s="1"/>
  <c r="CT108" i="8"/>
  <c r="DG108" i="8"/>
  <c r="BD115" i="8"/>
  <c r="BD114" i="8" s="1"/>
  <c r="BK34" i="8"/>
  <c r="EB35" i="8"/>
  <c r="BC44" i="8"/>
  <c r="BB62" i="8"/>
  <c r="EB62" i="8"/>
  <c r="EB68" i="8"/>
  <c r="BB76" i="8"/>
  <c r="BG77" i="8"/>
  <c r="EB81" i="8"/>
  <c r="BB88" i="8"/>
  <c r="BB119" i="8"/>
  <c r="BX133" i="8"/>
  <c r="X137" i="8"/>
  <c r="BT148" i="8"/>
  <c r="CE35" i="8"/>
  <c r="CE31" i="8" s="1"/>
  <c r="CE26" i="8" s="1"/>
  <c r="DG72" i="8"/>
  <c r="BB75" i="8"/>
  <c r="CH75" i="8" s="1"/>
  <c r="BB91" i="8"/>
  <c r="EB96" i="8"/>
  <c r="BG95" i="8"/>
  <c r="CO102" i="8"/>
  <c r="DH102" i="8"/>
  <c r="BS102" i="8"/>
  <c r="BC109" i="8"/>
  <c r="DG116" i="8"/>
  <c r="DG114" i="8" s="1"/>
  <c r="CY128" i="8"/>
  <c r="CX128" i="8"/>
  <c r="BG53" i="8"/>
  <c r="BB63" i="8"/>
  <c r="CH63" i="8" s="1"/>
  <c r="EB67" i="8"/>
  <c r="EB80" i="8"/>
  <c r="EB84" i="8"/>
  <c r="BB97" i="8"/>
  <c r="BD109" i="8"/>
  <c r="BH116" i="8"/>
  <c r="BH114" i="8" s="1"/>
  <c r="DC133" i="8"/>
  <c r="AH136" i="8"/>
  <c r="AH137" i="8" s="1"/>
  <c r="BD61" i="8"/>
  <c r="BD43" i="8" s="1"/>
  <c r="EB72" i="8"/>
  <c r="DH72" i="8"/>
  <c r="BB78" i="8"/>
  <c r="BB82" i="8"/>
  <c r="BB87" i="8"/>
  <c r="BB90" i="8"/>
  <c r="BB94" i="8"/>
  <c r="EB98" i="8"/>
  <c r="BE109" i="8"/>
  <c r="BB118" i="8"/>
  <c r="BB115" i="8" s="1"/>
  <c r="BB126" i="8"/>
  <c r="BE127" i="8"/>
  <c r="BC115" i="8"/>
  <c r="BC114" i="8" s="1"/>
  <c r="BB114" i="8" s="1"/>
  <c r="DJ128" i="8"/>
  <c r="DJ127" i="8" s="1"/>
  <c r="DJ135" i="8" s="1"/>
  <c r="EB128" i="8"/>
  <c r="BI161" i="8"/>
  <c r="BG105" i="8"/>
  <c r="DH106" i="8"/>
  <c r="EB112" i="8"/>
  <c r="EB86" i="8"/>
  <c r="EB87" i="8"/>
  <c r="EB89" i="8"/>
  <c r="CS106" i="8"/>
  <c r="CS105" i="8" s="1"/>
  <c r="BG107" i="8"/>
  <c r="DH108" i="8"/>
  <c r="DI108" i="8" s="1"/>
  <c r="EB117" i="8"/>
  <c r="EB118" i="8"/>
  <c r="EB119" i="8"/>
  <c r="EB120" i="8"/>
  <c r="EB121" i="8"/>
  <c r="EB122" i="8"/>
  <c r="EB123" i="8"/>
  <c r="EB124" i="8"/>
  <c r="EB125" i="8"/>
  <c r="EB126" i="8"/>
  <c r="DH73" i="8"/>
  <c r="DI73" i="8" s="1"/>
  <c r="BG103" i="8"/>
  <c r="EB106" i="8"/>
  <c r="CU108" i="8"/>
  <c r="EB110" i="8"/>
  <c r="BG115" i="8"/>
  <c r="BG109" i="8"/>
  <c r="BB23" i="4"/>
  <c r="ED23" i="4" s="1"/>
  <c r="BF19" i="4"/>
  <c r="BB51" i="4"/>
  <c r="CH51" i="4" s="1"/>
  <c r="BB75" i="4"/>
  <c r="ED75" i="4" s="1"/>
  <c r="BB93" i="4"/>
  <c r="ED93" i="4" s="1"/>
  <c r="BE111" i="4"/>
  <c r="BE110" i="4" s="1"/>
  <c r="BB94" i="4"/>
  <c r="ED94" i="4" s="1"/>
  <c r="AM132" i="4"/>
  <c r="BB86" i="4"/>
  <c r="ED86" i="4" s="1"/>
  <c r="BP133" i="4"/>
  <c r="BB80" i="4"/>
  <c r="ED80" i="4" s="1"/>
  <c r="BB46" i="4"/>
  <c r="ED46" i="4" s="1"/>
  <c r="BF60" i="4"/>
  <c r="BB63" i="4"/>
  <c r="CH63" i="4" s="1"/>
  <c r="BF76" i="2"/>
  <c r="BD76" i="2"/>
  <c r="BF77" i="4"/>
  <c r="S132" i="4"/>
  <c r="BD77" i="4"/>
  <c r="BG76" i="2"/>
  <c r="BB80" i="2"/>
  <c r="ED80" i="2" s="1"/>
  <c r="DA76" i="2"/>
  <c r="DH58" i="2"/>
  <c r="DI58" i="2" s="1"/>
  <c r="BF52" i="2"/>
  <c r="BJ14" i="2"/>
  <c r="DW25" i="2"/>
  <c r="BB34" i="2"/>
  <c r="ED34" i="2" s="1"/>
  <c r="BB29" i="2"/>
  <c r="ED29" i="2" s="1"/>
  <c r="CH15" i="2"/>
  <c r="N132" i="4"/>
  <c r="BC30" i="4"/>
  <c r="CE32" i="4"/>
  <c r="D132" i="4"/>
  <c r="BB39" i="4"/>
  <c r="ED39" i="4" s="1"/>
  <c r="BE30" i="4"/>
  <c r="BE26" i="2"/>
  <c r="BB70" i="2"/>
  <c r="CH70" i="2" s="1"/>
  <c r="EB73" i="2"/>
  <c r="BK14" i="2"/>
  <c r="BB36" i="2"/>
  <c r="CD36" i="2" s="1"/>
  <c r="BB63" i="2"/>
  <c r="CH63" i="2" s="1"/>
  <c r="CI62" i="2"/>
  <c r="BB88" i="2"/>
  <c r="ED88" i="2" s="1"/>
  <c r="BG94" i="2"/>
  <c r="BC16" i="2"/>
  <c r="BB20" i="2"/>
  <c r="BL20" i="2" s="1"/>
  <c r="BL26" i="2" s="1"/>
  <c r="BB23" i="2"/>
  <c r="ED23" i="2" s="1"/>
  <c r="EB51" i="2"/>
  <c r="BB112" i="2"/>
  <c r="ED112" i="2" s="1"/>
  <c r="BD16" i="2"/>
  <c r="CI64" i="2"/>
  <c r="EB95" i="2"/>
  <c r="BB51" i="2"/>
  <c r="CH51" i="2" s="1"/>
  <c r="CP14" i="2"/>
  <c r="CG25" i="2"/>
  <c r="CK25" i="2"/>
  <c r="BB39" i="2"/>
  <c r="ED39" i="2" s="1"/>
  <c r="DQ25" i="2"/>
  <c r="DY25" i="2"/>
  <c r="EB65" i="2"/>
  <c r="CI68" i="2"/>
  <c r="CI25" i="2"/>
  <c r="CQ25" i="2"/>
  <c r="DD25" i="2"/>
  <c r="CE31" i="2"/>
  <c r="BM32" i="2"/>
  <c r="EB71" i="2"/>
  <c r="EB78" i="2"/>
  <c r="EB89" i="2"/>
  <c r="CF25" i="2"/>
  <c r="BD30" i="2"/>
  <c r="CE32" i="2"/>
  <c r="CI53" i="2"/>
  <c r="BB65" i="2"/>
  <c r="ED65" i="2" s="1"/>
  <c r="BB95" i="2"/>
  <c r="ED95" i="2" s="1"/>
  <c r="EK97" i="2"/>
  <c r="CO15" i="2"/>
  <c r="CO14" i="2" s="1"/>
  <c r="DH100" i="2"/>
  <c r="CS25" i="2"/>
  <c r="DF25" i="2"/>
  <c r="EB70" i="2"/>
  <c r="EB93" i="2"/>
  <c r="BB98" i="2"/>
  <c r="ED98" i="2" s="1"/>
  <c r="EB100" i="2"/>
  <c r="DZ25" i="2"/>
  <c r="BB17" i="2"/>
  <c r="DO25" i="2"/>
  <c r="DJ32" i="2"/>
  <c r="BE43" i="2"/>
  <c r="BB57" i="2"/>
  <c r="ED57" i="2" s="1"/>
  <c r="BB68" i="2"/>
  <c r="CH68" i="2" s="1"/>
  <c r="BB69" i="2"/>
  <c r="ED69" i="2" s="1"/>
  <c r="BE109" i="2"/>
  <c r="BB126" i="2"/>
  <c r="CY126" i="2" s="1"/>
  <c r="CZ126" i="2" s="1"/>
  <c r="DC126" i="2" s="1"/>
  <c r="BF43" i="2"/>
  <c r="BB75" i="2"/>
  <c r="ED75" i="2" s="1"/>
  <c r="BP14" i="2"/>
  <c r="CF14" i="2"/>
  <c r="BB114" i="2"/>
  <c r="ED114" i="2" s="1"/>
  <c r="BB124" i="2"/>
  <c r="CY124" i="2" s="1"/>
  <c r="CZ124" i="2" s="1"/>
  <c r="DC124" i="2" s="1"/>
  <c r="BP132" i="2"/>
  <c r="CQ15" i="2"/>
  <c r="CQ14" i="2" s="1"/>
  <c r="BD19" i="2"/>
  <c r="BG16" i="2"/>
  <c r="DA30" i="2"/>
  <c r="BE30" i="2"/>
  <c r="BB53" i="2"/>
  <c r="CH53" i="2" s="1"/>
  <c r="BC60" i="2"/>
  <c r="BF104" i="2"/>
  <c r="BB120" i="2"/>
  <c r="ED120" i="2" s="1"/>
  <c r="BP131" i="2"/>
  <c r="AM131" i="2"/>
  <c r="AG132" i="2"/>
  <c r="N131" i="2"/>
  <c r="BA132" i="2"/>
  <c r="W132" i="2"/>
  <c r="CS15" i="2"/>
  <c r="CS14" i="2" s="1"/>
  <c r="BS15" i="2"/>
  <c r="BS14" i="2" s="1"/>
  <c r="CO25" i="2"/>
  <c r="CW25" i="2"/>
  <c r="BB27" i="2"/>
  <c r="ED27" i="2" s="1"/>
  <c r="BB28" i="2"/>
  <c r="ED28" i="2" s="1"/>
  <c r="BC52" i="2"/>
  <c r="BB56" i="2"/>
  <c r="CH56" i="2" s="1"/>
  <c r="BB78" i="2"/>
  <c r="ED78" i="2" s="1"/>
  <c r="BB93" i="2"/>
  <c r="ED93" i="2" s="1"/>
  <c r="BB81" i="2"/>
  <c r="ED81" i="2" s="1"/>
  <c r="BF109" i="2"/>
  <c r="BC109" i="2"/>
  <c r="BB117" i="2"/>
  <c r="ED117" i="2" s="1"/>
  <c r="BB127" i="2"/>
  <c r="CY127" i="2" s="1"/>
  <c r="CZ127" i="2" s="1"/>
  <c r="DC127" i="2" s="1"/>
  <c r="BB125" i="2"/>
  <c r="CY125" i="2" s="1"/>
  <c r="CZ125" i="2" s="1"/>
  <c r="DC125" i="2" s="1"/>
  <c r="CK15" i="2"/>
  <c r="CK14" i="2" s="1"/>
  <c r="CW15" i="2"/>
  <c r="DL18" i="2"/>
  <c r="DL15" i="2" s="1"/>
  <c r="DL130" i="2" s="1"/>
  <c r="DM130" i="2" s="1"/>
  <c r="BE19" i="2"/>
  <c r="CX25" i="2"/>
  <c r="BG30" i="2"/>
  <c r="CC25" i="2"/>
  <c r="DA42" i="2"/>
  <c r="BB50" i="2"/>
  <c r="ED50" i="2" s="1"/>
  <c r="BB72" i="2"/>
  <c r="CH72" i="2" s="1"/>
  <c r="BB64" i="2"/>
  <c r="CY64" i="2" s="1"/>
  <c r="CZ64" i="2" s="1"/>
  <c r="DC64" i="2" s="1"/>
  <c r="BB62" i="2"/>
  <c r="ED62" i="2" s="1"/>
  <c r="BC104" i="2"/>
  <c r="BB118" i="2"/>
  <c r="ED118" i="2" s="1"/>
  <c r="AQ132" i="2"/>
  <c r="CT25" i="2"/>
  <c r="BB86" i="2"/>
  <c r="ED86" i="2" s="1"/>
  <c r="BD104" i="2"/>
  <c r="S131" i="2"/>
  <c r="CC15" i="2"/>
  <c r="CC14" i="2" s="1"/>
  <c r="BF19" i="2"/>
  <c r="DB21" i="2"/>
  <c r="DB19" i="2" s="1"/>
  <c r="DE25" i="2"/>
  <c r="DR25" i="2"/>
  <c r="EC15" i="2"/>
  <c r="BB32" i="2"/>
  <c r="CY32" i="2" s="1"/>
  <c r="CZ32" i="2" s="1"/>
  <c r="DC32" i="2" s="1"/>
  <c r="BB47" i="2"/>
  <c r="ED47" i="2" s="1"/>
  <c r="BB71" i="2"/>
  <c r="ED71" i="2" s="1"/>
  <c r="BB66" i="2"/>
  <c r="CH66" i="2" s="1"/>
  <c r="EB85" i="2"/>
  <c r="EB88" i="2"/>
  <c r="BX121" i="2"/>
  <c r="BB113" i="2"/>
  <c r="ED113" i="2" s="1"/>
  <c r="BB116" i="2"/>
  <c r="ED116" i="2" s="1"/>
  <c r="D131" i="2"/>
  <c r="AR131" i="2"/>
  <c r="CL25" i="2"/>
  <c r="BB74" i="2"/>
  <c r="CY74" i="2" s="1"/>
  <c r="CZ74" i="2" s="1"/>
  <c r="DC74" i="2" s="1"/>
  <c r="BB115" i="2"/>
  <c r="ED115" i="2" s="1"/>
  <c r="CH25" i="2"/>
  <c r="BC26" i="2"/>
  <c r="BB35" i="2"/>
  <c r="ED35" i="2" s="1"/>
  <c r="BB37" i="2"/>
  <c r="ED37" i="2" s="1"/>
  <c r="CL14" i="2"/>
  <c r="BB58" i="2"/>
  <c r="ED58" i="2" s="1"/>
  <c r="BB59" i="2"/>
  <c r="CH59" i="2" s="1"/>
  <c r="BB79" i="2"/>
  <c r="ED79" i="2" s="1"/>
  <c r="BB87" i="2"/>
  <c r="ED87" i="2" s="1"/>
  <c r="BB97" i="2"/>
  <c r="ED97" i="2" s="1"/>
  <c r="AC131" i="2"/>
  <c r="DA26" i="2"/>
  <c r="CM25" i="2"/>
  <c r="CU25" i="2"/>
  <c r="BG40" i="2"/>
  <c r="DK25" i="2"/>
  <c r="DS25" i="2"/>
  <c r="EA25" i="2"/>
  <c r="BK41" i="2"/>
  <c r="BK40" i="2" s="1"/>
  <c r="BB44" i="2"/>
  <c r="CH44" i="2" s="1"/>
  <c r="BG52" i="2"/>
  <c r="EB72" i="2"/>
  <c r="BB84" i="2"/>
  <c r="ED84" i="2" s="1"/>
  <c r="BB91" i="2"/>
  <c r="ED91" i="2" s="1"/>
  <c r="BB106" i="2"/>
  <c r="BB104" i="2" s="1"/>
  <c r="BD109" i="2"/>
  <c r="DJ121" i="2"/>
  <c r="EB118" i="2"/>
  <c r="BU15" i="2"/>
  <c r="BU14" i="2" s="1"/>
  <c r="DB20" i="2"/>
  <c r="CN25" i="2"/>
  <c r="CV25" i="2"/>
  <c r="BB41" i="2"/>
  <c r="BJ41" i="2" s="1"/>
  <c r="BJ40" i="2" s="1"/>
  <c r="BB61" i="2"/>
  <c r="CH61" i="2" s="1"/>
  <c r="EK79" i="2"/>
  <c r="BB85" i="2"/>
  <c r="ED85" i="2" s="1"/>
  <c r="EB86" i="2"/>
  <c r="BB96" i="2"/>
  <c r="ED96" i="2" s="1"/>
  <c r="BB119" i="2"/>
  <c r="ED119" i="2" s="1"/>
  <c r="DJ127" i="2"/>
  <c r="M132" i="2"/>
  <c r="X131" i="2"/>
  <c r="BJ132" i="2"/>
  <c r="BB73" i="4"/>
  <c r="CH73" i="4" s="1"/>
  <c r="AR132" i="4"/>
  <c r="BB73" i="2"/>
  <c r="ED73" i="2" s="1"/>
  <c r="CO15" i="6"/>
  <c r="CO14" i="6" s="1"/>
  <c r="CG15" i="6"/>
  <c r="CG14" i="6" s="1"/>
  <c r="CJ15" i="6"/>
  <c r="CJ14" i="6" s="1"/>
  <c r="BT15" i="6"/>
  <c r="BT14" i="6" s="1"/>
  <c r="BX15" i="6"/>
  <c r="BX14" i="6" s="1"/>
  <c r="BL15" i="6"/>
  <c r="BL14" i="6" s="1"/>
  <c r="BS15" i="6"/>
  <c r="BS14" i="6" s="1"/>
  <c r="DI31" i="6"/>
  <c r="DQ31" i="6"/>
  <c r="DY31" i="6"/>
  <c r="CO31" i="6"/>
  <c r="CW31" i="6"/>
  <c r="DJ31" i="6"/>
  <c r="CN15" i="6"/>
  <c r="CN14" i="6" s="1"/>
  <c r="BO53" i="6"/>
  <c r="BO52" i="6" s="1"/>
  <c r="BO31" i="6" s="1"/>
  <c r="BB68" i="6"/>
  <c r="EH68" i="6" s="1"/>
  <c r="BY14" i="6"/>
  <c r="DX31" i="6"/>
  <c r="CM58" i="6"/>
  <c r="BB22" i="6"/>
  <c r="CD22" i="6" s="1"/>
  <c r="DA31" i="6"/>
  <c r="CF14" i="6"/>
  <c r="CM76" i="6"/>
  <c r="BB134" i="6"/>
  <c r="EH134" i="6" s="1"/>
  <c r="BB142" i="6"/>
  <c r="EH142" i="6" s="1"/>
  <c r="DR31" i="6"/>
  <c r="DZ31" i="6"/>
  <c r="BB107" i="6"/>
  <c r="EH107" i="6" s="1"/>
  <c r="BN15" i="6"/>
  <c r="BN14" i="6" s="1"/>
  <c r="DB31" i="6"/>
  <c r="DO31" i="6"/>
  <c r="DW31" i="6"/>
  <c r="EE31" i="6"/>
  <c r="BB122" i="6"/>
  <c r="DC122" i="6" s="1"/>
  <c r="DC121" i="6" s="1"/>
  <c r="DP31" i="6"/>
  <c r="CI14" i="6"/>
  <c r="BB45" i="6"/>
  <c r="EH45" i="6" s="1"/>
  <c r="CT15" i="6"/>
  <c r="CT14" i="6" s="1"/>
  <c r="CH14" i="6"/>
  <c r="CG31" i="6"/>
  <c r="CM81" i="6"/>
  <c r="CI117" i="6"/>
  <c r="BN185" i="6"/>
  <c r="BB19" i="6"/>
  <c r="DC19" i="6" s="1"/>
  <c r="DD19" i="6" s="1"/>
  <c r="DE19" i="6" s="1"/>
  <c r="CQ31" i="6"/>
  <c r="CY31" i="6"/>
  <c r="BB90" i="6"/>
  <c r="EH90" i="6" s="1"/>
  <c r="CY124" i="6"/>
  <c r="CA15" i="6"/>
  <c r="CA14" i="6" s="1"/>
  <c r="CQ15" i="6"/>
  <c r="CQ14" i="6" s="1"/>
  <c r="BB29" i="6"/>
  <c r="CD29" i="6" s="1"/>
  <c r="CD21" i="6" s="1"/>
  <c r="CS31" i="6"/>
  <c r="ED31" i="6"/>
  <c r="BB46" i="6"/>
  <c r="EH46" i="6" s="1"/>
  <c r="DA15" i="6"/>
  <c r="BB77" i="6"/>
  <c r="CL77" i="6" s="1"/>
  <c r="BB23" i="6"/>
  <c r="CP15" i="6"/>
  <c r="CP14" i="6" s="1"/>
  <c r="CR31" i="6"/>
  <c r="CZ31" i="6"/>
  <c r="BD92" i="6"/>
  <c r="BE111" i="6"/>
  <c r="BK117" i="6"/>
  <c r="CZ117" i="6"/>
  <c r="BR15" i="6"/>
  <c r="BR14" i="6" s="1"/>
  <c r="BB33" i="6"/>
  <c r="EH33" i="6" s="1"/>
  <c r="DU31" i="6"/>
  <c r="EC31" i="6"/>
  <c r="CB38" i="6"/>
  <c r="CC38" i="6" s="1"/>
  <c r="BM31" i="6"/>
  <c r="DV31" i="6"/>
  <c r="CM84" i="6"/>
  <c r="CM88" i="6"/>
  <c r="BB106" i="6"/>
  <c r="EH106" i="6" s="1"/>
  <c r="BB112" i="6"/>
  <c r="EH112" i="6" s="1"/>
  <c r="CH117" i="6"/>
  <c r="DL118" i="6"/>
  <c r="DM118" i="6" s="1"/>
  <c r="CW14" i="6"/>
  <c r="BK125" i="6"/>
  <c r="CL31" i="6"/>
  <c r="BB58" i="6"/>
  <c r="CL58" i="6" s="1"/>
  <c r="BB95" i="6"/>
  <c r="EH95" i="6" s="1"/>
  <c r="BB108" i="6"/>
  <c r="EH108" i="6" s="1"/>
  <c r="BW15" i="6"/>
  <c r="BW14" i="6" s="1"/>
  <c r="BE131" i="6"/>
  <c r="CB25" i="6"/>
  <c r="DH31" i="6"/>
  <c r="DN38" i="6"/>
  <c r="BK52" i="6"/>
  <c r="EF66" i="6"/>
  <c r="CM74" i="6"/>
  <c r="DN124" i="6"/>
  <c r="BB127" i="6"/>
  <c r="EH127" i="6" s="1"/>
  <c r="BB133" i="6"/>
  <c r="EH133" i="6" s="1"/>
  <c r="BB67" i="6"/>
  <c r="EH67" i="6" s="1"/>
  <c r="DF54" i="6"/>
  <c r="EF124" i="6"/>
  <c r="BB138" i="6"/>
  <c r="EH138" i="6" s="1"/>
  <c r="BB141" i="6"/>
  <c r="EH141" i="6" s="1"/>
  <c r="BZ15" i="6"/>
  <c r="BZ14" i="6" s="1"/>
  <c r="EG15" i="6"/>
  <c r="BB34" i="6"/>
  <c r="EH34" i="6" s="1"/>
  <c r="BE36" i="6"/>
  <c r="BB74" i="6"/>
  <c r="CL74" i="6" s="1"/>
  <c r="CS118" i="6"/>
  <c r="CS117" i="6" s="1"/>
  <c r="BB140" i="6"/>
  <c r="EH140" i="6" s="1"/>
  <c r="BB162" i="6"/>
  <c r="DC162" i="6" s="1"/>
  <c r="DD162" i="6" s="1"/>
  <c r="DG162" i="6" s="1"/>
  <c r="BB26" i="6"/>
  <c r="EH26" i="6" s="1"/>
  <c r="CI42" i="6"/>
  <c r="BB87" i="6"/>
  <c r="CL87" i="6" s="1"/>
  <c r="BB113" i="6"/>
  <c r="EH113" i="6" s="1"/>
  <c r="BB137" i="6"/>
  <c r="EH137" i="6" s="1"/>
  <c r="CJ31" i="6"/>
  <c r="BB60" i="6"/>
  <c r="EH60" i="6" s="1"/>
  <c r="BB81" i="6"/>
  <c r="CL81" i="6" s="1"/>
  <c r="BB99" i="6"/>
  <c r="EH99" i="6" s="1"/>
  <c r="BB118" i="6"/>
  <c r="DC118" i="6" s="1"/>
  <c r="DD118" i="6" s="1"/>
  <c r="DG118" i="6" s="1"/>
  <c r="BB160" i="6"/>
  <c r="DC160" i="6" s="1"/>
  <c r="DD160" i="6" s="1"/>
  <c r="DG160" i="6" s="1"/>
  <c r="BO15" i="6"/>
  <c r="BO14" i="6" s="1"/>
  <c r="CK31" i="6"/>
  <c r="BQ44" i="6"/>
  <c r="BB59" i="6"/>
  <c r="EH59" i="6" s="1"/>
  <c r="BB63" i="6"/>
  <c r="EH63" i="6" s="1"/>
  <c r="BB73" i="6"/>
  <c r="EH73" i="6" s="1"/>
  <c r="BB80" i="6"/>
  <c r="EH80" i="6" s="1"/>
  <c r="EF87" i="6"/>
  <c r="CE100" i="6"/>
  <c r="BB103" i="6"/>
  <c r="EH103" i="6" s="1"/>
  <c r="BD111" i="6"/>
  <c r="EH126" i="6"/>
  <c r="BB139" i="6"/>
  <c r="EH139" i="6" s="1"/>
  <c r="BB156" i="6"/>
  <c r="DC156" i="6" s="1"/>
  <c r="DD156" i="6" s="1"/>
  <c r="DG156" i="6" s="1"/>
  <c r="CL15" i="6"/>
  <c r="CT31" i="6"/>
  <c r="BB40" i="6"/>
  <c r="EH40" i="6" s="1"/>
  <c r="BU42" i="6"/>
  <c r="BU36" i="6" s="1"/>
  <c r="BU31" i="6" s="1"/>
  <c r="BB88" i="6"/>
  <c r="CL88" i="6" s="1"/>
  <c r="BB98" i="6"/>
  <c r="EH98" i="6" s="1"/>
  <c r="EF122" i="6"/>
  <c r="BB135" i="6"/>
  <c r="EH135" i="6" s="1"/>
  <c r="CB162" i="6"/>
  <c r="BM186" i="6"/>
  <c r="DE32" i="6"/>
  <c r="DE36" i="6"/>
  <c r="BB44" i="6"/>
  <c r="EH44" i="6" s="1"/>
  <c r="BB51" i="6"/>
  <c r="EH51" i="6" s="1"/>
  <c r="BB62" i="6"/>
  <c r="EH62" i="6" s="1"/>
  <c r="BB66" i="6"/>
  <c r="CL66" i="6" s="1"/>
  <c r="BB97" i="6"/>
  <c r="EH97" i="6" s="1"/>
  <c r="BB102" i="6"/>
  <c r="EH102" i="6" s="1"/>
  <c r="BB114" i="6"/>
  <c r="EH114" i="6" s="1"/>
  <c r="BB115" i="6"/>
  <c r="EH115" i="6" s="1"/>
  <c r="BC121" i="6"/>
  <c r="BF131" i="6"/>
  <c r="BK155" i="6"/>
  <c r="CC161" i="6" s="1"/>
  <c r="BK32" i="6"/>
  <c r="CN31" i="6"/>
  <c r="CV31" i="6"/>
  <c r="BB104" i="6"/>
  <c r="EH104" i="6" s="1"/>
  <c r="BB109" i="6"/>
  <c r="EH109" i="6" s="1"/>
  <c r="BB120" i="6"/>
  <c r="BB119" i="6" s="1"/>
  <c r="EH119" i="6" s="1"/>
  <c r="CU15" i="6"/>
  <c r="CU14" i="6" s="1"/>
  <c r="BB35" i="6"/>
  <c r="EH35" i="6" s="1"/>
  <c r="BB57" i="6"/>
  <c r="EH57" i="6" s="1"/>
  <c r="BB61" i="6"/>
  <c r="EH61" i="6" s="1"/>
  <c r="BB69" i="6"/>
  <c r="DK69" i="6" s="1"/>
  <c r="BB86" i="6"/>
  <c r="CL86" i="6" s="1"/>
  <c r="CW117" i="6"/>
  <c r="BB124" i="6"/>
  <c r="DC124" i="6" s="1"/>
  <c r="DD124" i="6" s="1"/>
  <c r="DG124" i="6" s="1"/>
  <c r="BB161" i="6"/>
  <c r="DC161" i="6" s="1"/>
  <c r="DD161" i="6" s="1"/>
  <c r="DG161" i="6" s="1"/>
  <c r="BB20" i="6"/>
  <c r="EH20" i="6" s="1"/>
  <c r="CP31" i="6"/>
  <c r="CX31" i="6"/>
  <c r="BB49" i="6"/>
  <c r="EH49" i="6" s="1"/>
  <c r="DT31" i="6"/>
  <c r="EB31" i="6"/>
  <c r="BB76" i="6"/>
  <c r="BB82" i="6"/>
  <c r="CL82" i="6" s="1"/>
  <c r="BB85" i="6"/>
  <c r="DK85" i="6" s="1"/>
  <c r="BE92" i="6"/>
  <c r="BN36" i="6"/>
  <c r="DF32" i="6"/>
  <c r="DP19" i="6"/>
  <c r="DP15" i="6" s="1"/>
  <c r="CB19" i="6"/>
  <c r="DG17" i="6"/>
  <c r="BB30" i="6"/>
  <c r="EH30" i="6" s="1"/>
  <c r="BB17" i="6"/>
  <c r="BK55" i="6"/>
  <c r="CM56" i="6"/>
  <c r="DN69" i="6"/>
  <c r="DN54" i="6" s="1"/>
  <c r="CM69" i="6"/>
  <c r="DL69" i="6"/>
  <c r="DE20" i="6"/>
  <c r="DF20" i="6" s="1"/>
  <c r="DG20" i="6" s="1"/>
  <c r="CE22" i="6"/>
  <c r="BQ22" i="6"/>
  <c r="DN22" i="6"/>
  <c r="CB22" i="6"/>
  <c r="DN44" i="6"/>
  <c r="BB53" i="6"/>
  <c r="BB65" i="6"/>
  <c r="EH65" i="6" s="1"/>
  <c r="EF73" i="6"/>
  <c r="CM73" i="6"/>
  <c r="BF92" i="6"/>
  <c r="BK36" i="6"/>
  <c r="BB42" i="6"/>
  <c r="DE54" i="6"/>
  <c r="BB71" i="6"/>
  <c r="CL71" i="6" s="1"/>
  <c r="BB78" i="6"/>
  <c r="CL78" i="6" s="1"/>
  <c r="BB83" i="6"/>
  <c r="CL83" i="6" s="1"/>
  <c r="BK92" i="6"/>
  <c r="EF93" i="6"/>
  <c r="BB101" i="6"/>
  <c r="EH101" i="6" s="1"/>
  <c r="BC92" i="6"/>
  <c r="BS42" i="6"/>
  <c r="BS36" i="6" s="1"/>
  <c r="BS31" i="6" s="1"/>
  <c r="CI44" i="6"/>
  <c r="BK131" i="6"/>
  <c r="CE25" i="6"/>
  <c r="BT42" i="6"/>
  <c r="BT36" i="6" s="1"/>
  <c r="BT31" i="6" s="1"/>
  <c r="EF65" i="6"/>
  <c r="CM65" i="6"/>
  <c r="BK64" i="6"/>
  <c r="EF82" i="6"/>
  <c r="DA159" i="6"/>
  <c r="EF159" i="6"/>
  <c r="DN159" i="6"/>
  <c r="EF102" i="6"/>
  <c r="BK72" i="6"/>
  <c r="DE21" i="6"/>
  <c r="BB25" i="6"/>
  <c r="EH25" i="6" s="1"/>
  <c r="BB38" i="6"/>
  <c r="DF36" i="6"/>
  <c r="DE52" i="6"/>
  <c r="BB70" i="6"/>
  <c r="CL70" i="6" s="1"/>
  <c r="EF78" i="6"/>
  <c r="CM78" i="6"/>
  <c r="EF95" i="6"/>
  <c r="BF111" i="6"/>
  <c r="CB159" i="6"/>
  <c r="CC159" i="6" s="1"/>
  <c r="DE121" i="6"/>
  <c r="DF122" i="6"/>
  <c r="DF121" i="6" s="1"/>
  <c r="EF132" i="6"/>
  <c r="DN132" i="6"/>
  <c r="DL132" i="6"/>
  <c r="CB132" i="6"/>
  <c r="BM132" i="6"/>
  <c r="BM130" i="6" s="1"/>
  <c r="BM15" i="6"/>
  <c r="BM14" i="6" s="1"/>
  <c r="BU15" i="6"/>
  <c r="BU14" i="6" s="1"/>
  <c r="CK15" i="6"/>
  <c r="CK14" i="6" s="1"/>
  <c r="BC36" i="6"/>
  <c r="DS31" i="6"/>
  <c r="EA31" i="6"/>
  <c r="BB56" i="6"/>
  <c r="EH56" i="6" s="1"/>
  <c r="CM82" i="6"/>
  <c r="EF83" i="6"/>
  <c r="CM83" i="6"/>
  <c r="DB15" i="6"/>
  <c r="CM31" i="6"/>
  <c r="CU31" i="6"/>
  <c r="BD36" i="6"/>
  <c r="BF36" i="6"/>
  <c r="BB47" i="6"/>
  <c r="EF77" i="6"/>
  <c r="EF94" i="6"/>
  <c r="BB110" i="6"/>
  <c r="EH110" i="6" s="1"/>
  <c r="BC111" i="6"/>
  <c r="BB136" i="6"/>
  <c r="EH136" i="6" s="1"/>
  <c r="BB96" i="6"/>
  <c r="EH96" i="6" s="1"/>
  <c r="DL100" i="6"/>
  <c r="DM100" i="6" s="1"/>
  <c r="EF114" i="6"/>
  <c r="BD131" i="6"/>
  <c r="DL86" i="6"/>
  <c r="DM86" i="6" s="1"/>
  <c r="CB160" i="6"/>
  <c r="CM85" i="6"/>
  <c r="EF85" i="6"/>
  <c r="BB94" i="6"/>
  <c r="EH94" i="6" s="1"/>
  <c r="EF99" i="6"/>
  <c r="EF113" i="6"/>
  <c r="BB132" i="6"/>
  <c r="EH132" i="6" s="1"/>
  <c r="DF132" i="6"/>
  <c r="DF130" i="6" s="1"/>
  <c r="BB159" i="6"/>
  <c r="BM184" i="6"/>
  <c r="BM185" i="6"/>
  <c r="DL38" i="6"/>
  <c r="CM86" i="6"/>
  <c r="EF86" i="6"/>
  <c r="BB93" i="6"/>
  <c r="EF98" i="6"/>
  <c r="BW117" i="6"/>
  <c r="BB84" i="6"/>
  <c r="CL84" i="6" s="1"/>
  <c r="BB100" i="6"/>
  <c r="EF112" i="6"/>
  <c r="BK111" i="6"/>
  <c r="BC131" i="6"/>
  <c r="BK121" i="6"/>
  <c r="DL122" i="6"/>
  <c r="EF128" i="6"/>
  <c r="BK123" i="6"/>
  <c r="BB70" i="4"/>
  <c r="CH70" i="4" s="1"/>
  <c r="BB69" i="4"/>
  <c r="ED69" i="4" s="1"/>
  <c r="W133" i="4"/>
  <c r="AQ133" i="4"/>
  <c r="AC132" i="4"/>
  <c r="AH132" i="4"/>
  <c r="BF43" i="4"/>
  <c r="BB46" i="2"/>
  <c r="ED46" i="2" s="1"/>
  <c r="BC52" i="4"/>
  <c r="BE60" i="4"/>
  <c r="BB17" i="4"/>
  <c r="BC40" i="4"/>
  <c r="BB41" i="4"/>
  <c r="EC15" i="4"/>
  <c r="CC25" i="4"/>
  <c r="BG95" i="4"/>
  <c r="EB96" i="4"/>
  <c r="BB66" i="4"/>
  <c r="CH66" i="4" s="1"/>
  <c r="BD60" i="4"/>
  <c r="BB20" i="4"/>
  <c r="BD19" i="4"/>
  <c r="BG77" i="4"/>
  <c r="EB78" i="4"/>
  <c r="CI55" i="4"/>
  <c r="CX15" i="4"/>
  <c r="DP25" i="4"/>
  <c r="DX25" i="4"/>
  <c r="DB30" i="4"/>
  <c r="BK31" i="4"/>
  <c r="BP31" i="4"/>
  <c r="BP30" i="4" s="1"/>
  <c r="BP25" i="4" s="1"/>
  <c r="BB44" i="4"/>
  <c r="BC43" i="4"/>
  <c r="EB53" i="4"/>
  <c r="BB58" i="4"/>
  <c r="BG60" i="4"/>
  <c r="EB65" i="4"/>
  <c r="CW128" i="4"/>
  <c r="CW123" i="4" s="1"/>
  <c r="EB128" i="4"/>
  <c r="DJ128" i="4"/>
  <c r="BX128" i="4"/>
  <c r="BY128" i="4" s="1"/>
  <c r="BQ15" i="4"/>
  <c r="BQ14" i="4" s="1"/>
  <c r="CG15" i="4"/>
  <c r="CG14" i="4" s="1"/>
  <c r="BE26" i="4"/>
  <c r="BF30" i="4"/>
  <c r="DA40" i="4"/>
  <c r="EB70" i="4"/>
  <c r="BC77" i="4"/>
  <c r="DB20" i="4"/>
  <c r="DB26" i="4" s="1"/>
  <c r="BD30" i="4"/>
  <c r="CE31" i="4"/>
  <c r="BB36" i="4"/>
  <c r="ED36" i="4" s="1"/>
  <c r="BB57" i="4"/>
  <c r="ED57" i="4" s="1"/>
  <c r="EB73" i="4"/>
  <c r="EB87" i="4"/>
  <c r="BB29" i="4"/>
  <c r="ED29" i="4" s="1"/>
  <c r="BE43" i="4"/>
  <c r="CI59" i="4"/>
  <c r="BC60" i="4"/>
  <c r="BB71" i="4"/>
  <c r="CI73" i="4"/>
  <c r="EB79" i="4"/>
  <c r="BG52" i="4"/>
  <c r="EB72" i="4"/>
  <c r="CI72" i="4"/>
  <c r="DL18" i="4"/>
  <c r="DL15" i="4" s="1"/>
  <c r="DL131" i="4" s="1"/>
  <c r="BG30" i="4"/>
  <c r="DA30" i="4"/>
  <c r="BB33" i="4"/>
  <c r="ED33" i="4" s="1"/>
  <c r="BB47" i="4"/>
  <c r="ED47" i="4" s="1"/>
  <c r="BE52" i="4"/>
  <c r="BB65" i="4"/>
  <c r="CH65" i="4" s="1"/>
  <c r="BB82" i="4"/>
  <c r="ED82" i="4" s="1"/>
  <c r="BB91" i="4"/>
  <c r="ED91" i="4" s="1"/>
  <c r="I132" i="4"/>
  <c r="AW132" i="4"/>
  <c r="BB61" i="4"/>
  <c r="BB85" i="4"/>
  <c r="ED85" i="4" s="1"/>
  <c r="BB97" i="4"/>
  <c r="BB124" i="4"/>
  <c r="CY124" i="4" s="1"/>
  <c r="CZ124" i="4" s="1"/>
  <c r="DC124" i="4" s="1"/>
  <c r="DH91" i="4"/>
  <c r="DI91" i="4" s="1"/>
  <c r="BB79" i="4"/>
  <c r="ED79" i="4" s="1"/>
  <c r="BC105" i="4"/>
  <c r="BF111" i="4"/>
  <c r="BF110" i="4" s="1"/>
  <c r="BB112" i="4"/>
  <c r="BB126" i="4"/>
  <c r="CY126" i="4" s="1"/>
  <c r="CZ126" i="4" s="1"/>
  <c r="DC126" i="4" s="1"/>
  <c r="CI66" i="4"/>
  <c r="BB78" i="4"/>
  <c r="ED78" i="4" s="1"/>
  <c r="CA91" i="4"/>
  <c r="EB112" i="4"/>
  <c r="DJ112" i="4"/>
  <c r="DH112" i="4"/>
  <c r="BX112" i="4"/>
  <c r="BI112" i="4"/>
  <c r="BI110" i="4" s="1"/>
  <c r="CS101" i="4"/>
  <c r="DH101" i="4"/>
  <c r="BG111" i="4"/>
  <c r="X132" i="4"/>
  <c r="EB103" i="4"/>
  <c r="DJ126" i="4"/>
  <c r="BX130" i="4"/>
  <c r="BX126" i="4"/>
  <c r="EB107" i="4"/>
  <c r="DC17" i="2"/>
  <c r="BX22" i="2"/>
  <c r="BB24" i="2"/>
  <c r="ED24" i="2" s="1"/>
  <c r="BF26" i="2"/>
  <c r="CI63" i="2"/>
  <c r="EB63" i="2"/>
  <c r="BM20" i="2"/>
  <c r="DJ20" i="2"/>
  <c r="BG26" i="2"/>
  <c r="BF30" i="2"/>
  <c r="DB30" i="2"/>
  <c r="BB33" i="2"/>
  <c r="ED33" i="2" s="1"/>
  <c r="BD52" i="2"/>
  <c r="BB77" i="2"/>
  <c r="ED77" i="2" s="1"/>
  <c r="BX20" i="2"/>
  <c r="BE52" i="2"/>
  <c r="EK90" i="2"/>
  <c r="EB90" i="2"/>
  <c r="CA90" i="2"/>
  <c r="CA76" i="2" s="1"/>
  <c r="DH90" i="2"/>
  <c r="BC19" i="2"/>
  <c r="BE16" i="2"/>
  <c r="CY17" i="2"/>
  <c r="BX18" i="2"/>
  <c r="BB22" i="2"/>
  <c r="ED22" i="2" s="1"/>
  <c r="CJ25" i="2"/>
  <c r="CR25" i="2"/>
  <c r="BI31" i="2"/>
  <c r="BI30" i="2" s="1"/>
  <c r="BI25" i="2" s="1"/>
  <c r="DB41" i="2"/>
  <c r="DB40" i="2" s="1"/>
  <c r="BB45" i="2"/>
  <c r="ED45" i="2" s="1"/>
  <c r="BC43" i="2"/>
  <c r="BF60" i="2"/>
  <c r="CA22" i="2"/>
  <c r="CA13" i="2" s="1"/>
  <c r="CI7" i="2" s="1"/>
  <c r="BC30" i="2"/>
  <c r="CI15" i="2"/>
  <c r="BG19" i="2"/>
  <c r="BJ31" i="2"/>
  <c r="BJ30" i="2" s="1"/>
  <c r="BD43" i="2"/>
  <c r="BD60" i="2"/>
  <c r="EK80" i="2"/>
  <c r="EB80" i="2"/>
  <c r="BB18" i="2"/>
  <c r="BB21" i="2"/>
  <c r="BB31" i="2"/>
  <c r="BK31" i="2"/>
  <c r="BG43" i="2"/>
  <c r="BB48" i="2"/>
  <c r="ED48" i="2" s="1"/>
  <c r="BB55" i="2"/>
  <c r="CH55" i="2" s="1"/>
  <c r="BE60" i="2"/>
  <c r="DH74" i="2"/>
  <c r="DI74" i="2" s="1"/>
  <c r="BB123" i="2"/>
  <c r="EB74" i="2"/>
  <c r="EB83" i="2"/>
  <c r="EK83" i="2"/>
  <c r="BG60" i="2"/>
  <c r="EK98" i="2"/>
  <c r="EB48" i="2"/>
  <c r="EB66" i="2"/>
  <c r="EB61" i="2"/>
  <c r="BB90" i="2"/>
  <c r="BB103" i="2"/>
  <c r="BY123" i="2"/>
  <c r="BX124" i="2"/>
  <c r="I131" i="2"/>
  <c r="AW131" i="2"/>
  <c r="DJ58" i="2"/>
  <c r="DJ42" i="2" s="1"/>
  <c r="BB89" i="2"/>
  <c r="ED89" i="2" s="1"/>
  <c r="AH131" i="2"/>
  <c r="BJ131" i="2"/>
  <c r="DB42" i="2"/>
  <c r="BB49" i="2"/>
  <c r="ED49" i="2" s="1"/>
  <c r="BB83" i="2"/>
  <c r="ED83" i="2" s="1"/>
  <c r="BB92" i="2"/>
  <c r="ED92" i="2" s="1"/>
  <c r="DB121" i="2"/>
  <c r="DB109" i="2" s="1"/>
  <c r="DA109" i="2"/>
  <c r="BB129" i="2"/>
  <c r="CV129" i="2" s="1"/>
  <c r="EK92" i="2"/>
  <c r="EK96" i="2"/>
  <c r="BB111" i="2"/>
  <c r="EB91" i="2"/>
  <c r="DH102" i="2"/>
  <c r="DJ125" i="2"/>
  <c r="EB87" i="2"/>
  <c r="BB100" i="2"/>
  <c r="CU102" i="2"/>
  <c r="CU15" i="2" s="1"/>
  <c r="CU14" i="2" s="1"/>
  <c r="EB105" i="2"/>
  <c r="EB107" i="2"/>
  <c r="ED108" i="2"/>
  <c r="BB121" i="2"/>
  <c r="BX129" i="2"/>
  <c r="EB127" i="2"/>
  <c r="BX125" i="2"/>
  <c r="EB77" i="2"/>
  <c r="EB81" i="2"/>
  <c r="BB102" i="2"/>
  <c r="ED102" i="2" s="1"/>
  <c r="DJ102" i="2"/>
  <c r="BG104" i="2"/>
  <c r="ED105" i="2"/>
  <c r="ED107" i="2"/>
  <c r="CW127" i="2"/>
  <c r="CW122" i="2" s="1"/>
  <c r="EB102" i="2"/>
  <c r="DG101" i="4" l="1"/>
  <c r="BB100" i="4"/>
  <c r="ED64" i="4"/>
  <c r="CA26" i="4"/>
  <c r="CA25" i="4" s="1"/>
  <c r="CH64" i="4"/>
  <c r="DG64" i="4"/>
  <c r="ED31" i="4"/>
  <c r="ED128" i="4"/>
  <c r="CZ21" i="4"/>
  <c r="CZ19" i="4" s="1"/>
  <c r="ED68" i="4"/>
  <c r="BF15" i="4"/>
  <c r="BD15" i="4"/>
  <c r="BB16" i="4"/>
  <c r="BG15" i="4"/>
  <c r="BH31" i="4"/>
  <c r="BN31" i="4" s="1"/>
  <c r="BE15" i="4"/>
  <c r="CY128" i="4"/>
  <c r="CZ128" i="4" s="1"/>
  <c r="DC128" i="4" s="1"/>
  <c r="BC76" i="4"/>
  <c r="ED21" i="4"/>
  <c r="CD31" i="4"/>
  <c r="BM31" i="4"/>
  <c r="CY31" i="4"/>
  <c r="CZ31" i="4" s="1"/>
  <c r="DC31" i="4" s="1"/>
  <c r="BE76" i="4"/>
  <c r="BF76" i="4"/>
  <c r="ED74" i="4"/>
  <c r="BF25" i="4"/>
  <c r="BD25" i="4"/>
  <c r="ED22" i="4"/>
  <c r="ED18" i="4"/>
  <c r="ED101" i="4"/>
  <c r="CR101" i="4"/>
  <c r="DG30" i="4"/>
  <c r="DG25" i="4" s="1"/>
  <c r="BZ21" i="4"/>
  <c r="BZ19" i="4" s="1"/>
  <c r="BZ22" i="4"/>
  <c r="ED72" i="4"/>
  <c r="CY101" i="4"/>
  <c r="BX15" i="4"/>
  <c r="BC15" i="4"/>
  <c r="ED106" i="4"/>
  <c r="BB95" i="4"/>
  <c r="ED95" i="4" s="1"/>
  <c r="BB52" i="4"/>
  <c r="ED52" i="4" s="1"/>
  <c r="X133" i="4"/>
  <c r="ED51" i="4"/>
  <c r="ED105" i="4"/>
  <c r="ED32" i="4"/>
  <c r="BL32" i="4"/>
  <c r="BL30" i="4" s="1"/>
  <c r="CV123" i="4"/>
  <c r="CV14" i="4" s="1"/>
  <c r="BY125" i="4"/>
  <c r="BY124" i="4"/>
  <c r="CA13" i="4"/>
  <c r="CI7" i="4" s="1"/>
  <c r="DA25" i="4"/>
  <c r="BE25" i="4"/>
  <c r="ED66" i="4"/>
  <c r="BX19" i="4"/>
  <c r="ED125" i="4"/>
  <c r="CY32" i="4"/>
  <c r="CZ32" i="4" s="1"/>
  <c r="DC32" i="4" s="1"/>
  <c r="CH74" i="4"/>
  <c r="DH42" i="4"/>
  <c r="CY103" i="4"/>
  <c r="CZ103" i="4" s="1"/>
  <c r="DC103" i="4" s="1"/>
  <c r="CH56" i="4"/>
  <c r="BC25" i="4"/>
  <c r="CY74" i="4"/>
  <c r="CZ74" i="4" s="1"/>
  <c r="DC74" i="4" s="1"/>
  <c r="BG25" i="4"/>
  <c r="ED124" i="4"/>
  <c r="BO31" i="4"/>
  <c r="BO30" i="4" s="1"/>
  <c r="BO25" i="4" s="1"/>
  <c r="ED55" i="4"/>
  <c r="BR144" i="4"/>
  <c r="BY20" i="4"/>
  <c r="CW14" i="4"/>
  <c r="DG103" i="4"/>
  <c r="ED62" i="4"/>
  <c r="CY123" i="2"/>
  <c r="CZ123" i="2" s="1"/>
  <c r="DC123" i="2" s="1"/>
  <c r="BB122" i="2"/>
  <c r="ED122" i="2" s="1"/>
  <c r="BB99" i="2"/>
  <c r="ED111" i="2"/>
  <c r="BB110" i="2"/>
  <c r="ED110" i="2" s="1"/>
  <c r="BT144" i="4"/>
  <c r="CA15" i="4"/>
  <c r="CA14" i="4" s="1"/>
  <c r="CU15" i="4"/>
  <c r="CU14" i="4" s="1"/>
  <c r="CE30" i="4"/>
  <c r="CE25" i="4" s="1"/>
  <c r="ED53" i="4"/>
  <c r="BD42" i="4"/>
  <c r="CI42" i="4"/>
  <c r="CI14" i="4" s="1"/>
  <c r="DB25" i="4"/>
  <c r="ED73" i="4"/>
  <c r="ED59" i="4"/>
  <c r="BD76" i="4"/>
  <c r="CT103" i="4"/>
  <c r="EB15" i="4"/>
  <c r="DJ15" i="4"/>
  <c r="BM26" i="4"/>
  <c r="BM19" i="4"/>
  <c r="BM15" i="4"/>
  <c r="BM14" i="4" s="1"/>
  <c r="BF15" i="2"/>
  <c r="CY122" i="2"/>
  <c r="DB26" i="2"/>
  <c r="DB25" i="2" s="1"/>
  <c r="CY20" i="2"/>
  <c r="CZ20" i="2" s="1"/>
  <c r="DJ30" i="2"/>
  <c r="DJ25" i="2" s="1"/>
  <c r="BB40" i="2"/>
  <c r="ED40" i="2" s="1"/>
  <c r="BE25" i="2"/>
  <c r="BL15" i="2"/>
  <c r="BL14" i="2" s="1"/>
  <c r="CB41" i="2"/>
  <c r="CB40" i="2" s="1"/>
  <c r="CB25" i="2" s="1"/>
  <c r="DG30" i="2"/>
  <c r="DG25" i="2" s="1"/>
  <c r="ED41" i="2"/>
  <c r="CY41" i="2"/>
  <c r="CY40" i="2" s="1"/>
  <c r="BD25" i="2"/>
  <c r="BD15" i="2"/>
  <c r="ED36" i="2"/>
  <c r="DG64" i="2"/>
  <c r="ED124" i="2"/>
  <c r="BJ25" i="2"/>
  <c r="BL19" i="2"/>
  <c r="ED56" i="2"/>
  <c r="ED51" i="2"/>
  <c r="CH62" i="2"/>
  <c r="BC25" i="2"/>
  <c r="DH109" i="2"/>
  <c r="EK76" i="2"/>
  <c r="EK15" i="2" s="1"/>
  <c r="BE15" i="2"/>
  <c r="BC15" i="2"/>
  <c r="ED64" i="2"/>
  <c r="ED53" i="2"/>
  <c r="DI100" i="2"/>
  <c r="BZ20" i="2"/>
  <c r="BB16" i="2"/>
  <c r="BF42" i="2"/>
  <c r="ED20" i="2"/>
  <c r="ED125" i="2"/>
  <c r="DI72" i="8"/>
  <c r="DI43" i="8" s="1"/>
  <c r="DH43" i="8"/>
  <c r="BQ34" i="8"/>
  <c r="BK31" i="8"/>
  <c r="BK26" i="8" s="1"/>
  <c r="CI44" i="8"/>
  <c r="CI43" i="8"/>
  <c r="CI14" i="8" s="1"/>
  <c r="BZ27" i="8"/>
  <c r="BZ26" i="8" s="1"/>
  <c r="BZ13" i="8"/>
  <c r="BG114" i="8"/>
  <c r="CH58" i="8"/>
  <c r="CY58" i="8"/>
  <c r="CZ58" i="8" s="1"/>
  <c r="DC58" i="8" s="1"/>
  <c r="DG58" i="8"/>
  <c r="CY45" i="8"/>
  <c r="BB44" i="8"/>
  <c r="BB43" i="8" s="1"/>
  <c r="CH45" i="8"/>
  <c r="DC17" i="8"/>
  <c r="BD26" i="8"/>
  <c r="BD135" i="8" s="1"/>
  <c r="DI106" i="8"/>
  <c r="DI105" i="8" s="1"/>
  <c r="DH105" i="8"/>
  <c r="DH101" i="8" s="1"/>
  <c r="CU101" i="8"/>
  <c r="CU15" i="8"/>
  <c r="CU14" i="8" s="1"/>
  <c r="CS101" i="8"/>
  <c r="CS15" i="8"/>
  <c r="CS14" i="8" s="1"/>
  <c r="CZ128" i="8"/>
  <c r="CY127" i="8"/>
  <c r="DI102" i="8"/>
  <c r="DH15" i="8"/>
  <c r="CY85" i="8"/>
  <c r="CZ85" i="8" s="1"/>
  <c r="DC85" i="8" s="1"/>
  <c r="BZ85" i="8"/>
  <c r="DG85" i="8"/>
  <c r="CB42" i="8"/>
  <c r="CB41" i="8" s="1"/>
  <c r="CB26" i="8" s="1"/>
  <c r="BJ42" i="8"/>
  <c r="BJ41" i="8" s="1"/>
  <c r="BJ26" i="8" s="1"/>
  <c r="CY42" i="8"/>
  <c r="BB41" i="8"/>
  <c r="CY35" i="8"/>
  <c r="CZ35" i="8" s="1"/>
  <c r="DC35" i="8" s="1"/>
  <c r="CD35" i="8"/>
  <c r="BL35" i="8"/>
  <c r="BL31" i="8" s="1"/>
  <c r="BB27" i="8"/>
  <c r="BX27" i="8"/>
  <c r="BX26" i="8" s="1"/>
  <c r="CZ24" i="8"/>
  <c r="CY20" i="8"/>
  <c r="DK135" i="8"/>
  <c r="DK145" i="8"/>
  <c r="BB127" i="8"/>
  <c r="CO101" i="8"/>
  <c r="CO15" i="8"/>
  <c r="CO14" i="8" s="1"/>
  <c r="CI7" i="8" s="1"/>
  <c r="CH73" i="8"/>
  <c r="DG73" i="8"/>
  <c r="CY73" i="8"/>
  <c r="CZ73" i="8" s="1"/>
  <c r="DC73" i="8" s="1"/>
  <c r="BB53" i="8"/>
  <c r="BZ20" i="8"/>
  <c r="BZ15" i="8"/>
  <c r="BB16" i="8"/>
  <c r="BB15" i="8" s="1"/>
  <c r="DA128" i="8"/>
  <c r="CX127" i="8"/>
  <c r="BX127" i="8"/>
  <c r="BY129" i="8"/>
  <c r="BY127" i="8" s="1"/>
  <c r="BG100" i="8"/>
  <c r="BB61" i="8"/>
  <c r="CH61" i="8" s="1"/>
  <c r="CH62" i="8"/>
  <c r="CZ114" i="8"/>
  <c r="DC116" i="8"/>
  <c r="DC114" i="8" s="1"/>
  <c r="BM15" i="8"/>
  <c r="BM14" i="8" s="1"/>
  <c r="BM20" i="8"/>
  <c r="BM27" i="8"/>
  <c r="BM26" i="8" s="1"/>
  <c r="BG137" i="8"/>
  <c r="BY134" i="8" s="1"/>
  <c r="BX20" i="8"/>
  <c r="BG43" i="8"/>
  <c r="BX15" i="8"/>
  <c r="BX135" i="8" s="1"/>
  <c r="BC43" i="8"/>
  <c r="BC135" i="8" s="1"/>
  <c r="BB135" i="8" s="1"/>
  <c r="CT15" i="8"/>
  <c r="CT14" i="8" s="1"/>
  <c r="CT101" i="8"/>
  <c r="BB105" i="8"/>
  <c r="CY106" i="8"/>
  <c r="CR106" i="8"/>
  <c r="CR105" i="8" s="1"/>
  <c r="DG106" i="8"/>
  <c r="DG105" i="8" s="1"/>
  <c r="CH70" i="8"/>
  <c r="BS34" i="8"/>
  <c r="BS31" i="8" s="1"/>
  <c r="BS26" i="8" s="1"/>
  <c r="BN34" i="8"/>
  <c r="BH31" i="8"/>
  <c r="BH26" i="8" s="1"/>
  <c r="BX34" i="8"/>
  <c r="BX31" i="8" s="1"/>
  <c r="DA18" i="8"/>
  <c r="BG15" i="8"/>
  <c r="CY27" i="8"/>
  <c r="CZ21" i="8"/>
  <c r="BS101" i="8"/>
  <c r="BS15" i="8"/>
  <c r="BS14" i="8" s="1"/>
  <c r="BB77" i="8"/>
  <c r="EB15" i="8"/>
  <c r="DM135" i="8"/>
  <c r="DK146" i="8"/>
  <c r="CN102" i="8"/>
  <c r="DG102" i="8"/>
  <c r="BR102" i="8"/>
  <c r="BB101" i="8"/>
  <c r="CY102" i="8"/>
  <c r="BV34" i="8"/>
  <c r="BV31" i="8" s="1"/>
  <c r="BV26" i="8" s="1"/>
  <c r="CD32" i="8"/>
  <c r="CD31" i="8" s="1"/>
  <c r="CD26" i="8" s="1"/>
  <c r="DG32" i="8"/>
  <c r="DG31" i="8" s="1"/>
  <c r="DG26" i="8" s="1"/>
  <c r="CY32" i="8"/>
  <c r="BB31" i="8"/>
  <c r="BY132" i="8"/>
  <c r="BL15" i="8"/>
  <c r="BL14" i="8" s="1"/>
  <c r="BL20" i="8"/>
  <c r="BL27" i="8"/>
  <c r="BL26" i="8" s="1"/>
  <c r="AR133" i="4"/>
  <c r="ED68" i="2"/>
  <c r="AH133" i="4"/>
  <c r="ED66" i="2"/>
  <c r="BF42" i="4"/>
  <c r="ED63" i="4"/>
  <c r="N133" i="4"/>
  <c r="ED63" i="2"/>
  <c r="BB76" i="2"/>
  <c r="DI90" i="2"/>
  <c r="DI76" i="2" s="1"/>
  <c r="DH76" i="2"/>
  <c r="EB76" i="2"/>
  <c r="EB15" i="2" s="1"/>
  <c r="CH73" i="2"/>
  <c r="ED70" i="2"/>
  <c r="ED72" i="2"/>
  <c r="CH64" i="2"/>
  <c r="CI42" i="2"/>
  <c r="CI14" i="2" s="1"/>
  <c r="DA25" i="2"/>
  <c r="CY36" i="2"/>
  <c r="CZ36" i="2" s="1"/>
  <c r="DC36" i="2" s="1"/>
  <c r="CE30" i="2"/>
  <c r="CE25" i="2" s="1"/>
  <c r="AR132" i="2"/>
  <c r="D133" i="4"/>
  <c r="DI30" i="4"/>
  <c r="DI25" i="4" s="1"/>
  <c r="DH30" i="4"/>
  <c r="DH25" i="4" s="1"/>
  <c r="BB30" i="4"/>
  <c r="ED30" i="4" s="1"/>
  <c r="BB94" i="2"/>
  <c r="CW14" i="2"/>
  <c r="BF25" i="2"/>
  <c r="BC42" i="2"/>
  <c r="CI43" i="2"/>
  <c r="BB109" i="2"/>
  <c r="ED109" i="2" s="1"/>
  <c r="ED127" i="2"/>
  <c r="ED44" i="2"/>
  <c r="ED55" i="2"/>
  <c r="AH132" i="2"/>
  <c r="CH65" i="2"/>
  <c r="CD32" i="2"/>
  <c r="ED32" i="2"/>
  <c r="CY44" i="2"/>
  <c r="CZ44" i="2" s="1"/>
  <c r="N132" i="2"/>
  <c r="X132" i="2"/>
  <c r="CA15" i="2"/>
  <c r="CA14" i="2" s="1"/>
  <c r="ED59" i="2"/>
  <c r="BB60" i="2"/>
  <c r="CH60" i="2" s="1"/>
  <c r="ED104" i="2"/>
  <c r="CV127" i="2"/>
  <c r="CV122" i="2" s="1"/>
  <c r="CV14" i="2" s="1"/>
  <c r="CH74" i="2"/>
  <c r="CH71" i="2"/>
  <c r="CY58" i="2"/>
  <c r="CZ58" i="2" s="1"/>
  <c r="DC58" i="2" s="1"/>
  <c r="BL32" i="2"/>
  <c r="BL30" i="2" s="1"/>
  <c r="BL25" i="2" s="1"/>
  <c r="CA26" i="2"/>
  <c r="CA25" i="2" s="1"/>
  <c r="DG74" i="2"/>
  <c r="BY121" i="2"/>
  <c r="BY109" i="2" s="1"/>
  <c r="BX109" i="2"/>
  <c r="DJ122" i="2"/>
  <c r="ED123" i="2"/>
  <c r="D132" i="2"/>
  <c r="ED74" i="2"/>
  <c r="BD42" i="2"/>
  <c r="DG58" i="2"/>
  <c r="BE42" i="2"/>
  <c r="ED61" i="2"/>
  <c r="DI42" i="2"/>
  <c r="CH58" i="2"/>
  <c r="ED106" i="2"/>
  <c r="BB26" i="2"/>
  <c r="ED26" i="2" s="1"/>
  <c r="ED70" i="4"/>
  <c r="EH161" i="6"/>
  <c r="EH74" i="6"/>
  <c r="EH122" i="6"/>
  <c r="DC29" i="6"/>
  <c r="DC21" i="6" s="1"/>
  <c r="BB121" i="6"/>
  <c r="EH121" i="6" s="1"/>
  <c r="EH22" i="6"/>
  <c r="EH69" i="6"/>
  <c r="DK122" i="6"/>
  <c r="DK121" i="6" s="1"/>
  <c r="EH29" i="6"/>
  <c r="DD122" i="6"/>
  <c r="CV122" i="6"/>
  <c r="CV121" i="6" s="1"/>
  <c r="CV15" i="6" s="1"/>
  <c r="CV14" i="6" s="1"/>
  <c r="BP22" i="6"/>
  <c r="BP32" i="6" s="1"/>
  <c r="EH77" i="6"/>
  <c r="DC22" i="6"/>
  <c r="DD22" i="6" s="1"/>
  <c r="EH83" i="6"/>
  <c r="CS15" i="6"/>
  <c r="CS14" i="6" s="1"/>
  <c r="EH19" i="6"/>
  <c r="CI36" i="6"/>
  <c r="CI31" i="6" s="1"/>
  <c r="EH86" i="6"/>
  <c r="EH58" i="6"/>
  <c r="CL68" i="6"/>
  <c r="EH70" i="6"/>
  <c r="DN15" i="6"/>
  <c r="DN36" i="6"/>
  <c r="DN31" i="6" s="1"/>
  <c r="EH66" i="6"/>
  <c r="EH162" i="6"/>
  <c r="BB32" i="6"/>
  <c r="EH32" i="6" s="1"/>
  <c r="BX173" i="6"/>
  <c r="BB130" i="6"/>
  <c r="DK86" i="6"/>
  <c r="DK54" i="6" s="1"/>
  <c r="EH120" i="6"/>
  <c r="BB155" i="6"/>
  <c r="EH155" i="6" s="1"/>
  <c r="DC86" i="6"/>
  <c r="DD86" i="6" s="1"/>
  <c r="DG86" i="6" s="1"/>
  <c r="EH88" i="6"/>
  <c r="CY117" i="6"/>
  <c r="CY15" i="6"/>
  <c r="CY14" i="6" s="1"/>
  <c r="EH160" i="6"/>
  <c r="EH87" i="6"/>
  <c r="BV173" i="6"/>
  <c r="BB125" i="6"/>
  <c r="EH125" i="6" s="1"/>
  <c r="EH82" i="6"/>
  <c r="BK31" i="6"/>
  <c r="EH84" i="6"/>
  <c r="BB123" i="6"/>
  <c r="EH123" i="6" s="1"/>
  <c r="EH124" i="6"/>
  <c r="DC85" i="6"/>
  <c r="DD85" i="6" s="1"/>
  <c r="DG85" i="6" s="1"/>
  <c r="BB111" i="6"/>
  <c r="EH111" i="6" s="1"/>
  <c r="DK124" i="6"/>
  <c r="CL85" i="6"/>
  <c r="CX124" i="6"/>
  <c r="CX117" i="6" s="1"/>
  <c r="BB16" i="6"/>
  <c r="CR118" i="6"/>
  <c r="CR117" i="6" s="1"/>
  <c r="EH118" i="6"/>
  <c r="CL73" i="6"/>
  <c r="DC69" i="6"/>
  <c r="DD69" i="6" s="1"/>
  <c r="DG69" i="6" s="1"/>
  <c r="CL69" i="6"/>
  <c r="BB92" i="6"/>
  <c r="BB117" i="6"/>
  <c r="EH117" i="6" s="1"/>
  <c r="DE31" i="6"/>
  <c r="CH44" i="6"/>
  <c r="BP44" i="6"/>
  <c r="BP36" i="6" s="1"/>
  <c r="BV118" i="6"/>
  <c r="BV15" i="6" s="1"/>
  <c r="BV14" i="6" s="1"/>
  <c r="BZ42" i="6"/>
  <c r="BZ36" i="6" s="1"/>
  <c r="BZ31" i="6" s="1"/>
  <c r="EH81" i="6"/>
  <c r="CC160" i="6"/>
  <c r="DK118" i="6"/>
  <c r="EF15" i="6"/>
  <c r="DC44" i="6"/>
  <c r="DD44" i="6" s="1"/>
  <c r="DG44" i="6" s="1"/>
  <c r="EH76" i="6"/>
  <c r="CL76" i="6"/>
  <c r="DA155" i="6"/>
  <c r="DA14" i="6" s="1"/>
  <c r="DN155" i="6"/>
  <c r="EH85" i="6"/>
  <c r="CC162" i="6"/>
  <c r="BB52" i="6"/>
  <c r="EH52" i="6" s="1"/>
  <c r="CF53" i="6"/>
  <c r="CF52" i="6" s="1"/>
  <c r="CF31" i="6" s="1"/>
  <c r="DC53" i="6"/>
  <c r="BN53" i="6"/>
  <c r="BN52" i="6" s="1"/>
  <c r="BN31" i="6" s="1"/>
  <c r="EH53" i="6"/>
  <c r="BB72" i="6"/>
  <c r="CL72" i="6" s="1"/>
  <c r="CE32" i="6"/>
  <c r="CE31" i="6" s="1"/>
  <c r="CE13" i="6"/>
  <c r="CE15" i="6"/>
  <c r="CE14" i="6" s="1"/>
  <c r="DC100" i="6"/>
  <c r="DD100" i="6" s="1"/>
  <c r="DG100" i="6" s="1"/>
  <c r="EH100" i="6"/>
  <c r="CD100" i="6"/>
  <c r="DK100" i="6"/>
  <c r="DC132" i="6"/>
  <c r="DK132" i="6"/>
  <c r="DK130" i="6" s="1"/>
  <c r="BB131" i="6"/>
  <c r="EH131" i="6" s="1"/>
  <c r="BL132" i="6"/>
  <c r="BL130" i="6" s="1"/>
  <c r="DC47" i="6"/>
  <c r="DD47" i="6" s="1"/>
  <c r="DG47" i="6" s="1"/>
  <c r="CH47" i="6"/>
  <c r="EH47" i="6"/>
  <c r="BB36" i="6"/>
  <c r="EH36" i="6" s="1"/>
  <c r="CH38" i="6"/>
  <c r="DK38" i="6"/>
  <c r="DK36" i="6" s="1"/>
  <c r="DK31" i="6" s="1"/>
  <c r="DC38" i="6"/>
  <c r="EH38" i="6"/>
  <c r="DL54" i="6"/>
  <c r="DM69" i="6"/>
  <c r="DM54" i="6" s="1"/>
  <c r="CB155" i="6"/>
  <c r="CC155" i="6"/>
  <c r="EH71" i="6"/>
  <c r="CD25" i="6"/>
  <c r="CD32" i="6" s="1"/>
  <c r="CD31" i="6" s="1"/>
  <c r="DC25" i="6"/>
  <c r="DD25" i="6" s="1"/>
  <c r="DG25" i="6" s="1"/>
  <c r="DF19" i="6"/>
  <c r="DE15" i="6"/>
  <c r="CB15" i="6"/>
  <c r="DF31" i="6"/>
  <c r="BQ21" i="6"/>
  <c r="BQ32" i="6"/>
  <c r="BQ15" i="6"/>
  <c r="BQ14" i="6" s="1"/>
  <c r="EH78" i="6"/>
  <c r="BK91" i="6"/>
  <c r="DM38" i="6"/>
  <c r="DM36" i="6" s="1"/>
  <c r="DM31" i="6" s="1"/>
  <c r="DL36" i="6"/>
  <c r="DL31" i="6" s="1"/>
  <c r="DO171" i="6"/>
  <c r="EH159" i="6"/>
  <c r="EH93" i="6"/>
  <c r="CB32" i="6"/>
  <c r="CC22" i="6"/>
  <c r="CB21" i="6"/>
  <c r="CC132" i="6"/>
  <c r="CC130" i="6" s="1"/>
  <c r="CB130" i="6"/>
  <c r="BK130" i="6"/>
  <c r="CA42" i="6"/>
  <c r="CA36" i="6" s="1"/>
  <c r="CA31" i="6" s="1"/>
  <c r="BL42" i="6"/>
  <c r="BV42" i="6"/>
  <c r="BV36" i="6" s="1"/>
  <c r="BV31" i="6" s="1"/>
  <c r="EH42" i="6"/>
  <c r="BQ42" i="6"/>
  <c r="BQ36" i="6" s="1"/>
  <c r="DC42" i="6"/>
  <c r="DD42" i="6" s="1"/>
  <c r="DG42" i="6" s="1"/>
  <c r="CH42" i="6"/>
  <c r="CL65" i="6"/>
  <c r="BB64" i="6"/>
  <c r="EH64" i="6" s="1"/>
  <c r="DC159" i="6"/>
  <c r="DD159" i="6" s="1"/>
  <c r="DG159" i="6" s="1"/>
  <c r="CZ159" i="6"/>
  <c r="CZ155" i="6" s="1"/>
  <c r="CZ14" i="6" s="1"/>
  <c r="BK54" i="6"/>
  <c r="DM122" i="6"/>
  <c r="DM121" i="6" s="1"/>
  <c r="DM117" i="6" s="1"/>
  <c r="DL121" i="6"/>
  <c r="DC56" i="6"/>
  <c r="CL56" i="6"/>
  <c r="BB55" i="6"/>
  <c r="DM132" i="6"/>
  <c r="DM130" i="6" s="1"/>
  <c r="DL130" i="6"/>
  <c r="BK116" i="6"/>
  <c r="BB21" i="6"/>
  <c r="EH21" i="6" s="1"/>
  <c r="CM54" i="6"/>
  <c r="CM14" i="6" s="1"/>
  <c r="CM55" i="6"/>
  <c r="DG122" i="6"/>
  <c r="DG121" i="6" s="1"/>
  <c r="DD121" i="6"/>
  <c r="BY42" i="6"/>
  <c r="BY36" i="6" s="1"/>
  <c r="BY31" i="6" s="1"/>
  <c r="ED65" i="4"/>
  <c r="BX123" i="4"/>
  <c r="BY130" i="4"/>
  <c r="BY126" i="4"/>
  <c r="BB77" i="4"/>
  <c r="CY112" i="4"/>
  <c r="DG112" i="4"/>
  <c r="DG110" i="4" s="1"/>
  <c r="BB111" i="4"/>
  <c r="ED111" i="4" s="1"/>
  <c r="BH112" i="4"/>
  <c r="BH110" i="4" s="1"/>
  <c r="ED112" i="4"/>
  <c r="CY44" i="4"/>
  <c r="ED44" i="4"/>
  <c r="BB43" i="4"/>
  <c r="CH44" i="4"/>
  <c r="BL20" i="4"/>
  <c r="CY20" i="4"/>
  <c r="BZ20" i="4"/>
  <c r="BB19" i="4"/>
  <c r="ED19" i="4" s="1"/>
  <c r="ED20" i="4"/>
  <c r="BB60" i="4"/>
  <c r="CH60" i="4" s="1"/>
  <c r="DJ123" i="4"/>
  <c r="BG110" i="4"/>
  <c r="ED126" i="4"/>
  <c r="DM131" i="4"/>
  <c r="DK142" i="4"/>
  <c r="CY36" i="4"/>
  <c r="CZ36" i="4" s="1"/>
  <c r="DC36" i="4" s="1"/>
  <c r="CD36" i="4"/>
  <c r="DA18" i="4"/>
  <c r="ED71" i="4"/>
  <c r="CH71" i="4"/>
  <c r="ED123" i="4"/>
  <c r="BK30" i="4"/>
  <c r="BK25" i="4" s="1"/>
  <c r="BV31" i="4"/>
  <c r="BV30" i="4" s="1"/>
  <c r="BV25" i="4" s="1"/>
  <c r="CI43" i="4"/>
  <c r="DI101" i="4"/>
  <c r="DH15" i="4"/>
  <c r="BY112" i="4"/>
  <c r="BY110" i="4" s="1"/>
  <c r="BX110" i="4"/>
  <c r="ED97" i="4"/>
  <c r="CY58" i="4"/>
  <c r="CZ58" i="4" s="1"/>
  <c r="DC58" i="4" s="1"/>
  <c r="DG58" i="4"/>
  <c r="CH58" i="4"/>
  <c r="ED58" i="4"/>
  <c r="BG76" i="4"/>
  <c r="CS15" i="4"/>
  <c r="CS14" i="4" s="1"/>
  <c r="DI112" i="4"/>
  <c r="DI110" i="4" s="1"/>
  <c r="DH110" i="4"/>
  <c r="BE42" i="4"/>
  <c r="BQ31" i="4"/>
  <c r="BB26" i="4"/>
  <c r="BS15" i="4"/>
  <c r="BS14" i="4" s="1"/>
  <c r="CY91" i="4"/>
  <c r="CZ91" i="4" s="1"/>
  <c r="DC91" i="4" s="1"/>
  <c r="BZ91" i="4"/>
  <c r="DG91" i="4"/>
  <c r="BG42" i="4"/>
  <c r="CY41" i="4"/>
  <c r="CB41" i="4"/>
  <c r="CB40" i="4" s="1"/>
  <c r="CB25" i="4" s="1"/>
  <c r="BJ41" i="4"/>
  <c r="BJ40" i="4" s="1"/>
  <c r="BJ25" i="4" s="1"/>
  <c r="BB40" i="4"/>
  <c r="ED40" i="4" s="1"/>
  <c r="ED41" i="4"/>
  <c r="CH61" i="4"/>
  <c r="ED61" i="4"/>
  <c r="BC42" i="4"/>
  <c r="CX122" i="2"/>
  <c r="DI30" i="2"/>
  <c r="DI25" i="2" s="1"/>
  <c r="DH30" i="2"/>
  <c r="DH25" i="2" s="1"/>
  <c r="CY102" i="2"/>
  <c r="CZ102" i="2" s="1"/>
  <c r="DC102" i="2" s="1"/>
  <c r="CT102" i="2"/>
  <c r="DG102" i="2"/>
  <c r="CY121" i="2"/>
  <c r="DG121" i="2"/>
  <c r="DG109" i="2" s="1"/>
  <c r="BH121" i="2"/>
  <c r="BH109" i="2" s="1"/>
  <c r="ED121" i="2"/>
  <c r="BX15" i="2"/>
  <c r="ED103" i="2"/>
  <c r="BY124" i="2"/>
  <c r="CY90" i="2"/>
  <c r="DG90" i="2"/>
  <c r="DG76" i="2" s="1"/>
  <c r="BZ90" i="2"/>
  <c r="BZ76" i="2" s="1"/>
  <c r="BK30" i="2"/>
  <c r="BK25" i="2" s="1"/>
  <c r="BG25" i="2"/>
  <c r="DI102" i="2"/>
  <c r="DH15" i="2"/>
  <c r="BH31" i="2"/>
  <c r="ED31" i="2"/>
  <c r="CY31" i="2"/>
  <c r="CZ31" i="2" s="1"/>
  <c r="DC31" i="2" s="1"/>
  <c r="BR31" i="2"/>
  <c r="BR30" i="2" s="1"/>
  <c r="BR25" i="2" s="1"/>
  <c r="CD31" i="2"/>
  <c r="BM31" i="2"/>
  <c r="BM30" i="2" s="1"/>
  <c r="BB43" i="2"/>
  <c r="ED43" i="2" s="1"/>
  <c r="ED90" i="2"/>
  <c r="DJ15" i="2"/>
  <c r="BB30" i="2"/>
  <c r="BY125" i="2"/>
  <c r="DH42" i="2"/>
  <c r="BB52" i="2"/>
  <c r="ED52" i="2" s="1"/>
  <c r="BX19" i="2"/>
  <c r="BY20" i="2"/>
  <c r="BX26" i="2"/>
  <c r="BM26" i="2"/>
  <c r="BM15" i="2"/>
  <c r="BM14" i="2" s="1"/>
  <c r="BM19" i="2"/>
  <c r="BG15" i="2"/>
  <c r="CY100" i="2"/>
  <c r="CR100" i="2"/>
  <c r="DG100" i="2"/>
  <c r="BG42" i="2"/>
  <c r="CY21" i="2"/>
  <c r="BZ21" i="2"/>
  <c r="ED21" i="2"/>
  <c r="BZ22" i="2"/>
  <c r="CY22" i="2"/>
  <c r="CZ22" i="2" s="1"/>
  <c r="DC22" i="2" s="1"/>
  <c r="BB19" i="2"/>
  <c r="ED19" i="2" s="1"/>
  <c r="ED100" i="2"/>
  <c r="BO31" i="2"/>
  <c r="BQ31" i="2"/>
  <c r="BQ30" i="2" s="1"/>
  <c r="BQ25" i="2" s="1"/>
  <c r="BX122" i="2"/>
  <c r="BY129" i="2"/>
  <c r="CY18" i="2"/>
  <c r="CZ18" i="2" s="1"/>
  <c r="ED18" i="2"/>
  <c r="BP31" i="2"/>
  <c r="BP30" i="2" s="1"/>
  <c r="BP25" i="2" s="1"/>
  <c r="BY123" i="4" l="1"/>
  <c r="DC21" i="4"/>
  <c r="DC19" i="4" s="1"/>
  <c r="BH30" i="4"/>
  <c r="BH25" i="4" s="1"/>
  <c r="DG42" i="4"/>
  <c r="BS31" i="4"/>
  <c r="BS30" i="4" s="1"/>
  <c r="BS25" i="4" s="1"/>
  <c r="CZ101" i="4"/>
  <c r="BX31" i="4"/>
  <c r="BX30" i="4" s="1"/>
  <c r="BX25" i="4" s="1"/>
  <c r="BM30" i="4"/>
  <c r="BM25" i="4" s="1"/>
  <c r="CD30" i="4"/>
  <c r="CD25" i="4" s="1"/>
  <c r="CR15" i="4"/>
  <c r="CR14" i="4" s="1"/>
  <c r="BF131" i="4"/>
  <c r="BX131" i="4"/>
  <c r="CT15" i="4"/>
  <c r="CT14" i="4" s="1"/>
  <c r="BB76" i="4"/>
  <c r="ED76" i="4" s="1"/>
  <c r="DH131" i="4"/>
  <c r="BC131" i="4"/>
  <c r="BD131" i="4"/>
  <c r="BE131" i="4"/>
  <c r="BU31" i="4"/>
  <c r="BU30" i="4" s="1"/>
  <c r="BU25" i="4" s="1"/>
  <c r="BB131" i="2"/>
  <c r="DJ131" i="4"/>
  <c r="DK131" i="4" s="1"/>
  <c r="DM142" i="4" s="1"/>
  <c r="CZ122" i="2"/>
  <c r="CZ41" i="2"/>
  <c r="CZ40" i="2" s="1"/>
  <c r="DJ130" i="2"/>
  <c r="DK130" i="2" s="1"/>
  <c r="BY122" i="2"/>
  <c r="BE130" i="2"/>
  <c r="BC130" i="2"/>
  <c r="BF130" i="2"/>
  <c r="CY135" i="8"/>
  <c r="CY14" i="8"/>
  <c r="CZ14" i="8" s="1"/>
  <c r="DC24" i="8"/>
  <c r="DC20" i="8" s="1"/>
  <c r="CZ20" i="8"/>
  <c r="DI101" i="8"/>
  <c r="DI15" i="8"/>
  <c r="CY101" i="8"/>
  <c r="CZ101" i="8" s="1"/>
  <c r="BB100" i="8"/>
  <c r="DB18" i="8"/>
  <c r="DA15" i="8"/>
  <c r="CR101" i="8"/>
  <c r="CR15" i="8"/>
  <c r="CR14" i="8" s="1"/>
  <c r="BB26" i="8"/>
  <c r="CZ45" i="8"/>
  <c r="CY43" i="8"/>
  <c r="CZ102" i="8"/>
  <c r="BR101" i="8"/>
  <c r="BR15" i="8"/>
  <c r="BR14" i="8" s="1"/>
  <c r="CZ106" i="8"/>
  <c r="CY105" i="8"/>
  <c r="CY15" i="8" s="1"/>
  <c r="CZ127" i="8"/>
  <c r="DG43" i="8"/>
  <c r="DG135" i="8" s="1"/>
  <c r="BQ31" i="8"/>
  <c r="BQ26" i="8" s="1"/>
  <c r="BW34" i="8"/>
  <c r="BW31" i="8" s="1"/>
  <c r="BW26" i="8" s="1"/>
  <c r="CZ32" i="8"/>
  <c r="CY31" i="8"/>
  <c r="CY26" i="8" s="1"/>
  <c r="DG101" i="8"/>
  <c r="DG15" i="8"/>
  <c r="CX135" i="8"/>
  <c r="DA135" i="8" s="1"/>
  <c r="DB135" i="8" s="1"/>
  <c r="CX14" i="8"/>
  <c r="DA14" i="8" s="1"/>
  <c r="DB14" i="8" s="1"/>
  <c r="DK147" i="8"/>
  <c r="CN101" i="8"/>
  <c r="CN15" i="8"/>
  <c r="CN14" i="8" s="1"/>
  <c r="DC21" i="8"/>
  <c r="DC27" i="8" s="1"/>
  <c r="CZ27" i="8"/>
  <c r="BN31" i="8"/>
  <c r="BN26" i="8" s="1"/>
  <c r="BY34" i="8"/>
  <c r="BY31" i="8" s="1"/>
  <c r="BT34" i="8"/>
  <c r="BT31" i="8" s="1"/>
  <c r="BT26" i="8" s="1"/>
  <c r="DA127" i="8"/>
  <c r="DB128" i="8"/>
  <c r="DB127" i="8" s="1"/>
  <c r="DM146" i="8"/>
  <c r="DH135" i="8"/>
  <c r="DI135" i="8"/>
  <c r="BG135" i="8"/>
  <c r="BY135" i="8" s="1"/>
  <c r="CY41" i="8"/>
  <c r="CZ42" i="8"/>
  <c r="CH43" i="8"/>
  <c r="CH14" i="8" s="1"/>
  <c r="CH7" i="8" s="1"/>
  <c r="CH44" i="8"/>
  <c r="BY133" i="8"/>
  <c r="BB132" i="4"/>
  <c r="BD130" i="2"/>
  <c r="ED77" i="4"/>
  <c r="CZ90" i="2"/>
  <c r="CY76" i="2"/>
  <c r="ED76" i="2"/>
  <c r="DG42" i="2"/>
  <c r="ED60" i="2"/>
  <c r="BD136" i="2"/>
  <c r="CD30" i="2"/>
  <c r="CD25" i="2" s="1"/>
  <c r="CY30" i="2"/>
  <c r="CY42" i="2"/>
  <c r="DH130" i="2"/>
  <c r="CH43" i="2"/>
  <c r="BZ13" i="2"/>
  <c r="CH7" i="2" s="1"/>
  <c r="DI15" i="2"/>
  <c r="DI130" i="2" s="1"/>
  <c r="BM25" i="2"/>
  <c r="CH42" i="2"/>
  <c r="CH14" i="2" s="1"/>
  <c r="BZ26" i="2"/>
  <c r="BZ25" i="2" s="1"/>
  <c r="ED60" i="4"/>
  <c r="BV117" i="6"/>
  <c r="CV117" i="6"/>
  <c r="DQ171" i="6"/>
  <c r="BP21" i="6"/>
  <c r="DD29" i="6"/>
  <c r="DG29" i="6" s="1"/>
  <c r="DG21" i="6" s="1"/>
  <c r="BP15" i="6"/>
  <c r="BP14" i="6" s="1"/>
  <c r="BB116" i="6"/>
  <c r="EH116" i="6" s="1"/>
  <c r="CD13" i="6"/>
  <c r="DC117" i="6"/>
  <c r="DD117" i="6" s="1"/>
  <c r="DE117" i="6" s="1"/>
  <c r="DF117" i="6" s="1"/>
  <c r="DG117" i="6" s="1"/>
  <c r="BB91" i="6"/>
  <c r="EH91" i="6" s="1"/>
  <c r="CR15" i="6"/>
  <c r="CR14" i="6" s="1"/>
  <c r="EH130" i="6"/>
  <c r="CX15" i="6"/>
  <c r="CX14" i="6" s="1"/>
  <c r="CD15" i="6"/>
  <c r="CM7" i="6"/>
  <c r="DB155" i="6"/>
  <c r="DB14" i="6" s="1"/>
  <c r="DE14" i="6" s="1"/>
  <c r="DF14" i="6" s="1"/>
  <c r="DK117" i="6"/>
  <c r="DC15" i="6"/>
  <c r="DC32" i="6"/>
  <c r="DK15" i="6"/>
  <c r="EH92" i="6"/>
  <c r="CC19" i="6"/>
  <c r="BP31" i="6"/>
  <c r="CH36" i="6"/>
  <c r="CH31" i="6" s="1"/>
  <c r="DC155" i="6"/>
  <c r="DD32" i="6"/>
  <c r="DG22" i="6"/>
  <c r="DG32" i="6" s="1"/>
  <c r="DD132" i="6"/>
  <c r="DC130" i="6"/>
  <c r="DC52" i="6"/>
  <c r="DD53" i="6"/>
  <c r="DL15" i="6"/>
  <c r="DL117" i="6"/>
  <c r="CB42" i="6"/>
  <c r="CB36" i="6" s="1"/>
  <c r="CB31" i="6" s="1"/>
  <c r="BL36" i="6"/>
  <c r="BL31" i="6" s="1"/>
  <c r="BR42" i="6"/>
  <c r="BW42" i="6"/>
  <c r="BW36" i="6" s="1"/>
  <c r="BW31" i="6" s="1"/>
  <c r="BB31" i="6"/>
  <c r="EH31" i="6" s="1"/>
  <c r="DF15" i="6"/>
  <c r="DG15" i="6" s="1"/>
  <c r="DG19" i="6"/>
  <c r="BB54" i="6"/>
  <c r="EH54" i="6" s="1"/>
  <c r="EH55" i="6"/>
  <c r="DE155" i="6"/>
  <c r="DF155" i="6"/>
  <c r="DM15" i="6"/>
  <c r="DD38" i="6"/>
  <c r="DC36" i="6"/>
  <c r="CL54" i="6"/>
  <c r="CL14" i="6" s="1"/>
  <c r="CL55" i="6"/>
  <c r="BQ31" i="6"/>
  <c r="DD155" i="6"/>
  <c r="DC54" i="6"/>
  <c r="DD56" i="6"/>
  <c r="EH72" i="6"/>
  <c r="BB15" i="6"/>
  <c r="CN15" i="4"/>
  <c r="CN14" i="4" s="1"/>
  <c r="CY30" i="4"/>
  <c r="DB18" i="4"/>
  <c r="DA15" i="4"/>
  <c r="CY42" i="4"/>
  <c r="CZ44" i="4"/>
  <c r="DG15" i="4"/>
  <c r="DG131" i="4" s="1"/>
  <c r="DI15" i="4"/>
  <c r="DI131" i="4" s="1"/>
  <c r="BN30" i="4"/>
  <c r="BN25" i="4" s="1"/>
  <c r="BT31" i="4"/>
  <c r="BT30" i="4" s="1"/>
  <c r="BT25" i="4" s="1"/>
  <c r="ED110" i="4"/>
  <c r="BZ26" i="4"/>
  <c r="BZ25" i="4" s="1"/>
  <c r="BZ13" i="4"/>
  <c r="CH7" i="4" s="1"/>
  <c r="BZ15" i="4"/>
  <c r="ED26" i="4"/>
  <c r="BB25" i="4"/>
  <c r="ED25" i="4" s="1"/>
  <c r="BB15" i="4"/>
  <c r="CY26" i="4"/>
  <c r="CZ20" i="4"/>
  <c r="CY15" i="4"/>
  <c r="CY40" i="4"/>
  <c r="CZ41" i="4"/>
  <c r="BQ30" i="4"/>
  <c r="BQ25" i="4" s="1"/>
  <c r="BW31" i="4"/>
  <c r="BW30" i="4" s="1"/>
  <c r="BW25" i="4" s="1"/>
  <c r="BL15" i="4"/>
  <c r="BL14" i="4" s="1"/>
  <c r="BL26" i="4"/>
  <c r="BL25" i="4" s="1"/>
  <c r="BL19" i="4"/>
  <c r="ED100" i="4"/>
  <c r="CX123" i="4"/>
  <c r="CH43" i="4"/>
  <c r="CH42" i="4"/>
  <c r="CH14" i="4" s="1"/>
  <c r="CZ112" i="4"/>
  <c r="CY110" i="4"/>
  <c r="BR15" i="4"/>
  <c r="BR14" i="4" s="1"/>
  <c r="CZ30" i="4"/>
  <c r="DC30" i="4"/>
  <c r="CY123" i="4"/>
  <c r="BB42" i="4"/>
  <c r="ED42" i="4" s="1"/>
  <c r="ED43" i="4"/>
  <c r="CY19" i="2"/>
  <c r="CZ21" i="2"/>
  <c r="CZ26" i="2" s="1"/>
  <c r="BR15" i="2"/>
  <c r="BR14" i="2" s="1"/>
  <c r="BB15" i="2"/>
  <c r="BO30" i="2"/>
  <c r="BO25" i="2" s="1"/>
  <c r="BU31" i="2"/>
  <c r="BU30" i="2" s="1"/>
  <c r="BU25" i="2" s="1"/>
  <c r="DC30" i="2"/>
  <c r="CZ30" i="2"/>
  <c r="DG15" i="2"/>
  <c r="BX130" i="2"/>
  <c r="DA18" i="2"/>
  <c r="CN15" i="2"/>
  <c r="CN14" i="2" s="1"/>
  <c r="ER14" i="2"/>
  <c r="BB25" i="2"/>
  <c r="ED25" i="2" s="1"/>
  <c r="ED30" i="2"/>
  <c r="CZ121" i="2"/>
  <c r="CY109" i="2"/>
  <c r="CX130" i="2"/>
  <c r="DA130" i="2" s="1"/>
  <c r="DB130" i="2" s="1"/>
  <c r="CX14" i="2"/>
  <c r="DA14" i="2" s="1"/>
  <c r="DB14" i="2" s="1"/>
  <c r="CY26" i="2"/>
  <c r="BW31" i="2"/>
  <c r="BW30" i="2" s="1"/>
  <c r="BW25" i="2" s="1"/>
  <c r="CZ42" i="2"/>
  <c r="DC44" i="2"/>
  <c r="DC42" i="2" s="1"/>
  <c r="DA122" i="2"/>
  <c r="DB122" i="2"/>
  <c r="DC20" i="2"/>
  <c r="CR15" i="2"/>
  <c r="CR14" i="2" s="1"/>
  <c r="BB42" i="2"/>
  <c r="ED42" i="2" s="1"/>
  <c r="BH30" i="2"/>
  <c r="BH25" i="2" s="1"/>
  <c r="BS31" i="2"/>
  <c r="BS30" i="2" s="1"/>
  <c r="BS25" i="2" s="1"/>
  <c r="BN31" i="2"/>
  <c r="BX31" i="2"/>
  <c r="BX30" i="2" s="1"/>
  <c r="BX25" i="2" s="1"/>
  <c r="CT15" i="2"/>
  <c r="CT14" i="2" s="1"/>
  <c r="BZ15" i="2"/>
  <c r="BZ19" i="2"/>
  <c r="CY15" i="2"/>
  <c r="CZ100" i="2"/>
  <c r="ED99" i="2"/>
  <c r="BV31" i="2"/>
  <c r="BV30" i="2" s="1"/>
  <c r="BV25" i="2" s="1"/>
  <c r="BY31" i="4" l="1"/>
  <c r="BY30" i="4" s="1"/>
  <c r="DC101" i="4"/>
  <c r="BB131" i="4"/>
  <c r="CY131" i="4" s="1"/>
  <c r="CZ131" i="4" s="1"/>
  <c r="BY131" i="4"/>
  <c r="DK141" i="4"/>
  <c r="DK143" i="4" s="1"/>
  <c r="BB130" i="2"/>
  <c r="DC41" i="2"/>
  <c r="DC40" i="2" s="1"/>
  <c r="DG130" i="2"/>
  <c r="CY130" i="2"/>
  <c r="CZ130" i="2" s="1"/>
  <c r="DC130" i="2" s="1"/>
  <c r="CY25" i="2"/>
  <c r="DA101" i="8"/>
  <c r="DB101" i="8" s="1"/>
  <c r="DC101" i="8" s="1"/>
  <c r="DC42" i="8"/>
  <c r="DC41" i="8" s="1"/>
  <c r="CZ41" i="8"/>
  <c r="DC32" i="8"/>
  <c r="DC31" i="8" s="1"/>
  <c r="DC26" i="8" s="1"/>
  <c r="CZ31" i="8"/>
  <c r="DC106" i="8"/>
  <c r="DC105" i="8" s="1"/>
  <c r="CZ105" i="8"/>
  <c r="CZ15" i="8" s="1"/>
  <c r="ED15" i="8"/>
  <c r="DC128" i="8"/>
  <c r="DC127" i="8" s="1"/>
  <c r="DC102" i="8"/>
  <c r="DB15" i="8"/>
  <c r="DC15" i="8" s="1"/>
  <c r="DC18" i="8"/>
  <c r="CZ26" i="8"/>
  <c r="DC14" i="8"/>
  <c r="BY22" i="8"/>
  <c r="BY18" i="8"/>
  <c r="BY15" i="8" s="1"/>
  <c r="CZ43" i="8"/>
  <c r="DC45" i="8"/>
  <c r="DC43" i="8" s="1"/>
  <c r="CZ135" i="8"/>
  <c r="DC135" i="8" s="1"/>
  <c r="CY146" i="8"/>
  <c r="DC90" i="2"/>
  <c r="DC76" i="2" s="1"/>
  <c r="CZ76" i="2"/>
  <c r="DC122" i="2"/>
  <c r="CZ25" i="2"/>
  <c r="DD15" i="6"/>
  <c r="DD21" i="6"/>
  <c r="DO170" i="6"/>
  <c r="DO172" i="6" s="1"/>
  <c r="CL7" i="6"/>
  <c r="DG155" i="6"/>
  <c r="DC31" i="6"/>
  <c r="CC25" i="6"/>
  <c r="EH15" i="6"/>
  <c r="DD52" i="6"/>
  <c r="DG53" i="6"/>
  <c r="DG52" i="6" s="1"/>
  <c r="BR36" i="6"/>
  <c r="BR31" i="6" s="1"/>
  <c r="CC42" i="6"/>
  <c r="CC36" i="6" s="1"/>
  <c r="BX42" i="6"/>
  <c r="BX36" i="6" s="1"/>
  <c r="BX31" i="6" s="1"/>
  <c r="DG132" i="6"/>
  <c r="DG130" i="6" s="1"/>
  <c r="DD130" i="6"/>
  <c r="DG38" i="6"/>
  <c r="DG36" i="6" s="1"/>
  <c r="DD36" i="6"/>
  <c r="DG56" i="6"/>
  <c r="DG54" i="6" s="1"/>
  <c r="DD54" i="6"/>
  <c r="ED15" i="4"/>
  <c r="DC41" i="4"/>
  <c r="DC40" i="4" s="1"/>
  <c r="CZ40" i="4"/>
  <c r="DA123" i="4"/>
  <c r="DB123" i="4"/>
  <c r="CX131" i="4"/>
  <c r="DA131" i="4" s="1"/>
  <c r="DB131" i="4" s="1"/>
  <c r="CX14" i="4"/>
  <c r="DA14" i="4" s="1"/>
  <c r="DB14" i="4" s="1"/>
  <c r="DB15" i="4"/>
  <c r="DC15" i="4" s="1"/>
  <c r="DC18" i="4"/>
  <c r="CZ26" i="4"/>
  <c r="DC20" i="4"/>
  <c r="DC26" i="4" s="1"/>
  <c r="CZ15" i="4"/>
  <c r="CY25" i="4"/>
  <c r="DC112" i="4"/>
  <c r="DC110" i="4" s="1"/>
  <c r="CZ110" i="4"/>
  <c r="BY22" i="4"/>
  <c r="BY18" i="4"/>
  <c r="CZ42" i="4"/>
  <c r="DC44" i="4"/>
  <c r="DC42" i="4" s="1"/>
  <c r="CZ123" i="4"/>
  <c r="ED15" i="2"/>
  <c r="BN30" i="2"/>
  <c r="BN25" i="2" s="1"/>
  <c r="BT31" i="2"/>
  <c r="BT30" i="2" s="1"/>
  <c r="BT25" i="2" s="1"/>
  <c r="BY31" i="2"/>
  <c r="BY30" i="2" s="1"/>
  <c r="CZ15" i="2"/>
  <c r="DC100" i="2"/>
  <c r="BY18" i="2"/>
  <c r="BY22" i="2"/>
  <c r="DB18" i="2"/>
  <c r="DA15" i="2"/>
  <c r="DC121" i="2"/>
  <c r="DC109" i="2" s="1"/>
  <c r="CZ109" i="2"/>
  <c r="EJ15" i="2"/>
  <c r="EP15" i="2"/>
  <c r="ER15" i="2"/>
  <c r="EN15" i="2"/>
  <c r="EH15" i="2"/>
  <c r="CZ19" i="2"/>
  <c r="DC21" i="2"/>
  <c r="DC19" i="2" s="1"/>
  <c r="EL15" i="2"/>
  <c r="BY130" i="2"/>
  <c r="BY15" i="4" l="1"/>
  <c r="ED131" i="4"/>
  <c r="CY14" i="4"/>
  <c r="CZ14" i="4" s="1"/>
  <c r="DC14" i="4" s="1"/>
  <c r="DC123" i="4"/>
  <c r="DC25" i="4"/>
  <c r="CY14" i="2"/>
  <c r="CZ14" i="2" s="1"/>
  <c r="DC14" i="2" s="1"/>
  <c r="ED130" i="2"/>
  <c r="DC26" i="2"/>
  <c r="DC25" i="2" s="1"/>
  <c r="BY20" i="8"/>
  <c r="BY27" i="8"/>
  <c r="BY26" i="8" s="1"/>
  <c r="DC14" i="6"/>
  <c r="DD14" i="6" s="1"/>
  <c r="DG14" i="6" s="1"/>
  <c r="DC171" i="6"/>
  <c r="DG31" i="6"/>
  <c r="DD31" i="6"/>
  <c r="CC15" i="6"/>
  <c r="CC32" i="6"/>
  <c r="CC31" i="6" s="1"/>
  <c r="CC21" i="6"/>
  <c r="CY142" i="4"/>
  <c r="DC131" i="4"/>
  <c r="BY19" i="4"/>
  <c r="BY26" i="4"/>
  <c r="BY25" i="4" s="1"/>
  <c r="CZ25" i="4"/>
  <c r="EU15" i="2"/>
  <c r="DB15" i="2"/>
  <c r="DC15" i="2" s="1"/>
  <c r="DC18" i="2"/>
  <c r="BY19" i="2"/>
  <c r="BY26" i="2"/>
  <c r="BY25" i="2" s="1"/>
  <c r="BY15" i="2"/>
</calcChain>
</file>

<file path=xl/sharedStrings.xml><?xml version="1.0" encoding="utf-8"?>
<sst xmlns="http://schemas.openxmlformats.org/spreadsheetml/2006/main" count="1741" uniqueCount="390">
  <si>
    <t>Załącznik nr 2</t>
  </si>
  <si>
    <r>
      <t xml:space="preserve">do </t>
    </r>
    <r>
      <rPr>
        <i/>
        <sz val="10"/>
        <rFont val="Cambria"/>
        <family val="1"/>
        <charset val="238"/>
      </rPr>
      <t>Programu studiów na kierunku logopedia - jednolite studia magisterskie o profilu praktycznym,</t>
    </r>
    <r>
      <rPr>
        <sz val="10"/>
        <rFont val="Cambria"/>
        <family val="1"/>
        <charset val="238"/>
      </rPr>
      <t xml:space="preserve"> </t>
    </r>
  </si>
  <si>
    <t>stanowiącego załącznik do Uchwały nr 151/000/2024 Senatu AJP</t>
  </si>
  <si>
    <t>z dnia 17 grudnia 2024 r.</t>
  </si>
  <si>
    <t>obowiązuje I rok od r.a. 2025/2026</t>
  </si>
  <si>
    <t xml:space="preserve">PLAN JEDNOLITYCH STUDIÓW MAGISTERSKICH NIESTACJONARNYCH              </t>
  </si>
  <si>
    <t>PROFIL: PRAKTYCZNY</t>
  </si>
  <si>
    <t>Standard przygotowujący do wykonywania zawodu: protetyk słuchu (audiofonolog)</t>
  </si>
  <si>
    <t>KIERUNEK: LOGOPEDIA</t>
  </si>
  <si>
    <t>Standard przygotowujący do wykonywania zawodu: protetyk słuchu (audiofonolog). Dz. U. poz. 991</t>
  </si>
  <si>
    <t>Standard kształcenia przygotowujący do wykonywania zawodu nauczyciela (Dz.U. 2024, poz. 453)</t>
  </si>
  <si>
    <t>SPECJALIZACJA: NAUCZYCIELSKA</t>
  </si>
  <si>
    <t>MED.05. Świadczenie usług medycznych w zakresie badania i protezowania słuchu</t>
  </si>
  <si>
    <r>
      <t>D. Przygotowanie dydaktyczne do nauczania pierwszego przedmiotu lub prowadzenia pierwszych zajęć (</t>
    </r>
    <r>
      <rPr>
        <i/>
        <sz val="10"/>
        <color rgb="FFFF0000"/>
        <rFont val="Cambria"/>
        <family val="1"/>
        <charset val="238"/>
      </rPr>
      <t>7 ECTS/15ECTS</t>
    </r>
    <r>
      <rPr>
        <i/>
        <sz val="10"/>
        <rFont val="Cambria"/>
        <family val="1"/>
        <charset val="238"/>
      </rPr>
      <t>)</t>
    </r>
  </si>
  <si>
    <t>A. Kształcenie ogólne</t>
  </si>
  <si>
    <t>B. Przygotowanie psychologiczno-pedagogiczne</t>
  </si>
  <si>
    <t>E. Przygotowanie w poszczególnych zakresach pedagogiki specjalnej: Logopedia</t>
  </si>
  <si>
    <t>F. Wsparcie warsztatu pracy pedagoga specjalnego</t>
  </si>
  <si>
    <t>G. Metodologia badań naukowych</t>
  </si>
  <si>
    <t>Liczba punktów ECTS przyporządkowanych do zajęć wymagających bezpośredniego kontaktu (Dz. U. 2023 r. poz. 742, art. 63.1) &gt;50%</t>
  </si>
  <si>
    <t>MED.05.1. Bezpieczeństwo i higiena pracy</t>
  </si>
  <si>
    <t>MED.05.2. Podstawy protetyki słuchu</t>
  </si>
  <si>
    <t>MED.05.3. Stosowanie wiedzy z zakresu anatomii, fizjologii i patologii</t>
  </si>
  <si>
    <t>MED.05.4. Wykonywanie badań słuchu oraz analizowanie i ocenianie ich
wyników na potrzeby protezowania słuchu</t>
  </si>
  <si>
    <t>MED.05.5. Dobieranie i dopasowywanie aparatów słuchowych i
urządzeń wspomagających słyszenie</t>
  </si>
  <si>
    <t>MED.05.6. Sprawowanie opieki audioprotetycznej nad osobą
niedosłyszącą po doborze aparatów słuchowych</t>
  </si>
  <si>
    <t>MED.05.7. Język obcy zawodowy</t>
  </si>
  <si>
    <t xml:space="preserve"> Praktyki zawodowe</t>
  </si>
  <si>
    <t>A.1. W zakresie filozofii, nauk socjologicznych i in. dysc. nauk. w dz. nauk hum. i n. społ.</t>
  </si>
  <si>
    <t>B.1. Ogólne przygotowanie psychologiczne</t>
  </si>
  <si>
    <t>B.2. Ogólne przygotowanie pedagogiczne</t>
  </si>
  <si>
    <t>B.3. Praktyki zawodowe</t>
  </si>
  <si>
    <t>E.1. Przygotowanie merytoryczne</t>
  </si>
  <si>
    <t>E.2. Przygotowanie dydaktyczno-metdyczne</t>
  </si>
  <si>
    <t>E.3. Praktyki zawodowe</t>
  </si>
  <si>
    <t>F.1. Emisja głosu</t>
  </si>
  <si>
    <t>F.2. Kultura języka</t>
  </si>
  <si>
    <t>F.3. Pierwsza pomoc</t>
  </si>
  <si>
    <t>F.4. Technologie informacyjno-komunikacyjne</t>
  </si>
  <si>
    <t>Lp.</t>
  </si>
  <si>
    <t>Nazwa przedmiotu</t>
  </si>
  <si>
    <t>Forma zaliczenia</t>
  </si>
  <si>
    <t>ROK I</t>
  </si>
  <si>
    <t>ROK II</t>
  </si>
  <si>
    <t>ROK III</t>
  </si>
  <si>
    <t>ROK IV</t>
  </si>
  <si>
    <t>ROK V</t>
  </si>
  <si>
    <t>Ogółem</t>
  </si>
  <si>
    <t>w tym:</t>
  </si>
  <si>
    <t>ECTS</t>
  </si>
  <si>
    <t>64 godz.</t>
  </si>
  <si>
    <t>128 godz.</t>
  </si>
  <si>
    <t>160 godz.</t>
  </si>
  <si>
    <t>320 godz.</t>
  </si>
  <si>
    <t>336 godz.</t>
  </si>
  <si>
    <t>256 godz.</t>
  </si>
  <si>
    <t>6 tyg. (210 godz.)</t>
  </si>
  <si>
    <t>pkt. wg planu</t>
  </si>
  <si>
    <t>%</t>
  </si>
  <si>
    <t xml:space="preserve">konsultacje - pkt. </t>
  </si>
  <si>
    <t>% (plan+konsult.)</t>
  </si>
  <si>
    <t>Zajęcia do wyboru</t>
  </si>
  <si>
    <t>Osoba odpowiedzialna za przygotowanie karty przedmiotu</t>
  </si>
  <si>
    <t>A.1. W zakresie filozofii, nauk socjologicznych i innych dyscyplin naukowych w dz. n. humanist. I społ.</t>
  </si>
  <si>
    <t>Zajęcia praktyczne</t>
  </si>
  <si>
    <t>Przedmioty do wyboru</t>
  </si>
  <si>
    <t>1 sem.</t>
  </si>
  <si>
    <t>2 sem.</t>
  </si>
  <si>
    <t>3 sem.</t>
  </si>
  <si>
    <t>4 sem.</t>
  </si>
  <si>
    <t>5 sem.</t>
  </si>
  <si>
    <t>6 sem.</t>
  </si>
  <si>
    <t>7 sem.</t>
  </si>
  <si>
    <t>8 sem.</t>
  </si>
  <si>
    <t>9 sem.</t>
  </si>
  <si>
    <t>10 sem.</t>
  </si>
  <si>
    <t>*</t>
  </si>
  <si>
    <r>
      <t xml:space="preserve">60 godz, </t>
    </r>
    <r>
      <rPr>
        <i/>
        <sz val="10"/>
        <color rgb="FFFF0000"/>
        <rFont val="Cambria"/>
        <family val="1"/>
        <charset val="238"/>
      </rPr>
      <t>3 ECTS</t>
    </r>
  </si>
  <si>
    <t>90/150</t>
  </si>
  <si>
    <t>Pedagogika</t>
  </si>
  <si>
    <t>Językoznawstwo</t>
  </si>
  <si>
    <t>ćw. całość</t>
  </si>
  <si>
    <t>ćw. o charakterze praktycznym</t>
  </si>
  <si>
    <t>N. HUM</t>
  </si>
  <si>
    <t>N. SPOŁ.</t>
  </si>
  <si>
    <t>N. MED. I O ZDR</t>
  </si>
  <si>
    <t>CAŁOŚĆ</t>
  </si>
  <si>
    <t>w</t>
  </si>
  <si>
    <t>ćw</t>
  </si>
  <si>
    <t>lab</t>
  </si>
  <si>
    <t>p</t>
  </si>
  <si>
    <t>w.</t>
  </si>
  <si>
    <t>ćw.</t>
  </si>
  <si>
    <t xml:space="preserve">min. 30    </t>
  </si>
  <si>
    <t xml:space="preserve"> % ECTS</t>
  </si>
  <si>
    <t>godz.</t>
  </si>
  <si>
    <t>% ECTS</t>
  </si>
  <si>
    <t>JĘZYKOZN.</t>
  </si>
  <si>
    <t>FILOZ</t>
  </si>
  <si>
    <t>PEDAGOGIKA</t>
  </si>
  <si>
    <t>PSYCHOL.</t>
  </si>
  <si>
    <t>SOCJ.</t>
  </si>
  <si>
    <t>MED. I Z.</t>
  </si>
  <si>
    <t>A. Przedmioty podstawowe wspólne i kształcenie ogólne</t>
  </si>
  <si>
    <t>Przedmioty podstawowe współne</t>
  </si>
  <si>
    <t>BHP</t>
  </si>
  <si>
    <t>Z</t>
  </si>
  <si>
    <t xml:space="preserve">Język obcy                                                                                                           </t>
  </si>
  <si>
    <t>E</t>
  </si>
  <si>
    <t>prof.AJP dr Halina Uchto/mgr Piotr Kotek/mgr Januchowski</t>
  </si>
  <si>
    <t>A.1. Kształcenie ogólne</t>
  </si>
  <si>
    <t>Literatura dla dzieci i młodzieży /Analiza językowo-kulturowa tekstów literackich dla dzieci i młodzieży</t>
  </si>
  <si>
    <t>Zo</t>
  </si>
  <si>
    <t xml:space="preserve">Socjologia ogólna i edukacji/Profilaktyka społeczna </t>
  </si>
  <si>
    <t xml:space="preserve"> </t>
  </si>
  <si>
    <t>prof. AJP dr hab. Magdalena Jaworska</t>
  </si>
  <si>
    <t>Podstawy filozofii z elementami etyki/Filozofia z elementami logiki dla pedagogów</t>
  </si>
  <si>
    <t>prof. AJP dr hab. Andrzej Sowiński</t>
  </si>
  <si>
    <t xml:space="preserve">Warsztaty komunikacji interpersonalnej </t>
  </si>
  <si>
    <t>Podstawy przedsiębiorczości planowanie kariery zawodowej logopedy / Ścieżki rozwoju zawodowego logopedy</t>
  </si>
  <si>
    <t xml:space="preserve">B. Przygotowanie psychologiczno-pedagogiczne </t>
  </si>
  <si>
    <t>B.1.  Przygotowanie psychologiczne</t>
  </si>
  <si>
    <t>Psychologia ogólna</t>
  </si>
  <si>
    <t>Psychologia rozwojowa</t>
  </si>
  <si>
    <t>Psychologia wychowawcza</t>
  </si>
  <si>
    <t>B.2. Przygotowanie pedagogiczne</t>
  </si>
  <si>
    <t>Historia myśli pedagogicznej/ Historia wychowania</t>
  </si>
  <si>
    <t>Organizacja pracy przedszkola i szkoły</t>
  </si>
  <si>
    <t>prof. AJP dr hab. Natalia Chachrak</t>
  </si>
  <si>
    <t>Prawo oświatowe/Prawne aspekty zawodu nauczyciela</t>
  </si>
  <si>
    <t>Pedagogika ogólna</t>
  </si>
  <si>
    <t>Podstawy dydaktyki/ Teoretyczne podstawy kształcenia</t>
  </si>
  <si>
    <t>Podstawy pedeutologii</t>
  </si>
  <si>
    <t>prof. AJP dr Dorota Skrocka</t>
  </si>
  <si>
    <t>Praca z dziećmi ze specjalnymi potrzebami edukacyjnymi/ Surdopedagogika</t>
  </si>
  <si>
    <t>Diagnoza i terapia pedagogiczna/Badania przesiewowe</t>
  </si>
  <si>
    <t>Edukacja włączająca/ Edukacja inkluzyjna w
warsztacie pracy pedagoga</t>
  </si>
  <si>
    <t>B.3. Praktyka zawodowa</t>
  </si>
  <si>
    <t>Praktyka psychologiczno-pedagogiczna</t>
  </si>
  <si>
    <t>E.1. Przygotowanie merytoryczne nauczyciela logopedy</t>
  </si>
  <si>
    <t xml:space="preserve">E.1.1. Medyczne podstawy logopedii </t>
  </si>
  <si>
    <t>Biomedyczne podstawy logopedii</t>
  </si>
  <si>
    <t>dr Joanna Kuriańska-Wołoszyn</t>
  </si>
  <si>
    <t>Podstawy audiologii i foniatrii</t>
  </si>
  <si>
    <t>Podstawy ortodoncji dla logopedów</t>
  </si>
  <si>
    <t>Podstawy neuropsychologii</t>
  </si>
  <si>
    <t>Podstawy psychopatologii i psychiatrii</t>
  </si>
  <si>
    <r>
      <rPr>
        <sz val="10"/>
        <color theme="1"/>
        <rFont val="Cambria"/>
        <family val="1"/>
        <charset val="238"/>
      </rPr>
      <t>Zaburzenia głosu</t>
    </r>
    <r>
      <rPr>
        <sz val="10"/>
        <color rgb="FF00B0F0"/>
        <rFont val="Cambria"/>
        <family val="1"/>
        <charset val="238"/>
      </rPr>
      <t xml:space="preserve"> </t>
    </r>
  </si>
  <si>
    <t xml:space="preserve">Zaburzenia mowy w wybranych chorobach genetycznych </t>
  </si>
  <si>
    <t>Podstawy fizjoterapii i neonatologii dla logopedów</t>
  </si>
  <si>
    <t>E.1.2. Językoznawcze podstawy logopedii</t>
  </si>
  <si>
    <t xml:space="preserve">Fonetyka i fonologia języka polskiego </t>
  </si>
  <si>
    <t>Fonetyka akustyczna i wizualna</t>
  </si>
  <si>
    <t>Podstawy socjolingwistyki</t>
  </si>
  <si>
    <t>Wiedza  o współczesnym języku polskim</t>
  </si>
  <si>
    <t>Leksykologia i leksykografia</t>
  </si>
  <si>
    <t>Pragmalingwistyka i komunikacja językowa</t>
  </si>
  <si>
    <t>dr Anan Lis-Zaldivar</t>
  </si>
  <si>
    <t>Stylistyka praktyczna</t>
  </si>
  <si>
    <t>E.1.3. Psychologiczno-pedagogiczne podstawy logopedii</t>
  </si>
  <si>
    <t>Rozwój i kształtowanie mowy i myślenia dziecka</t>
  </si>
  <si>
    <t>Psychologiczno-pedagogiczne podstawy logopedii</t>
  </si>
  <si>
    <t>Podstawy języka migowego</t>
  </si>
  <si>
    <t>Podstawy pedagogiki specjalnej</t>
  </si>
  <si>
    <t>mgr Marta Urban-Sigłowy</t>
  </si>
  <si>
    <t>Integracja sensoryczna w logopedii</t>
  </si>
  <si>
    <t>Podstawy logorytmiki</t>
  </si>
  <si>
    <t>Czytanie i pisanie jako nowe umiejętności dziecka</t>
  </si>
  <si>
    <t>Organizacja pomocy logopedycznej  i warsztat pracy logopedy</t>
  </si>
  <si>
    <t>Technologie w pracy logopedy/Technologie w diagnozie i terapii logopedycznej</t>
  </si>
  <si>
    <t>Dwujęzyczność i wielokulturowość w logopedii</t>
  </si>
  <si>
    <t>Dysleksja - profilaktyka, diagnoza i terapia/ Specyficzne trudności w uczeniu się - profilaktyka, diagnoza i terapia</t>
  </si>
  <si>
    <t>Komunikacja wspomagająca i alternatywna</t>
  </si>
  <si>
    <t>Podstawy logopedii artystycznej</t>
  </si>
  <si>
    <t>Profilaktyka logopedyczna</t>
  </si>
  <si>
    <t>dr Zając</t>
  </si>
  <si>
    <t>Metody pedagogiczne w terapii logopedycznej/ Metoda Dobrego Startu w pracy logopedy</t>
  </si>
  <si>
    <t>E.2. Przygotowanie dydaktyczno-metodyczne</t>
  </si>
  <si>
    <t>Diagnoza i terapia czynności prymarnych i odruchów orofacjalnych</t>
  </si>
  <si>
    <r>
      <rPr>
        <sz val="10"/>
        <color theme="1"/>
        <rFont val="Cambria"/>
        <family val="1"/>
        <charset val="238"/>
      </rPr>
      <t xml:space="preserve">Diagnoza i terapia dyslalii i </t>
    </r>
    <r>
      <rPr>
        <sz val="10"/>
        <rFont val="Cambria"/>
        <family val="1"/>
        <charset val="238"/>
      </rPr>
      <t>rynolalii</t>
    </r>
  </si>
  <si>
    <t>Diagnoza i terapia logopedyczna opóźnionego rozwoju mowy</t>
  </si>
  <si>
    <t>Metodyka postępowania logopedycznego</t>
  </si>
  <si>
    <r>
      <rPr>
        <sz val="10"/>
        <color theme="1"/>
        <rFont val="Cambria"/>
        <family val="1"/>
        <charset val="238"/>
      </rPr>
      <t>Wczesna interwencja logopedyczna</t>
    </r>
    <r>
      <rPr>
        <sz val="10"/>
        <color theme="4"/>
        <rFont val="Cambria"/>
        <family val="1"/>
        <charset val="238"/>
      </rPr>
      <t xml:space="preserve"> </t>
    </r>
  </si>
  <si>
    <t>Diagnoza i terapia afazji</t>
  </si>
  <si>
    <t>Diagnoza i terapia logopedyczna dyzartrii</t>
  </si>
  <si>
    <t>Diagnoza i terapia logopedyczna mutyzmu wybiórczego</t>
  </si>
  <si>
    <t>Diagnoza i terapia zaburzeń płynności mówienia</t>
  </si>
  <si>
    <t>Elementy geronto- i onkologopedii</t>
  </si>
  <si>
    <t>Podstawy tyflo- i surdologopedii</t>
  </si>
  <si>
    <t>Zaburzenia mowy na tle zaburzeń korowych i neurologicznych</t>
  </si>
  <si>
    <t>Diagnoza i terapia logopedyczna osób z niepełnosprawnością intelektualną</t>
  </si>
  <si>
    <t>Diagnoza i terapia logopedyczna osób z zaburzeniami ze spektrum autyzmu</t>
  </si>
  <si>
    <t>mgr Marcin Szott</t>
  </si>
  <si>
    <t>Podstawy pracy logopedycznej z osobami po laryngektomii</t>
  </si>
  <si>
    <t>Dysfagia - diagnoza i terapia/Dyspraksja - diagnoza i terapia</t>
  </si>
  <si>
    <t xml:space="preserve">Natura w terapii dzieci w wadą słuchu i zaburzeniami komunikacyjnymi /Zwierzęta w terapii dzieci w wadą słuchu i zaburzeniami komunikacyjnymi </t>
  </si>
  <si>
    <t xml:space="preserve">Praktyka metodyczno- logopedyczna I </t>
  </si>
  <si>
    <t>Praktyka metodyczno- logopedyczna II</t>
  </si>
  <si>
    <t>Praktyka metodyczno- logopedyczna III</t>
  </si>
  <si>
    <t>Praktyka zawodowa</t>
  </si>
  <si>
    <t xml:space="preserve">F. Wsparcie warsztatu pracy pedagoga </t>
  </si>
  <si>
    <t xml:space="preserve">Pierwsza pomoc przedmedyczna </t>
  </si>
  <si>
    <t>od D.S?</t>
  </si>
  <si>
    <t>Emisja głosu i ergonomia</t>
  </si>
  <si>
    <t>mgr Joanna Lenart</t>
  </si>
  <si>
    <t xml:space="preserve">Technologie informacyjno - komunikacyjne </t>
  </si>
  <si>
    <t>mgr Anna Bielewicz-Dubiec</t>
  </si>
  <si>
    <t xml:space="preserve">Kultura języka </t>
  </si>
  <si>
    <t>G. Metodologia badań</t>
  </si>
  <si>
    <t xml:space="preserve">Badania pedagogiczno-logopedyczne w praktyce </t>
  </si>
  <si>
    <t>Metodologia badań naukowych</t>
  </si>
  <si>
    <t>Metody badań w  logopedii</t>
  </si>
  <si>
    <t>Statystyka w badaniach pedagogicznych i logopedycznych</t>
  </si>
  <si>
    <t>C. Moduł obieralny</t>
  </si>
  <si>
    <t>C.1. Emisja głosu</t>
  </si>
  <si>
    <t>Diagnoza logopedyczna głosu</t>
  </si>
  <si>
    <t>Elementy dietetyki w emisji głosu</t>
  </si>
  <si>
    <t>Higiena głosu i profilaktyka</t>
  </si>
  <si>
    <t>Oddech w emisji głosu</t>
  </si>
  <si>
    <t>Elementy fizjoterapii w terapii zaburzeń głosu</t>
  </si>
  <si>
    <t>Psychoterapia w rehabilitacji zaburzeń głosu</t>
  </si>
  <si>
    <t>Muzykoterapia w rehabilitacji zaburzeń głosu</t>
  </si>
  <si>
    <t>Trening emisji głosu</t>
  </si>
  <si>
    <t>dr Joanna Ziemkowska</t>
  </si>
  <si>
    <t>Emisja głosu - metody pracy z dorosłymi</t>
  </si>
  <si>
    <t>Emisja głosu - metody pracy z dziećmi</t>
  </si>
  <si>
    <t>Autoprezentacja i wystąpienia publiczne</t>
  </si>
  <si>
    <t>mgr Popek</t>
  </si>
  <si>
    <t>D. Dyplomowanie</t>
  </si>
  <si>
    <t>Wykład ogólnowydziałowy I</t>
  </si>
  <si>
    <t>Wykład ogólnowydziałowy II</t>
  </si>
  <si>
    <t>Wykład monograficzny</t>
  </si>
  <si>
    <t>Proseminarium</t>
  </si>
  <si>
    <t>Seminarium dyplomowe</t>
  </si>
  <si>
    <t>Egzamin dyplomowy</t>
  </si>
  <si>
    <t>Praca dyplomowa</t>
  </si>
  <si>
    <t>RAZEM</t>
  </si>
  <si>
    <t>Liczba punktów ECTS</t>
  </si>
  <si>
    <t>% punktów ECTS</t>
  </si>
  <si>
    <t>Łącznie dla programu % ECTS</t>
  </si>
  <si>
    <t>Egzaminy</t>
  </si>
  <si>
    <t>Konsultacje</t>
  </si>
  <si>
    <t>Moduły kształcące umiejętności praktyczne &gt;50% ECTS</t>
  </si>
  <si>
    <t>Umiejscowienie kierunku studiów w dziedzinie/dziedzinach oraz dyscyplinie/dyscyplinach naukowych wraz ze wskazaniem dyscypliny wiodącej oraz procentowy udział liczby punktów ECTS dla dyscyplin w ogólnej liczbie punktów ECTS wymaganej do ukończenia studiów na kierunku</t>
  </si>
  <si>
    <t>Przedmioty podstawowe wspólne</t>
  </si>
  <si>
    <t xml:space="preserve">A.1. Kształcenie ogólne </t>
  </si>
  <si>
    <t xml:space="preserve">E.1. Przygotowanie merytoryczne nauczyciela logopedy </t>
  </si>
  <si>
    <t>H. Ziółko</t>
  </si>
  <si>
    <t xml:space="preserve">2.2. Przygotowanie dydaktyczno - metodyczne </t>
  </si>
  <si>
    <t>Honorata Ziół</t>
  </si>
  <si>
    <t xml:space="preserve">2.3. Praktyki zawodowe </t>
  </si>
  <si>
    <t>F. Wsparcie warsztatu pracy pedagoga</t>
  </si>
  <si>
    <t xml:space="preserve">G. Metodologia badań </t>
  </si>
  <si>
    <t>C.2. Audiologia</t>
  </si>
  <si>
    <t xml:space="preserve">Anatomia i fizjologia narządów mowy, słuchu i równowagi </t>
  </si>
  <si>
    <t>Aseptyka i antyseptyka</t>
  </si>
  <si>
    <t>Audiometria tonalna</t>
  </si>
  <si>
    <t>Patologia narządów mowy, słuchu, równowagi i ochrona przed hałasem</t>
  </si>
  <si>
    <t>Audiometria mowy</t>
  </si>
  <si>
    <t xml:space="preserve">Diagnostyka audiologiczna dzieci i dorosłych </t>
  </si>
  <si>
    <t>System ochrony zdrowia w diagnostyce i leczeniu wad słuchu</t>
  </si>
  <si>
    <t>Diagnozowanie i terapia  zaburzeń wyższych funkcji słuchowych</t>
  </si>
  <si>
    <t xml:space="preserve">Podstawy psychoakustyki </t>
  </si>
  <si>
    <t>Trening słuchowy i wychowanie słuchowe</t>
  </si>
  <si>
    <t>Aparaty słuchowe, implanty słuchowe i systemy wspomagające słyszenie w pracy logopedy</t>
  </si>
  <si>
    <r>
      <rPr>
        <vertAlign val="superscript"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przedmiot do wyboru</t>
    </r>
  </si>
  <si>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praktyki odbywają się w szkole podstawowej (15 godz.) i ponadpodstawowej (15 godz.)</t>
    </r>
  </si>
  <si>
    <t>\</t>
  </si>
  <si>
    <t>** W sylabusach należy wykazać, że 1/3 zajęć jest zintegrowana z realizacją praktyk zawodowych (Dz.U. z 2021 r., poz. 890, załącznik nr 1,pkt. 3.2).</t>
  </si>
  <si>
    <t>Liczba egzaminów:</t>
  </si>
  <si>
    <t>Legenda:</t>
  </si>
  <si>
    <t>Łączna liczba punktów ECTS, jaką student musi uzyskać w ramach zajęć prowadzonych z bezpośrednim udziałem nauczycieli akademickich lub innych osób prowadzących zajęcia</t>
  </si>
  <si>
    <r>
      <rPr>
        <vertAlign val="superscript"/>
        <sz val="10"/>
        <rFont val="Cambria"/>
        <family val="1"/>
        <charset val="238"/>
      </rPr>
      <t xml:space="preserve">1 </t>
    </r>
    <r>
      <rPr>
        <sz val="10"/>
        <rFont val="Cambria"/>
        <family val="1"/>
        <charset val="238"/>
      </rPr>
      <t>łącznie dla grupy B 10 pkt ECTS</t>
    </r>
  </si>
  <si>
    <r>
      <rPr>
        <vertAlign val="superscript"/>
        <sz val="10"/>
        <rFont val="Cambria"/>
        <family val="1"/>
        <charset val="238"/>
      </rPr>
      <t>2</t>
    </r>
    <r>
      <rPr>
        <sz val="10"/>
        <rFont val="Cambria"/>
        <family val="1"/>
        <charset val="238"/>
      </rPr>
      <t xml:space="preserve"> łącznie dla grupy C: 3 pkt ECTS</t>
    </r>
  </si>
  <si>
    <t>***50% godz. praktyk w SP + 50% godz. w szkołach ponadpodstawowych</t>
  </si>
  <si>
    <r>
      <rPr>
        <vertAlign val="superscript"/>
        <sz val="10"/>
        <rFont val="Cambria"/>
        <family val="1"/>
        <charset val="238"/>
      </rPr>
      <t>3</t>
    </r>
    <r>
      <rPr>
        <sz val="10"/>
        <rFont val="Cambria"/>
        <family val="1"/>
        <charset val="238"/>
      </rPr>
      <t xml:space="preserve"> łącznie podstawy dydaktyki i emisja głosu: 60 godz.</t>
    </r>
  </si>
  <si>
    <r>
      <rPr>
        <vertAlign val="superscript"/>
        <sz val="10"/>
        <rFont val="Cambria"/>
        <family val="1"/>
        <charset val="238"/>
      </rPr>
      <t>4</t>
    </r>
    <r>
      <rPr>
        <sz val="10"/>
        <rFont val="Cambria"/>
        <family val="1"/>
        <charset val="238"/>
      </rPr>
      <t xml:space="preserve"> łącznie dla modułu D.1. 1: 7 lub 15 ECTS</t>
    </r>
  </si>
  <si>
    <t>Forma/ formy zajęć</t>
  </si>
  <si>
    <t>Łączna liczba godzin</t>
  </si>
  <si>
    <t>stacjpnarne</t>
  </si>
  <si>
    <t>niestacjonarne</t>
  </si>
  <si>
    <t>Lektorat języka obcego</t>
  </si>
  <si>
    <t>Praktyki</t>
  </si>
  <si>
    <t>Wybór modułów kształcenia (nie mniej niż 30% ECTS)</t>
  </si>
  <si>
    <t>Moduł logopedia:</t>
  </si>
  <si>
    <t>w/ćw.</t>
  </si>
  <si>
    <t>Moduł terapia pedagogiczna</t>
  </si>
  <si>
    <t>Moduł dyplomowanie:</t>
  </si>
  <si>
    <t>Razem:</t>
  </si>
  <si>
    <t>Wybór zajęć w grupie A (nie mniej niż 5% ECTS)</t>
  </si>
  <si>
    <t>Diagnoza i terapia pedagogiczna/Diagnoza w arteterapii</t>
  </si>
  <si>
    <t>Podstawy arteterapii/Formy arteterapii</t>
  </si>
  <si>
    <t>Podstawy wiedzy o sztuce/Historia sztuki dla pedagogów</t>
  </si>
  <si>
    <t>Projektowanie działań terapeutycznych/Psychologia twórczości</t>
  </si>
  <si>
    <t xml:space="preserve">Załącznik nr 1 </t>
  </si>
  <si>
    <r>
      <t xml:space="preserve">do </t>
    </r>
    <r>
      <rPr>
        <i/>
        <sz val="10"/>
        <rFont val="Cambria"/>
        <family val="1"/>
        <charset val="238"/>
      </rPr>
      <t>Programu studiów na kierunku logopedia z audiofonologią jednolitych studió magisterskich o profilu praktycznym,</t>
    </r>
    <r>
      <rPr>
        <sz val="10"/>
        <rFont val="Cambria"/>
        <family val="1"/>
        <charset val="238"/>
      </rPr>
      <t xml:space="preserve"> </t>
    </r>
  </si>
  <si>
    <t>stanowiącego załącznik do Uchwały nr ….............Senatu AJP</t>
  </si>
  <si>
    <t>z dnia ….......................</t>
  </si>
  <si>
    <t>obowiązuje I rok od r.a. …................</t>
  </si>
  <si>
    <t xml:space="preserve">PLAN JEDNOLITYCH STUDIÓW STACJONARNYCH           </t>
  </si>
  <si>
    <t xml:space="preserve">KIERUNEK: LOGOPEDIA </t>
  </si>
  <si>
    <t>STUDIA 5-LETNIE</t>
  </si>
  <si>
    <t>Prowadzący zajęcia</t>
  </si>
  <si>
    <t xml:space="preserve">Liczba godzin </t>
  </si>
  <si>
    <t>studia stacjonarne</t>
  </si>
  <si>
    <t>studia niestacjonarne</t>
  </si>
  <si>
    <t>mgr Renata Płonecka</t>
  </si>
  <si>
    <t xml:space="preserve">Język obcy                                                                                          </t>
  </si>
  <si>
    <t>dr Joanna Bobin</t>
  </si>
  <si>
    <t>Wychowanie fizyczne</t>
  </si>
  <si>
    <t>dr Malwina Gros</t>
  </si>
  <si>
    <t>Literatura dla dzieci i młodzieży</t>
  </si>
  <si>
    <t>dr hab.. Katarzyna Taborska</t>
  </si>
  <si>
    <t>Analiza językowo-kulturowa tekstów literackich dla dzieci i młodzieży</t>
  </si>
  <si>
    <t>dr hab. Katarzyna Taborska</t>
  </si>
  <si>
    <t>Podstawy filozofii z elementami etyki/</t>
  </si>
  <si>
    <t>dr hab. Magdalena Jaworska</t>
  </si>
  <si>
    <t>Filozofia z elementami logiki dla pedagogów</t>
  </si>
  <si>
    <t>Podstawy przedsiębiorczości planowania kariery zawodowej logopedy</t>
  </si>
  <si>
    <t>Ścieżki rozwoju zawodowego logopedy</t>
  </si>
  <si>
    <t>Socjologia ogólna i edukacji</t>
  </si>
  <si>
    <t>dr hab. Paweł Prüfer</t>
  </si>
  <si>
    <t xml:space="preserve">Profilaktyka społeczna </t>
  </si>
  <si>
    <t>B.2. Przygotowanie pedagogiczne (90+12 ECTS)</t>
  </si>
  <si>
    <t>Diagnoza i terapia pedagogiczna</t>
  </si>
  <si>
    <t>Badania przesiewowe</t>
  </si>
  <si>
    <t>Edukacja włączająca</t>
  </si>
  <si>
    <t>Edukacja inkluzyjna w warsztacie pracy pedagoga</t>
  </si>
  <si>
    <t>Historia myśli pedagogicznej</t>
  </si>
  <si>
    <t>dr hab. Marcin Wasilewski</t>
  </si>
  <si>
    <t>Historia wychowania</t>
  </si>
  <si>
    <t>Praca z dziećmi ze specjalnymi potrzebami edukacyjnymi</t>
  </si>
  <si>
    <t>dr Anna M. Lis-Zaldivar</t>
  </si>
  <si>
    <t>Surdopedagogika</t>
  </si>
  <si>
    <t>Podstawy dydaktyki</t>
  </si>
  <si>
    <t>dr hab. Beata A. Orłowska</t>
  </si>
  <si>
    <t>Teoretyczne podstawy kształcenia</t>
  </si>
  <si>
    <t>Prawo oświatowe</t>
  </si>
  <si>
    <t>Prawne aspekty zawodu nauczyciela</t>
  </si>
  <si>
    <t>mgr Lidia Nogal-Faber</t>
  </si>
  <si>
    <t xml:space="preserve">E.1. Medyczne podstawy logopedii </t>
  </si>
  <si>
    <t>lek. Agata Walkowiak-Śliziuk</t>
  </si>
  <si>
    <t>E.2. Językoznawcze podstawy logopedii</t>
  </si>
  <si>
    <t>E.3. Psychologiczno-pedagogiczne podstawy logopedii</t>
  </si>
  <si>
    <t>Dysleksja - profilaktyka, diagnoza i terapia</t>
  </si>
  <si>
    <t>Specyficzne trudności w uczeniu się - profilaktyka, diagnoza i terapia</t>
  </si>
  <si>
    <t>mgr Honorata Zióło</t>
  </si>
  <si>
    <t>Metody pedagogiczne w terapii logopedycznej</t>
  </si>
  <si>
    <t>Metoda Dobrego Startu w pracy logopedy</t>
  </si>
  <si>
    <t>mgr Agata Zawadzka</t>
  </si>
  <si>
    <t>dr Jolanta Gebreselassie</t>
  </si>
  <si>
    <t>Technologie w pracy logopedy</t>
  </si>
  <si>
    <t>dr Ewa Nowicka</t>
  </si>
  <si>
    <t>Technologie w diagnozie i terapii logopedycznej</t>
  </si>
  <si>
    <t>2.2. Przygotowanie dydaktyczno - metodyczne (240 godzin i 30 ECTS)</t>
  </si>
  <si>
    <t>Natura w terapii dzieci w wadą słuchu i zaburzeniami komunikacyjnymi</t>
  </si>
  <si>
    <t xml:space="preserve">Zwierzęta w terapii dzieci w wadą słuchu i zaburzeniami komunikacyjnymi </t>
  </si>
  <si>
    <t>mgr Anna Sierpińska</t>
  </si>
  <si>
    <t>2.3. Praktyki zawodowe (120 godzin i 4 ECTS)</t>
  </si>
  <si>
    <t>C. Emisja głosu (15 godzin i 1 pkt. ECTS)</t>
  </si>
  <si>
    <t>Kultura języka (30 godz. +2ECTS)</t>
  </si>
  <si>
    <t>Pierwsza pomoc (15 godz. + 1 ECTS)</t>
  </si>
  <si>
    <t>Technologie informacyjno-komunikacyjne (30 godz. +2 ECTS)</t>
  </si>
  <si>
    <t>C.1 Moduł obieralny: emisja głosu</t>
  </si>
  <si>
    <t>3.2. Emisja głosu</t>
  </si>
  <si>
    <t>C.2 Moduł obieralny: audiologia</t>
  </si>
  <si>
    <r>
      <rPr>
        <vertAlign val="superscript"/>
        <sz val="9"/>
        <rFont val="Times New Roman"/>
        <family val="1"/>
        <charset val="238"/>
      </rPr>
      <t>1</t>
    </r>
    <r>
      <rPr>
        <sz val="9"/>
        <rFont val="Times New Roman"/>
        <family val="1"/>
        <charset val="238"/>
      </rPr>
      <t xml:space="preserve"> przedmiot do wyboru</t>
    </r>
  </si>
  <si>
    <r>
      <rPr>
        <vertAlign val="superscript"/>
        <sz val="9"/>
        <rFont val="Times New Roman"/>
        <family val="1"/>
        <charset val="238"/>
      </rPr>
      <t>3</t>
    </r>
    <r>
      <rPr>
        <sz val="9"/>
        <rFont val="Times New Roman"/>
        <family val="1"/>
        <charset val="238"/>
      </rPr>
      <t xml:space="preserve"> praktyki odbywają się w szkole podstawowej (15 godz.) i ponadpodstawowej (15 godz.)</t>
    </r>
  </si>
  <si>
    <r>
      <rPr>
        <vertAlign val="superscript"/>
        <sz val="9"/>
        <rFont val="Cambria"/>
        <family val="1"/>
        <charset val="238"/>
      </rPr>
      <t xml:space="preserve">1 </t>
    </r>
    <r>
      <rPr>
        <sz val="9"/>
        <rFont val="Cambria"/>
        <family val="1"/>
        <charset val="238"/>
      </rPr>
      <t>łącznie dla grupy B 10 pkt ECTS</t>
    </r>
  </si>
  <si>
    <r>
      <rPr>
        <vertAlign val="superscript"/>
        <sz val="9"/>
        <rFont val="Cambria"/>
        <family val="1"/>
        <charset val="238"/>
      </rPr>
      <t>2</t>
    </r>
    <r>
      <rPr>
        <sz val="9"/>
        <rFont val="Cambria"/>
        <family val="1"/>
        <charset val="238"/>
      </rPr>
      <t xml:space="preserve"> łącznie dla grupy C: 3 pkt ECTS</t>
    </r>
  </si>
  <si>
    <r>
      <rPr>
        <vertAlign val="superscript"/>
        <sz val="9"/>
        <rFont val="Cambria"/>
        <family val="1"/>
        <charset val="238"/>
      </rPr>
      <t>3</t>
    </r>
    <r>
      <rPr>
        <sz val="9"/>
        <rFont val="Cambria"/>
        <family val="1"/>
        <charset val="238"/>
      </rPr>
      <t xml:space="preserve"> łącznie podstawy dydaktyki i emisja głosu: 60 godz.</t>
    </r>
  </si>
  <si>
    <r>
      <rPr>
        <vertAlign val="superscript"/>
        <sz val="9"/>
        <rFont val="Cambria"/>
        <family val="1"/>
        <charset val="238"/>
      </rPr>
      <t>4</t>
    </r>
    <r>
      <rPr>
        <sz val="9"/>
        <rFont val="Cambria"/>
        <family val="1"/>
        <charset val="238"/>
      </rPr>
      <t xml:space="preserve"> łącznie dla modułu D.1. 1: 7 lub 15 ECTS</t>
    </r>
  </si>
  <si>
    <t>Zajęcia kształtujące umiejętności praktyczne</t>
  </si>
  <si>
    <t>Zo/Zo/Zo/E</t>
  </si>
  <si>
    <t>Zo/ E</t>
  </si>
  <si>
    <t>Podstawy przedsiębiorczości planowania kariery zawodowej logopedy/Ścieżki rozwoju zawodowego logopedy</t>
  </si>
  <si>
    <t xml:space="preserve">B.1.  Przygotowanie psychologiczne </t>
  </si>
  <si>
    <t>Edukacja włączająca/ Edukacja inkluzyjna w warsztacie pracy pedagoga</t>
  </si>
  <si>
    <t>Zo/E</t>
  </si>
  <si>
    <t xml:space="preserve">E.1.Przygotowanie merytoryczne nauczyciela logopedy </t>
  </si>
  <si>
    <t>Zo/Zo/ E</t>
  </si>
  <si>
    <t>Organizacja pomocy logopedycznej i warsztat pracy logopedy</t>
  </si>
  <si>
    <t>E.2. Przygotowanie dydaktyczno - metodyczne</t>
  </si>
  <si>
    <t xml:space="preserve"> Emisja głosu </t>
  </si>
  <si>
    <t>Pierwsza pomoc</t>
  </si>
  <si>
    <t>Technologie informacyjno-komunikacyjne</t>
  </si>
  <si>
    <r>
      <rPr>
        <vertAlign val="superscript"/>
        <sz val="9"/>
        <rFont val="Cambria"/>
        <family val="1"/>
        <charset val="238"/>
      </rPr>
      <t>1</t>
    </r>
    <r>
      <rPr>
        <sz val="9"/>
        <rFont val="Cambria"/>
        <family val="1"/>
        <charset val="238"/>
      </rPr>
      <t xml:space="preserve"> przedmiot do wyboru</t>
    </r>
  </si>
  <si>
    <r>
      <rPr>
        <vertAlign val="superscript"/>
        <sz val="9"/>
        <rFont val="Cambria"/>
        <family val="1"/>
        <charset val="238"/>
      </rPr>
      <t>3</t>
    </r>
    <r>
      <rPr>
        <sz val="9"/>
        <rFont val="Cambria"/>
        <family val="1"/>
        <charset val="238"/>
      </rPr>
      <t xml:space="preserve"> praktyki odbywają się w szkole podstawowej (15 godz.) i ponadpodstawowej (15 godz.)</t>
    </r>
  </si>
  <si>
    <t>w kontakcie bezpośrednim</t>
  </si>
  <si>
    <t>5.1 Wykaz nauczycieli akademickich oraz innych osób, proponowanych do prowadzenia zajęć oraz planowany przydział i wymiar zajęć dla nauczycieli akademickich oraz innych osób, proponowanych do prowadzenia zajęć (wedle podanego wzoru)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</si>
</sst>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>
    <font>
      <sz val="11"/>
      <color theme="1"/>
      <name val="Aptos Narrow"/>
      <family val="2"/>
      <charset val="238"/>
      <scheme val="minor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i/>
      <sz val="9"/>
      <color rgb="FFFF0000"/>
      <name val="Times New Roman"/>
      <family val="1"/>
      <charset val="238"/>
    </font>
    <font>
      <sz val="9"/>
      <name val="Cambria"/>
      <family val="1"/>
      <charset val="238"/>
    </font>
    <font>
      <i/>
      <sz val="9"/>
      <color rgb="FFFF0000"/>
      <name val="Cambria"/>
      <family val="1"/>
      <charset val="238"/>
    </font>
    <font>
      <i/>
      <sz val="9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Cambria"/>
      <family val="1"/>
      <charset val="238"/>
    </font>
    <font>
      <b/>
      <i/>
      <sz val="9"/>
      <color rgb="FFFF0000"/>
      <name val="Cambria"/>
      <family val="1"/>
      <charset val="238"/>
    </font>
    <font>
      <sz val="9"/>
      <color indexed="10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color rgb="FF00B050"/>
      <name val="Cambria"/>
      <family val="1"/>
      <charset val="238"/>
    </font>
    <font>
      <sz val="10"/>
      <name val="Times New Roman"/>
      <family val="1"/>
      <charset val="238"/>
    </font>
    <font>
      <sz val="10"/>
      <name val="Cambria"/>
      <family val="1"/>
      <charset val="238"/>
    </font>
    <font>
      <sz val="9"/>
      <color rgb="FFFF0000"/>
      <name val="Cambria"/>
      <family val="1"/>
      <charset val="238"/>
    </font>
    <font>
      <b/>
      <i/>
      <sz val="9"/>
      <color indexed="10"/>
      <name val="Times New Roman"/>
      <family val="1"/>
      <charset val="238"/>
    </font>
    <font>
      <sz val="9"/>
      <color rgb="FF0070C0"/>
      <name val="Cambria"/>
      <family val="1"/>
      <charset val="238"/>
    </font>
    <font>
      <i/>
      <sz val="9"/>
      <color rgb="FF0070C0"/>
      <name val="Cambria"/>
      <family val="1"/>
      <charset val="238"/>
    </font>
    <font>
      <i/>
      <sz val="9"/>
      <name val="Cambria"/>
      <family val="1"/>
      <charset val="238"/>
    </font>
    <font>
      <b/>
      <i/>
      <sz val="9"/>
      <color indexed="10"/>
      <name val="Cambria"/>
      <family val="1"/>
      <charset val="238"/>
    </font>
    <font>
      <sz val="9"/>
      <color indexed="10"/>
      <name val="Cambria"/>
      <family val="1"/>
      <charset val="238"/>
    </font>
    <font>
      <vertAlign val="superscript"/>
      <sz val="9"/>
      <name val="Cambria"/>
      <family val="1"/>
      <charset val="238"/>
    </font>
    <font>
      <b/>
      <sz val="9"/>
      <color rgb="FFFF0000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rgb="FF00B0F0"/>
      <name val="Cambria"/>
      <family val="1"/>
      <charset val="238"/>
    </font>
    <font>
      <i/>
      <sz val="10"/>
      <color rgb="FFFF0000"/>
      <name val="Cambria"/>
      <family val="1"/>
      <charset val="238"/>
    </font>
    <font>
      <i/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color rgb="FFFF0000"/>
      <name val="Cambria"/>
      <family val="1"/>
      <charset val="238"/>
    </font>
    <font>
      <b/>
      <i/>
      <sz val="10"/>
      <color rgb="FFFF0000"/>
      <name val="Cambria"/>
      <family val="1"/>
      <charset val="238"/>
    </font>
    <font>
      <i/>
      <sz val="10"/>
      <color indexed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indexed="10"/>
      <name val="Cambria"/>
      <family val="1"/>
      <charset val="238"/>
    </font>
    <font>
      <sz val="10"/>
      <color indexed="17"/>
      <name val="Cambria"/>
      <family val="1"/>
      <charset val="238"/>
    </font>
    <font>
      <sz val="10"/>
      <color indexed="10"/>
      <name val="Cambria"/>
      <family val="1"/>
      <charset val="238"/>
    </font>
    <font>
      <vertAlign val="superscript"/>
      <sz val="10"/>
      <name val="Cambria"/>
      <family val="1"/>
      <charset val="238"/>
    </font>
    <font>
      <sz val="10"/>
      <color rgb="FF00B050"/>
      <name val="Cambria"/>
      <family val="1"/>
      <charset val="238"/>
    </font>
    <font>
      <i/>
      <sz val="10"/>
      <color rgb="FF00B050"/>
      <name val="Cambria"/>
      <family val="1"/>
      <charset val="238"/>
    </font>
    <font>
      <b/>
      <i/>
      <sz val="10"/>
      <color rgb="FF00B050"/>
      <name val="Cambria"/>
      <family val="1"/>
      <charset val="238"/>
    </font>
    <font>
      <i/>
      <sz val="10"/>
      <color theme="1"/>
      <name val="Cambria"/>
      <family val="1"/>
      <charset val="238"/>
    </font>
    <font>
      <sz val="10"/>
      <color indexed="22"/>
      <name val="Cambria"/>
      <family val="1"/>
      <charset val="238"/>
    </font>
    <font>
      <sz val="10"/>
      <color theme="4"/>
      <name val="Cambria"/>
      <family val="1"/>
      <charset val="238"/>
    </font>
    <font>
      <i/>
      <sz val="10"/>
      <color indexed="62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indexed="10"/>
      <name val="Cambria"/>
      <family val="1"/>
      <charset val="238"/>
    </font>
    <font>
      <b/>
      <sz val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0070C0"/>
      <name val="Cambria"/>
      <family val="1"/>
      <charset val="238"/>
    </font>
    <font>
      <i/>
      <sz val="10"/>
      <color rgb="FF0070C0"/>
      <name val="Cambria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FF0000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name val="Cambria"/>
      <family val="1"/>
      <charset val="238"/>
    </font>
    <font>
      <b/>
      <i/>
      <sz val="12"/>
      <name val="Cambria"/>
      <family val="1"/>
      <charset val="238"/>
    </font>
    <font>
      <sz val="10"/>
      <color rgb="FF000000"/>
      <name val="Cambria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6" tint="0.79998168889431442"/>
        <bgColor indexed="41"/>
      </patternFill>
    </fill>
    <fill>
      <patternFill patternType="solid">
        <fgColor rgb="FFFF7C80"/>
        <bgColor indexed="29"/>
      </patternFill>
    </fill>
    <fill>
      <patternFill patternType="solid">
        <fgColor rgb="FFFF7C80"/>
        <bgColor indexed="64"/>
      </patternFill>
    </fill>
    <fill>
      <patternFill patternType="solid">
        <fgColor rgb="FFFFCCFF"/>
        <bgColor indexed="29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indexed="43"/>
        <bgColor indexed="31"/>
      </patternFill>
    </fill>
    <fill>
      <patternFill patternType="solid">
        <fgColor rgb="FFFF99CC"/>
        <b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D9D9D9"/>
        <bgColor indexed="64"/>
      </patternFill>
    </fill>
    <fill>
      <patternFill patternType="solid">
        <fgColor rgb="FFCAEDFB"/>
        <bgColor indexed="26"/>
      </patternFill>
    </fill>
    <fill>
      <patternFill patternType="solid">
        <fgColor rgb="FFCAEDFB"/>
        <bgColor indexed="27"/>
      </patternFill>
    </fill>
    <fill>
      <patternFill patternType="solid">
        <fgColor rgb="FFC1F0C8"/>
        <bgColor indexed="26"/>
      </patternFill>
    </fill>
    <fill>
      <patternFill patternType="solid">
        <fgColor rgb="FFC1F0C8"/>
        <bgColor indexed="41"/>
      </patternFill>
    </fill>
    <fill>
      <patternFill patternType="solid">
        <fgColor rgb="FFF1F1F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4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2" fontId="1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4" xfId="1" applyFont="1" applyBorder="1"/>
    <xf numFmtId="0" fontId="9" fillId="0" borderId="0" xfId="1" applyFont="1"/>
    <xf numFmtId="0" fontId="9" fillId="14" borderId="0" xfId="1" applyFont="1" applyFill="1"/>
    <xf numFmtId="0" fontId="9" fillId="0" borderId="4" xfId="1" applyFont="1" applyBorder="1"/>
    <xf numFmtId="0" fontId="4" fillId="14" borderId="0" xfId="1" applyFont="1" applyFill="1"/>
    <xf numFmtId="0" fontId="4" fillId="20" borderId="0" xfId="1" applyFont="1" applyFill="1"/>
    <xf numFmtId="0" fontId="13" fillId="0" borderId="0" xfId="1" applyFont="1"/>
    <xf numFmtId="0" fontId="4" fillId="12" borderId="0" xfId="1" applyFont="1" applyFill="1"/>
    <xf numFmtId="0" fontId="15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6" fillId="0" borderId="0" xfId="1" applyFont="1"/>
    <xf numFmtId="0" fontId="1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2" fontId="3" fillId="23" borderId="0" xfId="1" applyNumberFormat="1" applyFont="1" applyFill="1" applyAlignment="1">
      <alignment horizontal="center" vertical="center"/>
    </xf>
    <xf numFmtId="2" fontId="7" fillId="23" borderId="0" xfId="1" applyNumberFormat="1" applyFont="1" applyFill="1" applyAlignment="1">
      <alignment horizontal="center" vertical="center"/>
    </xf>
    <xf numFmtId="0" fontId="3" fillId="23" borderId="0" xfId="1" applyFont="1" applyFill="1" applyAlignment="1">
      <alignment horizontal="center" vertical="center"/>
    </xf>
    <xf numFmtId="0" fontId="7" fillId="23" borderId="0" xfId="1" applyFont="1" applyFill="1" applyAlignment="1">
      <alignment horizontal="center" vertical="center"/>
    </xf>
    <xf numFmtId="0" fontId="18" fillId="0" borderId="0" xfId="1" applyFont="1"/>
    <xf numFmtId="0" fontId="19" fillId="0" borderId="0" xfId="1" applyFont="1"/>
    <xf numFmtId="0" fontId="5" fillId="0" borderId="0" xfId="1" applyFont="1"/>
    <xf numFmtId="0" fontId="4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2" fontId="10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2" fontId="4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2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0" applyFont="1"/>
    <xf numFmtId="0" fontId="10" fillId="0" borderId="0" xfId="1" applyFont="1"/>
    <xf numFmtId="0" fontId="4" fillId="0" borderId="23" xfId="1" applyFont="1" applyBorder="1"/>
    <xf numFmtId="0" fontId="9" fillId="0" borderId="24" xfId="1" applyFont="1" applyBorder="1"/>
    <xf numFmtId="0" fontId="24" fillId="0" borderId="0" xfId="1" applyFont="1"/>
    <xf numFmtId="0" fontId="4" fillId="0" borderId="24" xfId="1" applyFont="1" applyBorder="1"/>
    <xf numFmtId="0" fontId="4" fillId="0" borderId="25" xfId="1" applyFont="1" applyBorder="1"/>
    <xf numFmtId="0" fontId="5" fillId="0" borderId="26" xfId="1" applyFont="1" applyBorder="1"/>
    <xf numFmtId="0" fontId="4" fillId="0" borderId="26" xfId="1" applyFont="1" applyBorder="1"/>
    <xf numFmtId="0" fontId="4" fillId="0" borderId="27" xfId="1" applyFont="1" applyBorder="1"/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2" fontId="5" fillId="0" borderId="4" xfId="1" applyNumberFormat="1" applyFont="1" applyBorder="1"/>
    <xf numFmtId="2" fontId="10" fillId="0" borderId="4" xfId="1" applyNumberFormat="1" applyFont="1" applyBorder="1"/>
    <xf numFmtId="0" fontId="4" fillId="25" borderId="0" xfId="1" applyFont="1" applyFill="1"/>
    <xf numFmtId="0" fontId="4" fillId="26" borderId="0" xfId="1" applyFont="1" applyFill="1" applyAlignment="1">
      <alignment horizontal="center" vertical="center"/>
    </xf>
    <xf numFmtId="0" fontId="4" fillId="27" borderId="0" xfId="1" applyFont="1" applyFill="1" applyAlignment="1">
      <alignment horizontal="center" vertical="center"/>
    </xf>
    <xf numFmtId="0" fontId="4" fillId="12" borderId="0" xfId="1" applyFont="1" applyFill="1" applyAlignment="1">
      <alignment horizontal="center" vertical="center"/>
    </xf>
    <xf numFmtId="1" fontId="9" fillId="0" borderId="0" xfId="1" applyNumberFormat="1" applyFont="1"/>
    <xf numFmtId="0" fontId="25" fillId="0" borderId="0" xfId="0" applyFont="1"/>
    <xf numFmtId="0" fontId="4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 wrapText="1"/>
    </xf>
    <xf numFmtId="0" fontId="26" fillId="0" borderId="4" xfId="1" applyFont="1" applyBorder="1" applyAlignment="1">
      <alignment vertical="center"/>
    </xf>
    <xf numFmtId="0" fontId="26" fillId="0" borderId="4" xfId="1" applyFont="1" applyBorder="1" applyAlignment="1">
      <alignment horizontal="left" vertical="center"/>
    </xf>
    <xf numFmtId="0" fontId="27" fillId="0" borderId="4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5" fillId="0" borderId="0" xfId="1" applyFont="1"/>
    <xf numFmtId="2" fontId="28" fillId="0" borderId="0" xfId="1" applyNumberFormat="1" applyFont="1" applyAlignment="1">
      <alignment horizontal="center" vertical="center"/>
    </xf>
    <xf numFmtId="0" fontId="15" fillId="26" borderId="0" xfId="1" applyFont="1" applyFill="1" applyAlignment="1">
      <alignment horizontal="center" vertical="center"/>
    </xf>
    <xf numFmtId="0" fontId="15" fillId="27" borderId="0" xfId="1" applyFont="1" applyFill="1" applyAlignment="1">
      <alignment horizontal="center" vertical="center"/>
    </xf>
    <xf numFmtId="0" fontId="15" fillId="12" borderId="0" xfId="1" applyFont="1" applyFill="1" applyAlignment="1">
      <alignment horizontal="center" vertical="center"/>
    </xf>
    <xf numFmtId="0" fontId="31" fillId="0" borderId="0" xfId="1" applyFont="1" applyAlignment="1">
      <alignment vertical="center"/>
    </xf>
    <xf numFmtId="0" fontId="29" fillId="0" borderId="0" xfId="1" applyFont="1" applyAlignment="1">
      <alignment horizontal="center" vertical="center"/>
    </xf>
    <xf numFmtId="2" fontId="32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8" fillId="0" borderId="0" xfId="1" applyFont="1" applyAlignment="1">
      <alignment vertical="center" wrapText="1"/>
    </xf>
    <xf numFmtId="0" fontId="30" fillId="0" borderId="4" xfId="1" applyFont="1" applyBorder="1" applyAlignment="1">
      <alignment vertical="center"/>
    </xf>
    <xf numFmtId="2" fontId="15" fillId="0" borderId="0" xfId="1" applyNumberFormat="1" applyFont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13" xfId="1" applyFont="1" applyBorder="1" applyAlignment="1">
      <alignment vertical="center" wrapText="1"/>
    </xf>
    <xf numFmtId="0" fontId="28" fillId="0" borderId="4" xfId="1" applyFont="1" applyBorder="1" applyAlignment="1">
      <alignment vertical="center" wrapText="1"/>
    </xf>
    <xf numFmtId="0" fontId="15" fillId="2" borderId="4" xfId="2" applyFont="1" applyFill="1" applyBorder="1" applyAlignment="1">
      <alignment horizontal="center" vertical="center"/>
    </xf>
    <xf numFmtId="0" fontId="28" fillId="2" borderId="4" xfId="2" applyFont="1" applyFill="1" applyBorder="1" applyAlignment="1">
      <alignment horizontal="center" vertical="center"/>
    </xf>
    <xf numFmtId="0" fontId="28" fillId="2" borderId="11" xfId="2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/>
    </xf>
    <xf numFmtId="0" fontId="34" fillId="2" borderId="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/>
    </xf>
    <xf numFmtId="0" fontId="30" fillId="2" borderId="4" xfId="2" applyFont="1" applyFill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15" fillId="0" borderId="4" xfId="1" applyFont="1" applyBorder="1"/>
    <xf numFmtId="2" fontId="28" fillId="0" borderId="4" xfId="1" applyNumberFormat="1" applyFont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/>
    </xf>
    <xf numFmtId="0" fontId="15" fillId="8" borderId="4" xfId="1" applyFont="1" applyFill="1" applyBorder="1" applyAlignment="1">
      <alignment horizontal="center" vertical="center"/>
    </xf>
    <xf numFmtId="0" fontId="15" fillId="9" borderId="4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32" fillId="2" borderId="4" xfId="2" applyFont="1" applyFill="1" applyBorder="1" applyAlignment="1">
      <alignment horizontal="center" vertical="center"/>
    </xf>
    <xf numFmtId="0" fontId="15" fillId="0" borderId="14" xfId="2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31" fillId="0" borderId="0" xfId="1" applyFont="1" applyAlignment="1">
      <alignment horizontal="left" vertical="center"/>
    </xf>
    <xf numFmtId="0" fontId="15" fillId="2" borderId="1" xfId="1" applyFont="1" applyFill="1" applyBorder="1" applyAlignment="1">
      <alignment horizontal="center" vertical="center"/>
    </xf>
    <xf numFmtId="0" fontId="30" fillId="0" borderId="4" xfId="2" applyFont="1" applyBorder="1" applyAlignment="1">
      <alignment horizontal="center" vertical="center" wrapText="1"/>
    </xf>
    <xf numFmtId="2" fontId="32" fillId="0" borderId="4" xfId="1" applyNumberFormat="1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31" fillId="0" borderId="4" xfId="2" applyFont="1" applyBorder="1" applyAlignment="1">
      <alignment horizontal="center" vertical="center"/>
    </xf>
    <xf numFmtId="0" fontId="28" fillId="0" borderId="4" xfId="2" applyFont="1" applyBorder="1" applyAlignment="1">
      <alignment horizontal="center" vertical="center"/>
    </xf>
    <xf numFmtId="2" fontId="32" fillId="0" borderId="1" xfId="2" applyNumberFormat="1" applyFont="1" applyBorder="1" applyAlignment="1">
      <alignment horizontal="center" vertical="center"/>
    </xf>
    <xf numFmtId="0" fontId="30" fillId="11" borderId="1" xfId="1" applyFont="1" applyFill="1" applyBorder="1" applyAlignment="1">
      <alignment horizontal="center" vertical="center"/>
    </xf>
    <xf numFmtId="0" fontId="30" fillId="11" borderId="4" xfId="1" applyFont="1" applyFill="1" applyBorder="1" applyAlignment="1">
      <alignment horizontal="center" vertical="center"/>
    </xf>
    <xf numFmtId="0" fontId="32" fillId="11" borderId="4" xfId="1" applyFont="1" applyFill="1" applyBorder="1" applyAlignment="1">
      <alignment horizontal="center" vertical="center"/>
    </xf>
    <xf numFmtId="0" fontId="35" fillId="11" borderId="4" xfId="1" applyFont="1" applyFill="1" applyBorder="1" applyAlignment="1">
      <alignment horizontal="center" vertical="center"/>
    </xf>
    <xf numFmtId="0" fontId="36" fillId="11" borderId="4" xfId="1" applyFont="1" applyFill="1" applyBorder="1" applyAlignment="1">
      <alignment horizontal="center" vertical="center"/>
    </xf>
    <xf numFmtId="2" fontId="35" fillId="11" borderId="4" xfId="1" applyNumberFormat="1" applyFont="1" applyFill="1" applyBorder="1" applyAlignment="1">
      <alignment horizontal="center" vertical="center"/>
    </xf>
    <xf numFmtId="0" fontId="34" fillId="11" borderId="4" xfId="1" applyFont="1" applyFill="1" applyBorder="1" applyAlignment="1">
      <alignment horizontal="center" vertical="center"/>
    </xf>
    <xf numFmtId="0" fontId="36" fillId="11" borderId="3" xfId="1" applyFont="1" applyFill="1" applyBorder="1" applyAlignment="1">
      <alignment horizontal="center" vertical="center"/>
    </xf>
    <xf numFmtId="2" fontId="36" fillId="11" borderId="4" xfId="1" applyNumberFormat="1" applyFont="1" applyFill="1" applyBorder="1" applyAlignment="1">
      <alignment horizontal="center" vertical="center"/>
    </xf>
    <xf numFmtId="2" fontId="32" fillId="11" borderId="4" xfId="1" applyNumberFormat="1" applyFont="1" applyFill="1" applyBorder="1" applyAlignment="1">
      <alignment horizontal="center" vertical="center"/>
    </xf>
    <xf numFmtId="2" fontId="32" fillId="11" borderId="1" xfId="1" applyNumberFormat="1" applyFont="1" applyFill="1" applyBorder="1" applyAlignment="1">
      <alignment horizontal="center" vertical="center"/>
    </xf>
    <xf numFmtId="0" fontId="32" fillId="12" borderId="4" xfId="1" applyFont="1" applyFill="1" applyBorder="1" applyAlignment="1">
      <alignment horizontal="center" vertical="center"/>
    </xf>
    <xf numFmtId="0" fontId="30" fillId="12" borderId="0" xfId="1" applyFont="1" applyFill="1" applyAlignment="1">
      <alignment horizontal="left" vertical="center"/>
    </xf>
    <xf numFmtId="0" fontId="30" fillId="0" borderId="0" xfId="1" applyFont="1" applyAlignment="1">
      <alignment vertical="center"/>
    </xf>
    <xf numFmtId="0" fontId="30" fillId="0" borderId="0" xfId="1" applyFont="1"/>
    <xf numFmtId="0" fontId="30" fillId="26" borderId="0" xfId="1" applyFont="1" applyFill="1" applyAlignment="1">
      <alignment horizontal="center" vertical="center"/>
    </xf>
    <xf numFmtId="1" fontId="30" fillId="26" borderId="0" xfId="1" applyNumberFormat="1" applyFont="1" applyFill="1" applyAlignment="1">
      <alignment horizontal="center" vertical="center"/>
    </xf>
    <xf numFmtId="1" fontId="30" fillId="0" borderId="0" xfId="1" applyNumberFormat="1" applyFont="1"/>
    <xf numFmtId="0" fontId="30" fillId="13" borderId="1" xfId="1" applyFont="1" applyFill="1" applyBorder="1" applyAlignment="1">
      <alignment horizontal="center" vertical="center"/>
    </xf>
    <xf numFmtId="0" fontId="30" fillId="13" borderId="3" xfId="1" applyFont="1" applyFill="1" applyBorder="1" applyAlignment="1">
      <alignment horizontal="center" vertical="center"/>
    </xf>
    <xf numFmtId="0" fontId="30" fillId="13" borderId="4" xfId="1" applyFont="1" applyFill="1" applyBorder="1" applyAlignment="1">
      <alignment horizontal="center" vertical="center"/>
    </xf>
    <xf numFmtId="0" fontId="36" fillId="13" borderId="4" xfId="1" applyFont="1" applyFill="1" applyBorder="1" applyAlignment="1">
      <alignment horizontal="center" vertical="center"/>
    </xf>
    <xf numFmtId="0" fontId="32" fillId="13" borderId="4" xfId="1" applyFont="1" applyFill="1" applyBorder="1" applyAlignment="1">
      <alignment horizontal="center" vertical="center"/>
    </xf>
    <xf numFmtId="0" fontId="35" fillId="13" borderId="4" xfId="1" applyFont="1" applyFill="1" applyBorder="1" applyAlignment="1">
      <alignment horizontal="center" vertical="center"/>
    </xf>
    <xf numFmtId="0" fontId="32" fillId="13" borderId="1" xfId="1" applyFont="1" applyFill="1" applyBorder="1" applyAlignment="1">
      <alignment horizontal="center" vertical="center"/>
    </xf>
    <xf numFmtId="0" fontId="36" fillId="13" borderId="3" xfId="1" applyFont="1" applyFill="1" applyBorder="1" applyAlignment="1">
      <alignment horizontal="center" vertical="center"/>
    </xf>
    <xf numFmtId="2" fontId="35" fillId="13" borderId="4" xfId="1" applyNumberFormat="1" applyFont="1" applyFill="1" applyBorder="1" applyAlignment="1">
      <alignment horizontal="center" vertical="center"/>
    </xf>
    <xf numFmtId="0" fontId="34" fillId="13" borderId="4" xfId="1" applyFont="1" applyFill="1" applyBorder="1" applyAlignment="1">
      <alignment horizontal="center" vertical="center"/>
    </xf>
    <xf numFmtId="2" fontId="36" fillId="13" borderId="4" xfId="1" applyNumberFormat="1" applyFont="1" applyFill="1" applyBorder="1" applyAlignment="1">
      <alignment horizontal="center" vertical="center"/>
    </xf>
    <xf numFmtId="2" fontId="32" fillId="13" borderId="4" xfId="1" applyNumberFormat="1" applyFont="1" applyFill="1" applyBorder="1" applyAlignment="1">
      <alignment horizontal="center" vertical="center"/>
    </xf>
    <xf numFmtId="2" fontId="32" fillId="13" borderId="1" xfId="1" applyNumberFormat="1" applyFont="1" applyFill="1" applyBorder="1" applyAlignment="1">
      <alignment horizontal="center" vertical="center"/>
    </xf>
    <xf numFmtId="0" fontId="32" fillId="14" borderId="4" xfId="1" applyFont="1" applyFill="1" applyBorder="1" applyAlignment="1">
      <alignment horizontal="center" vertical="center"/>
    </xf>
    <xf numFmtId="0" fontId="30" fillId="14" borderId="0" xfId="1" applyFont="1" applyFill="1" applyAlignment="1">
      <alignment horizontal="left" vertical="center"/>
    </xf>
    <xf numFmtId="0" fontId="30" fillId="14" borderId="0" xfId="1" applyFont="1" applyFill="1" applyAlignment="1">
      <alignment vertical="center"/>
    </xf>
    <xf numFmtId="0" fontId="30" fillId="14" borderId="0" xfId="1" applyFont="1" applyFill="1"/>
    <xf numFmtId="0" fontId="32" fillId="0" borderId="4" xfId="1" applyFont="1" applyBorder="1" applyAlignment="1">
      <alignment horizontal="center" vertical="center"/>
    </xf>
    <xf numFmtId="0" fontId="30" fillId="0" borderId="4" xfId="1" applyFont="1" applyBorder="1"/>
    <xf numFmtId="0" fontId="30" fillId="27" borderId="0" xfId="1" applyFont="1" applyFill="1" applyAlignment="1">
      <alignment horizontal="center" vertical="center"/>
    </xf>
    <xf numFmtId="0" fontId="30" fillId="12" borderId="0" xfId="1" applyFont="1" applyFill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33" fillId="5" borderId="4" xfId="1" applyFont="1" applyFill="1" applyBorder="1" applyAlignment="1">
      <alignment horizontal="center" vertical="center"/>
    </xf>
    <xf numFmtId="0" fontId="33" fillId="15" borderId="4" xfId="1" applyFont="1" applyFill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16" borderId="4" xfId="1" applyFont="1" applyFill="1" applyBorder="1" applyAlignment="1">
      <alignment horizontal="center" vertical="center"/>
    </xf>
    <xf numFmtId="0" fontId="30" fillId="4" borderId="4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2" fontId="32" fillId="0" borderId="1" xfId="1" applyNumberFormat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 wrapText="1"/>
    </xf>
    <xf numFmtId="0" fontId="37" fillId="6" borderId="4" xfId="1" applyFont="1" applyFill="1" applyBorder="1" applyAlignment="1">
      <alignment horizontal="center" vertical="center"/>
    </xf>
    <xf numFmtId="0" fontId="15" fillId="17" borderId="4" xfId="1" applyFont="1" applyFill="1" applyBorder="1" applyAlignment="1">
      <alignment horizontal="center" vertical="center"/>
    </xf>
    <xf numFmtId="0" fontId="28" fillId="5" borderId="4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vertical="center"/>
    </xf>
    <xf numFmtId="0" fontId="28" fillId="2" borderId="4" xfId="1" applyFont="1" applyFill="1" applyBorder="1" applyAlignment="1">
      <alignment vertical="center"/>
    </xf>
    <xf numFmtId="0" fontId="30" fillId="14" borderId="1" xfId="1" applyFont="1" applyFill="1" applyBorder="1" applyAlignment="1">
      <alignment horizontal="center" vertical="center"/>
    </xf>
    <xf numFmtId="0" fontId="30" fillId="14" borderId="3" xfId="1" applyFont="1" applyFill="1" applyBorder="1" applyAlignment="1">
      <alignment horizontal="center" vertical="center"/>
    </xf>
    <xf numFmtId="0" fontId="30" fillId="14" borderId="4" xfId="1" applyFont="1" applyFill="1" applyBorder="1" applyAlignment="1">
      <alignment horizontal="center" vertical="center"/>
    </xf>
    <xf numFmtId="0" fontId="35" fillId="14" borderId="4" xfId="1" applyFont="1" applyFill="1" applyBorder="1" applyAlignment="1">
      <alignment horizontal="center" vertical="center"/>
    </xf>
    <xf numFmtId="2" fontId="32" fillId="14" borderId="1" xfId="1" applyNumberFormat="1" applyFont="1" applyFill="1" applyBorder="1" applyAlignment="1">
      <alignment horizontal="center" vertical="center"/>
    </xf>
    <xf numFmtId="2" fontId="32" fillId="14" borderId="4" xfId="1" applyNumberFormat="1" applyFont="1" applyFill="1" applyBorder="1" applyAlignment="1">
      <alignment horizontal="center" vertical="center"/>
    </xf>
    <xf numFmtId="0" fontId="15" fillId="14" borderId="4" xfId="1" applyFont="1" applyFill="1" applyBorder="1" applyAlignment="1">
      <alignment horizontal="left" vertical="center"/>
    </xf>
    <xf numFmtId="0" fontId="15" fillId="18" borderId="4" xfId="1" applyFont="1" applyFill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0" fillId="19" borderId="4" xfId="1" applyFont="1" applyFill="1" applyBorder="1" applyAlignment="1">
      <alignment horizontal="center" vertical="center"/>
    </xf>
    <xf numFmtId="0" fontId="28" fillId="0" borderId="4" xfId="1" applyFont="1" applyBorder="1" applyAlignment="1">
      <alignment vertical="center"/>
    </xf>
    <xf numFmtId="0" fontId="15" fillId="16" borderId="4" xfId="1" applyFont="1" applyFill="1" applyBorder="1" applyAlignment="1">
      <alignment horizontal="center" vertical="center"/>
    </xf>
    <xf numFmtId="0" fontId="33" fillId="5" borderId="3" xfId="1" applyFont="1" applyFill="1" applyBorder="1" applyAlignment="1">
      <alignment horizontal="center" vertical="center"/>
    </xf>
    <xf numFmtId="0" fontId="15" fillId="20" borderId="4" xfId="1" applyFont="1" applyFill="1" applyBorder="1" applyAlignment="1">
      <alignment horizontal="center" vertical="center"/>
    </xf>
    <xf numFmtId="0" fontId="28" fillId="20" borderId="16" xfId="1" applyFont="1" applyFill="1" applyBorder="1" applyAlignment="1">
      <alignment horizontal="center" vertical="center"/>
    </xf>
    <xf numFmtId="0" fontId="15" fillId="20" borderId="3" xfId="1" applyFont="1" applyFill="1" applyBorder="1" applyAlignment="1">
      <alignment horizontal="center" vertical="center"/>
    </xf>
    <xf numFmtId="0" fontId="28" fillId="20" borderId="4" xfId="1" applyFont="1" applyFill="1" applyBorder="1" applyAlignment="1">
      <alignment horizontal="center" vertical="center"/>
    </xf>
    <xf numFmtId="0" fontId="31" fillId="20" borderId="4" xfId="1" applyFont="1" applyFill="1" applyBorder="1" applyAlignment="1">
      <alignment horizontal="center" vertical="center"/>
    </xf>
    <xf numFmtId="0" fontId="28" fillId="20" borderId="1" xfId="1" applyFont="1" applyFill="1" applyBorder="1" applyAlignment="1">
      <alignment horizontal="center" vertical="center"/>
    </xf>
    <xf numFmtId="2" fontId="28" fillId="20" borderId="4" xfId="1" applyNumberFormat="1" applyFont="1" applyFill="1" applyBorder="1" applyAlignment="1">
      <alignment horizontal="center" vertical="center"/>
    </xf>
    <xf numFmtId="0" fontId="28" fillId="21" borderId="4" xfId="1" applyFont="1" applyFill="1" applyBorder="1" applyAlignment="1">
      <alignment horizontal="center" vertical="center"/>
    </xf>
    <xf numFmtId="0" fontId="15" fillId="21" borderId="1" xfId="1" applyFont="1" applyFill="1" applyBorder="1" applyAlignment="1">
      <alignment horizontal="center" vertical="center"/>
    </xf>
    <xf numFmtId="0" fontId="15" fillId="21" borderId="4" xfId="1" applyFont="1" applyFill="1" applyBorder="1" applyAlignment="1">
      <alignment horizontal="center" vertical="center"/>
    </xf>
    <xf numFmtId="2" fontId="32" fillId="20" borderId="4" xfId="1" applyNumberFormat="1" applyFont="1" applyFill="1" applyBorder="1" applyAlignment="1">
      <alignment horizontal="center" vertical="center"/>
    </xf>
    <xf numFmtId="0" fontId="15" fillId="20" borderId="4" xfId="1" applyFont="1" applyFill="1" applyBorder="1" applyAlignment="1">
      <alignment vertical="center"/>
    </xf>
    <xf numFmtId="2" fontId="32" fillId="20" borderId="1" xfId="1" applyNumberFormat="1" applyFont="1" applyFill="1" applyBorder="1" applyAlignment="1">
      <alignment horizontal="center" vertical="center"/>
    </xf>
    <xf numFmtId="0" fontId="15" fillId="20" borderId="4" xfId="1" applyFont="1" applyFill="1" applyBorder="1" applyAlignment="1">
      <alignment horizontal="left" vertical="center"/>
    </xf>
    <xf numFmtId="0" fontId="15" fillId="20" borderId="0" xfId="1" applyFont="1" applyFill="1" applyAlignment="1">
      <alignment vertical="center"/>
    </xf>
    <xf numFmtId="0" fontId="15" fillId="20" borderId="0" xfId="1" applyFont="1" applyFill="1"/>
    <xf numFmtId="0" fontId="15" fillId="22" borderId="4" xfId="1" applyFont="1" applyFill="1" applyBorder="1" applyAlignment="1">
      <alignment horizontal="center" vertical="center"/>
    </xf>
    <xf numFmtId="0" fontId="15" fillId="15" borderId="4" xfId="1" applyFont="1" applyFill="1" applyBorder="1" applyAlignment="1">
      <alignment horizontal="center" vertical="center"/>
    </xf>
    <xf numFmtId="0" fontId="38" fillId="16" borderId="4" xfId="1" applyFont="1" applyFill="1" applyBorder="1" applyAlignment="1">
      <alignment horizontal="center" vertical="center"/>
    </xf>
    <xf numFmtId="0" fontId="30" fillId="12" borderId="3" xfId="1" applyFont="1" applyFill="1" applyBorder="1" applyAlignment="1">
      <alignment horizontal="center" vertical="center"/>
    </xf>
    <xf numFmtId="0" fontId="26" fillId="15" borderId="4" xfId="1" applyFont="1" applyFill="1" applyBorder="1" applyAlignment="1">
      <alignment horizontal="center" vertical="center"/>
    </xf>
    <xf numFmtId="0" fontId="30" fillId="23" borderId="4" xfId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left" vertical="center" shrinkToFit="1"/>
    </xf>
    <xf numFmtId="0" fontId="15" fillId="14" borderId="3" xfId="1" applyFont="1" applyFill="1" applyBorder="1" applyAlignment="1">
      <alignment horizontal="center" vertical="center"/>
    </xf>
    <xf numFmtId="0" fontId="15" fillId="24" borderId="4" xfId="1" applyFont="1" applyFill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40" fillId="6" borderId="4" xfId="1" applyFont="1" applyFill="1" applyBorder="1" applyAlignment="1">
      <alignment horizontal="center" vertical="center"/>
    </xf>
    <xf numFmtId="0" fontId="40" fillId="18" borderId="4" xfId="1" applyFont="1" applyFill="1" applyBorder="1" applyAlignment="1">
      <alignment horizontal="center" vertical="center"/>
    </xf>
    <xf numFmtId="0" fontId="41" fillId="0" borderId="4" xfId="1" applyFont="1" applyBorder="1" applyAlignment="1">
      <alignment horizontal="center" vertical="center"/>
    </xf>
    <xf numFmtId="0" fontId="40" fillId="7" borderId="4" xfId="1" applyFont="1" applyFill="1" applyBorder="1" applyAlignment="1">
      <alignment horizontal="center" vertical="center"/>
    </xf>
    <xf numFmtId="0" fontId="40" fillId="8" borderId="4" xfId="1" applyFont="1" applyFill="1" applyBorder="1" applyAlignment="1">
      <alignment horizontal="center" vertical="center"/>
    </xf>
    <xf numFmtId="0" fontId="40" fillId="15" borderId="4" xfId="1" applyFont="1" applyFill="1" applyBorder="1" applyAlignment="1">
      <alignment horizontal="center" vertical="center"/>
    </xf>
    <xf numFmtId="0" fontId="41" fillId="16" borderId="4" xfId="1" applyFont="1" applyFill="1" applyBorder="1" applyAlignment="1">
      <alignment horizontal="center" vertical="center"/>
    </xf>
    <xf numFmtId="0" fontId="40" fillId="0" borderId="4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40" fillId="0" borderId="3" xfId="1" applyFont="1" applyBorder="1" applyAlignment="1">
      <alignment horizontal="center" vertical="center"/>
    </xf>
    <xf numFmtId="2" fontId="41" fillId="0" borderId="4" xfId="1" applyNumberFormat="1" applyFont="1" applyBorder="1" applyAlignment="1">
      <alignment horizontal="center" vertical="center"/>
    </xf>
    <xf numFmtId="0" fontId="40" fillId="2" borderId="4" xfId="1" applyFont="1" applyFill="1" applyBorder="1" applyAlignment="1">
      <alignment horizontal="center" vertical="center"/>
    </xf>
    <xf numFmtId="0" fontId="41" fillId="2" borderId="4" xfId="1" applyFont="1" applyFill="1" applyBorder="1" applyAlignment="1">
      <alignment horizontal="center" vertical="center"/>
    </xf>
    <xf numFmtId="0" fontId="40" fillId="0" borderId="4" xfId="1" applyFont="1" applyBorder="1" applyAlignment="1">
      <alignment vertical="center"/>
    </xf>
    <xf numFmtId="0" fontId="41" fillId="0" borderId="4" xfId="1" applyFont="1" applyBorder="1" applyAlignment="1">
      <alignment vertical="center"/>
    </xf>
    <xf numFmtId="0" fontId="41" fillId="2" borderId="4" xfId="1" applyFont="1" applyFill="1" applyBorder="1" applyAlignment="1">
      <alignment vertical="center"/>
    </xf>
    <xf numFmtId="0" fontId="40" fillId="2" borderId="1" xfId="1" applyFont="1" applyFill="1" applyBorder="1" applyAlignment="1">
      <alignment horizontal="center" vertical="center"/>
    </xf>
    <xf numFmtId="2" fontId="42" fillId="0" borderId="4" xfId="1" applyNumberFormat="1" applyFont="1" applyBorder="1" applyAlignment="1">
      <alignment horizontal="center" vertical="center"/>
    </xf>
    <xf numFmtId="2" fontId="42" fillId="0" borderId="1" xfId="1" applyNumberFormat="1" applyFont="1" applyBorder="1" applyAlignment="1">
      <alignment horizontal="center" vertical="center"/>
    </xf>
    <xf numFmtId="0" fontId="40" fillId="0" borderId="4" xfId="1" applyFont="1" applyBorder="1" applyAlignment="1">
      <alignment horizontal="left" vertical="center"/>
    </xf>
    <xf numFmtId="0" fontId="40" fillId="0" borderId="0" xfId="1" applyFont="1" applyAlignment="1">
      <alignment vertical="center"/>
    </xf>
    <xf numFmtId="0" fontId="40" fillId="0" borderId="0" xfId="1" applyFont="1"/>
    <xf numFmtId="0" fontId="40" fillId="26" borderId="0" xfId="1" applyFont="1" applyFill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40" fillId="27" borderId="0" xfId="1" applyFont="1" applyFill="1" applyAlignment="1">
      <alignment horizontal="center" vertical="center"/>
    </xf>
    <xf numFmtId="0" fontId="40" fillId="12" borderId="0" xfId="1" applyFont="1" applyFill="1" applyAlignment="1">
      <alignment horizontal="center" vertical="center"/>
    </xf>
    <xf numFmtId="0" fontId="15" fillId="14" borderId="4" xfId="1" applyFont="1" applyFill="1" applyBorder="1" applyAlignment="1">
      <alignment horizontal="center" vertical="center"/>
    </xf>
    <xf numFmtId="0" fontId="28" fillId="14" borderId="1" xfId="1" applyFont="1" applyFill="1" applyBorder="1" applyAlignment="1">
      <alignment horizontal="center" vertical="center"/>
    </xf>
    <xf numFmtId="0" fontId="28" fillId="14" borderId="4" xfId="1" applyFont="1" applyFill="1" applyBorder="1" applyAlignment="1">
      <alignment horizontal="center" vertical="center"/>
    </xf>
    <xf numFmtId="0" fontId="31" fillId="14" borderId="4" xfId="1" applyFont="1" applyFill="1" applyBorder="1" applyAlignment="1">
      <alignment horizontal="center" vertical="center"/>
    </xf>
    <xf numFmtId="2" fontId="28" fillId="14" borderId="4" xfId="1" applyNumberFormat="1" applyFont="1" applyFill="1" applyBorder="1" applyAlignment="1">
      <alignment horizontal="center" vertical="center"/>
    </xf>
    <xf numFmtId="0" fontId="15" fillId="14" borderId="4" xfId="1" applyFont="1" applyFill="1" applyBorder="1" applyAlignment="1">
      <alignment vertical="center"/>
    </xf>
    <xf numFmtId="0" fontId="28" fillId="14" borderId="4" xfId="1" applyFont="1" applyFill="1" applyBorder="1" applyAlignment="1">
      <alignment vertical="center"/>
    </xf>
    <xf numFmtId="0" fontId="29" fillId="14" borderId="4" xfId="1" applyFont="1" applyFill="1" applyBorder="1" applyAlignment="1">
      <alignment horizontal="center" vertical="center"/>
    </xf>
    <xf numFmtId="0" fontId="15" fillId="14" borderId="1" xfId="1" applyFont="1" applyFill="1" applyBorder="1" applyAlignment="1">
      <alignment horizontal="center" vertical="center"/>
    </xf>
    <xf numFmtId="0" fontId="15" fillId="14" borderId="0" xfId="1" applyFont="1" applyFill="1" applyAlignment="1">
      <alignment vertical="center"/>
    </xf>
    <xf numFmtId="0" fontId="15" fillId="14" borderId="0" xfId="1" applyFont="1" applyFill="1"/>
    <xf numFmtId="0" fontId="28" fillId="20" borderId="4" xfId="1" applyFont="1" applyFill="1" applyBorder="1" applyAlignment="1">
      <alignment vertical="center"/>
    </xf>
    <xf numFmtId="0" fontId="29" fillId="20" borderId="4" xfId="1" applyFont="1" applyFill="1" applyBorder="1" applyAlignment="1">
      <alignment horizontal="center" vertical="center"/>
    </xf>
    <xf numFmtId="0" fontId="15" fillId="20" borderId="1" xfId="1" applyFont="1" applyFill="1" applyBorder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29" fillId="15" borderId="4" xfId="1" applyFont="1" applyFill="1" applyBorder="1" applyAlignment="1">
      <alignment horizontal="center" vertical="center"/>
    </xf>
    <xf numFmtId="0" fontId="29" fillId="25" borderId="4" xfId="1" applyFont="1" applyFill="1" applyBorder="1" applyAlignment="1">
      <alignment vertical="center"/>
    </xf>
    <xf numFmtId="0" fontId="15" fillId="25" borderId="4" xfId="1" applyFont="1" applyFill="1" applyBorder="1" applyAlignment="1">
      <alignment vertical="center"/>
    </xf>
    <xf numFmtId="0" fontId="15" fillId="21" borderId="4" xfId="1" applyFont="1" applyFill="1" applyBorder="1" applyAlignment="1">
      <alignment vertical="center"/>
    </xf>
    <xf numFmtId="0" fontId="43" fillId="15" borderId="4" xfId="1" applyFont="1" applyFill="1" applyBorder="1" applyAlignment="1">
      <alignment horizontal="center" vertical="center"/>
    </xf>
    <xf numFmtId="0" fontId="43" fillId="16" borderId="4" xfId="1" applyFont="1" applyFill="1" applyBorder="1" applyAlignment="1">
      <alignment horizontal="center" vertical="center"/>
    </xf>
    <xf numFmtId="0" fontId="26" fillId="16" borderId="4" xfId="1" applyFont="1" applyFill="1" applyBorder="1" applyAlignment="1">
      <alignment horizontal="center" vertical="center"/>
    </xf>
    <xf numFmtId="0" fontId="26" fillId="0" borderId="4" xfId="2" applyFont="1" applyBorder="1" applyAlignment="1">
      <alignment horizontal="left" vertical="center" wrapText="1"/>
    </xf>
    <xf numFmtId="0" fontId="38" fillId="15" borderId="4" xfId="1" applyFont="1" applyFill="1" applyBorder="1" applyAlignment="1">
      <alignment horizontal="center" vertical="center"/>
    </xf>
    <xf numFmtId="0" fontId="15" fillId="25" borderId="4" xfId="1" applyFont="1" applyFill="1" applyBorder="1" applyAlignment="1">
      <alignment horizontal="center" vertical="center"/>
    </xf>
    <xf numFmtId="0" fontId="31" fillId="16" borderId="4" xfId="1" applyFont="1" applyFill="1" applyBorder="1" applyAlignment="1">
      <alignment horizontal="center" vertical="center"/>
    </xf>
    <xf numFmtId="0" fontId="15" fillId="26" borderId="4" xfId="1" applyFont="1" applyFill="1" applyBorder="1" applyAlignment="1">
      <alignment horizontal="center" vertical="center"/>
    </xf>
    <xf numFmtId="0" fontId="44" fillId="0" borderId="4" xfId="1" applyFont="1" applyBorder="1" applyAlignment="1">
      <alignment horizontal="center" vertical="center"/>
    </xf>
    <xf numFmtId="0" fontId="30" fillId="12" borderId="4" xfId="1" applyFont="1" applyFill="1" applyBorder="1" applyAlignment="1">
      <alignment horizontal="center" vertical="center"/>
    </xf>
    <xf numFmtId="0" fontId="31" fillId="7" borderId="4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1" fillId="0" borderId="4" xfId="1" applyFont="1" applyBorder="1" applyAlignment="1">
      <alignment vertical="center"/>
    </xf>
    <xf numFmtId="0" fontId="26" fillId="0" borderId="0" xfId="1" applyFont="1" applyAlignment="1">
      <alignment horizontal="left" vertical="center" wrapText="1"/>
    </xf>
    <xf numFmtId="0" fontId="33" fillId="5" borderId="0" xfId="1" applyFont="1" applyFill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28" fillId="2" borderId="0" xfId="1" applyFont="1" applyFill="1" applyAlignment="1">
      <alignment vertical="center"/>
    </xf>
    <xf numFmtId="0" fontId="26" fillId="0" borderId="4" xfId="1" applyFont="1" applyBorder="1" applyAlignment="1">
      <alignment vertical="center" wrapText="1"/>
    </xf>
    <xf numFmtId="0" fontId="28" fillId="0" borderId="1" xfId="1" applyFont="1" applyBorder="1" applyAlignment="1">
      <alignment vertical="center"/>
    </xf>
    <xf numFmtId="0" fontId="28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45" fillId="0" borderId="4" xfId="1" applyFont="1" applyBorder="1" applyAlignment="1">
      <alignment horizontal="left" vertical="center"/>
    </xf>
    <xf numFmtId="0" fontId="46" fillId="5" borderId="4" xfId="1" applyFont="1" applyFill="1" applyBorder="1" applyAlignment="1">
      <alignment horizontal="center" vertical="center"/>
    </xf>
    <xf numFmtId="2" fontId="35" fillId="14" borderId="4" xfId="1" applyNumberFormat="1" applyFont="1" applyFill="1" applyBorder="1" applyAlignment="1">
      <alignment horizontal="center" vertical="center"/>
    </xf>
    <xf numFmtId="0" fontId="38" fillId="7" borderId="4" xfId="1" applyFont="1" applyFill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/>
    </xf>
    <xf numFmtId="0" fontId="31" fillId="0" borderId="3" xfId="1" applyFont="1" applyBorder="1" applyAlignment="1">
      <alignment horizontal="center" vertical="center"/>
    </xf>
    <xf numFmtId="2" fontId="32" fillId="12" borderId="4" xfId="1" applyNumberFormat="1" applyFont="1" applyFill="1" applyBorder="1" applyAlignment="1">
      <alignment horizontal="center" vertical="center"/>
    </xf>
    <xf numFmtId="2" fontId="28" fillId="12" borderId="1" xfId="1" applyNumberFormat="1" applyFont="1" applyFill="1" applyBorder="1" applyAlignment="1">
      <alignment horizontal="center" vertical="center"/>
    </xf>
    <xf numFmtId="0" fontId="28" fillId="12" borderId="4" xfId="1" applyFont="1" applyFill="1" applyBorder="1" applyAlignment="1">
      <alignment horizontal="center" vertical="center"/>
    </xf>
    <xf numFmtId="0" fontId="15" fillId="12" borderId="4" xfId="1" applyFont="1" applyFill="1" applyBorder="1" applyAlignment="1">
      <alignment horizontal="left" vertical="center"/>
    </xf>
    <xf numFmtId="0" fontId="15" fillId="12" borderId="0" xfId="1" applyFont="1" applyFill="1" applyAlignment="1">
      <alignment vertical="center"/>
    </xf>
    <xf numFmtId="0" fontId="15" fillId="12" borderId="0" xfId="1" applyFont="1" applyFill="1"/>
    <xf numFmtId="0" fontId="15" fillId="12" borderId="4" xfId="1" applyFont="1" applyFill="1" applyBorder="1"/>
    <xf numFmtId="2" fontId="28" fillId="12" borderId="4" xfId="1" applyNumberFormat="1" applyFont="1" applyFill="1" applyBorder="1" applyAlignment="1">
      <alignment horizontal="center" vertical="center"/>
    </xf>
    <xf numFmtId="0" fontId="28" fillId="14" borderId="16" xfId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28" fillId="0" borderId="16" xfId="1" applyFont="1" applyBorder="1" applyAlignment="1">
      <alignment vertical="center"/>
    </xf>
    <xf numFmtId="2" fontId="28" fillId="0" borderId="4" xfId="1" applyNumberFormat="1" applyFont="1" applyBorder="1" applyAlignment="1">
      <alignment vertical="center"/>
    </xf>
    <xf numFmtId="0" fontId="29" fillId="2" borderId="4" xfId="1" applyFont="1" applyFill="1" applyBorder="1" applyAlignment="1">
      <alignment vertical="center"/>
    </xf>
    <xf numFmtId="0" fontId="15" fillId="2" borderId="1" xfId="1" applyFont="1" applyFill="1" applyBorder="1" applyAlignment="1">
      <alignment vertical="center"/>
    </xf>
    <xf numFmtId="2" fontId="32" fillId="0" borderId="4" xfId="1" applyNumberFormat="1" applyFont="1" applyBorder="1" applyAlignment="1">
      <alignment vertical="center"/>
    </xf>
    <xf numFmtId="2" fontId="32" fillId="0" borderId="1" xfId="1" applyNumberFormat="1" applyFont="1" applyBorder="1" applyAlignment="1">
      <alignment vertical="center"/>
    </xf>
    <xf numFmtId="0" fontId="31" fillId="12" borderId="4" xfId="1" applyFont="1" applyFill="1" applyBorder="1" applyAlignment="1">
      <alignment horizontal="left" vertical="center"/>
    </xf>
    <xf numFmtId="0" fontId="31" fillId="0" borderId="0" xfId="1" applyFont="1"/>
    <xf numFmtId="0" fontId="31" fillId="0" borderId="4" xfId="1" applyFont="1" applyBorder="1"/>
    <xf numFmtId="0" fontId="31" fillId="26" borderId="0" xfId="1" applyFont="1" applyFill="1" applyAlignment="1">
      <alignment horizontal="center" vertical="center"/>
    </xf>
    <xf numFmtId="0" fontId="31" fillId="27" borderId="0" xfId="1" applyFont="1" applyFill="1" applyAlignment="1">
      <alignment horizontal="center" vertical="center"/>
    </xf>
    <xf numFmtId="0" fontId="31" fillId="12" borderId="0" xfId="1" applyFont="1" applyFill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30" fillId="6" borderId="4" xfId="1" applyFont="1" applyFill="1" applyBorder="1" applyAlignment="1">
      <alignment horizontal="center" vertical="center"/>
    </xf>
    <xf numFmtId="0" fontId="30" fillId="7" borderId="4" xfId="1" applyFont="1" applyFill="1" applyBorder="1" applyAlignment="1">
      <alignment horizontal="center" vertical="center"/>
    </xf>
    <xf numFmtId="0" fontId="30" fillId="8" borderId="4" xfId="1" applyFont="1" applyFill="1" applyBorder="1" applyAlignment="1">
      <alignment horizontal="center" vertical="center"/>
    </xf>
    <xf numFmtId="0" fontId="15" fillId="23" borderId="4" xfId="1" applyFont="1" applyFill="1" applyBorder="1" applyAlignment="1">
      <alignment horizontal="center" vertical="center"/>
    </xf>
    <xf numFmtId="0" fontId="28" fillId="23" borderId="4" xfId="1" applyFont="1" applyFill="1" applyBorder="1" applyAlignment="1">
      <alignment horizontal="center" vertical="center"/>
    </xf>
    <xf numFmtId="0" fontId="31" fillId="23" borderId="4" xfId="1" applyFont="1" applyFill="1" applyBorder="1" applyAlignment="1">
      <alignment horizontal="center" vertical="center"/>
    </xf>
    <xf numFmtId="0" fontId="15" fillId="23" borderId="4" xfId="1" applyFont="1" applyFill="1" applyBorder="1" applyAlignment="1">
      <alignment vertical="center"/>
    </xf>
    <xf numFmtId="0" fontId="28" fillId="23" borderId="4" xfId="1" applyFont="1" applyFill="1" applyBorder="1" applyAlignment="1">
      <alignment vertical="center"/>
    </xf>
    <xf numFmtId="0" fontId="29" fillId="23" borderId="4" xfId="1" applyFont="1" applyFill="1" applyBorder="1" applyAlignment="1">
      <alignment horizontal="center" vertical="center"/>
    </xf>
    <xf numFmtId="0" fontId="15" fillId="23" borderId="1" xfId="1" applyFont="1" applyFill="1" applyBorder="1" applyAlignment="1">
      <alignment horizontal="center" vertical="center"/>
    </xf>
    <xf numFmtId="2" fontId="32" fillId="23" borderId="4" xfId="1" applyNumberFormat="1" applyFont="1" applyFill="1" applyBorder="1" applyAlignment="1">
      <alignment horizontal="center" vertical="center"/>
    </xf>
    <xf numFmtId="2" fontId="28" fillId="23" borderId="4" xfId="1" applyNumberFormat="1" applyFont="1" applyFill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2" fontId="15" fillId="0" borderId="9" xfId="1" applyNumberFormat="1" applyFont="1" applyBorder="1" applyAlignment="1">
      <alignment vertical="center"/>
    </xf>
    <xf numFmtId="0" fontId="48" fillId="0" borderId="4" xfId="1" applyFont="1" applyBorder="1" applyAlignment="1">
      <alignment horizontal="center" vertical="center"/>
    </xf>
    <xf numFmtId="2" fontId="15" fillId="0" borderId="11" xfId="1" applyNumberFormat="1" applyFont="1" applyBorder="1" applyAlignment="1">
      <alignment vertical="center"/>
    </xf>
    <xf numFmtId="0" fontId="30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15" fillId="6" borderId="2" xfId="1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/>
    </xf>
    <xf numFmtId="0" fontId="33" fillId="5" borderId="2" xfId="1" applyFont="1" applyFill="1" applyBorder="1" applyAlignment="1">
      <alignment horizontal="center" vertical="center"/>
    </xf>
    <xf numFmtId="0" fontId="26" fillId="15" borderId="2" xfId="1" applyFont="1" applyFill="1" applyBorder="1" applyAlignment="1">
      <alignment horizontal="center" vertical="center"/>
    </xf>
    <xf numFmtId="0" fontId="15" fillId="15" borderId="2" xfId="1" applyFont="1" applyFill="1" applyBorder="1" applyAlignment="1">
      <alignment horizontal="center" vertical="center"/>
    </xf>
    <xf numFmtId="0" fontId="15" fillId="16" borderId="2" xfId="1" applyFont="1" applyFill="1" applyBorder="1" applyAlignment="1">
      <alignment horizontal="center" vertical="center"/>
    </xf>
    <xf numFmtId="0" fontId="33" fillId="16" borderId="2" xfId="1" applyFont="1" applyFill="1" applyBorder="1" applyAlignment="1">
      <alignment horizontal="center" vertical="center"/>
    </xf>
    <xf numFmtId="0" fontId="38" fillId="6" borderId="2" xfId="1" applyFont="1" applyFill="1" applyBorder="1" applyAlignment="1">
      <alignment horizontal="center" vertical="center"/>
    </xf>
    <xf numFmtId="0" fontId="38" fillId="7" borderId="2" xfId="1" applyFont="1" applyFill="1" applyBorder="1" applyAlignment="1">
      <alignment horizontal="center" vertical="center"/>
    </xf>
    <xf numFmtId="0" fontId="28" fillId="5" borderId="2" xfId="1" applyFont="1" applyFill="1" applyBorder="1" applyAlignment="1">
      <alignment horizontal="center" vertical="center"/>
    </xf>
    <xf numFmtId="0" fontId="33" fillId="15" borderId="2" xfId="1" applyFont="1" applyFill="1" applyBorder="1" applyAlignment="1">
      <alignment horizontal="center" vertical="center"/>
    </xf>
    <xf numFmtId="0" fontId="28" fillId="5" borderId="3" xfId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16" borderId="4" xfId="1" applyFont="1" applyFill="1" applyBorder="1" applyAlignment="1">
      <alignment vertical="center"/>
    </xf>
    <xf numFmtId="0" fontId="33" fillId="0" borderId="4" xfId="1" applyFont="1" applyBorder="1" applyAlignment="1">
      <alignment vertical="center"/>
    </xf>
    <xf numFmtId="0" fontId="33" fillId="16" borderId="4" xfId="1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33" fillId="5" borderId="4" xfId="1" applyFont="1" applyFill="1" applyBorder="1" applyAlignment="1">
      <alignment vertical="center"/>
    </xf>
    <xf numFmtId="0" fontId="15" fillId="6" borderId="4" xfId="1" applyFont="1" applyFill="1" applyBorder="1" applyAlignment="1">
      <alignment vertical="center"/>
    </xf>
    <xf numFmtId="0" fontId="15" fillId="28" borderId="4" xfId="1" applyFont="1" applyFill="1" applyBorder="1" applyAlignment="1">
      <alignment vertical="center"/>
    </xf>
    <xf numFmtId="0" fontId="15" fillId="7" borderId="4" xfId="1" applyFont="1" applyFill="1" applyBorder="1" applyAlignment="1">
      <alignment vertical="center"/>
    </xf>
    <xf numFmtId="0" fontId="15" fillId="22" borderId="4" xfId="1" applyFont="1" applyFill="1" applyBorder="1" applyAlignment="1">
      <alignment vertical="center"/>
    </xf>
    <xf numFmtId="0" fontId="15" fillId="8" borderId="4" xfId="1" applyFont="1" applyFill="1" applyBorder="1" applyAlignment="1">
      <alignment vertical="center"/>
    </xf>
    <xf numFmtId="0" fontId="28" fillId="5" borderId="4" xfId="1" applyFont="1" applyFill="1" applyBorder="1" applyAlignment="1">
      <alignment vertical="center"/>
    </xf>
    <xf numFmtId="0" fontId="15" fillId="15" borderId="4" xfId="1" applyFont="1" applyFill="1" applyBorder="1" applyAlignment="1">
      <alignment vertical="center"/>
    </xf>
    <xf numFmtId="0" fontId="33" fillId="15" borderId="4" xfId="1" applyFont="1" applyFill="1" applyBorder="1" applyAlignment="1">
      <alignment vertical="center"/>
    </xf>
    <xf numFmtId="0" fontId="15" fillId="0" borderId="3" xfId="1" applyFont="1" applyBorder="1" applyAlignment="1">
      <alignment horizontal="left" vertical="center"/>
    </xf>
    <xf numFmtId="0" fontId="15" fillId="25" borderId="0" xfId="1" applyFont="1" applyFill="1"/>
    <xf numFmtId="0" fontId="14" fillId="0" borderId="0" xfId="1" applyFont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2" fontId="52" fillId="0" borderId="0" xfId="1" applyNumberFormat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51" fillId="0" borderId="0" xfId="1" applyFont="1" applyAlignment="1">
      <alignment vertical="center"/>
    </xf>
    <xf numFmtId="0" fontId="53" fillId="0" borderId="0" xfId="1" applyFont="1" applyAlignment="1">
      <alignment horizontal="center" vertical="center"/>
    </xf>
    <xf numFmtId="2" fontId="14" fillId="0" borderId="0" xfId="1" applyNumberFormat="1" applyFont="1" applyAlignment="1">
      <alignment vertical="center"/>
    </xf>
    <xf numFmtId="0" fontId="51" fillId="0" borderId="0" xfId="1" applyFont="1" applyAlignment="1">
      <alignment horizontal="center" vertical="center" wrapText="1"/>
    </xf>
    <xf numFmtId="2" fontId="52" fillId="0" borderId="0" xfId="1" applyNumberFormat="1" applyFont="1" applyAlignment="1">
      <alignment horizontal="center" vertical="center" wrapText="1"/>
    </xf>
    <xf numFmtId="2" fontId="51" fillId="23" borderId="0" xfId="1" applyNumberFormat="1" applyFont="1" applyFill="1" applyAlignment="1">
      <alignment horizontal="center" vertical="center"/>
    </xf>
    <xf numFmtId="2" fontId="52" fillId="23" borderId="0" xfId="1" applyNumberFormat="1" applyFont="1" applyFill="1" applyAlignment="1">
      <alignment horizontal="center" vertical="center"/>
    </xf>
    <xf numFmtId="0" fontId="51" fillId="23" borderId="0" xfId="1" applyFont="1" applyFill="1" applyAlignment="1">
      <alignment horizontal="center" vertical="center"/>
    </xf>
    <xf numFmtId="0" fontId="52" fillId="23" borderId="0" xfId="1" applyFont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54" fillId="0" borderId="0" xfId="1" applyFont="1"/>
    <xf numFmtId="0" fontId="55" fillId="0" borderId="0" xfId="1" applyFont="1"/>
    <xf numFmtId="0" fontId="28" fillId="0" borderId="0" xfId="1" applyFont="1"/>
    <xf numFmtId="0" fontId="15" fillId="0" borderId="0" xfId="1" applyFont="1" applyAlignment="1">
      <alignment horizontal="center"/>
    </xf>
    <xf numFmtId="2" fontId="51" fillId="0" borderId="0" xfId="1" applyNumberFormat="1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7" fillId="0" borderId="0" xfId="1" applyFont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2" fontId="32" fillId="0" borderId="0" xfId="1" applyNumberFormat="1" applyFont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2" fontId="31" fillId="0" borderId="0" xfId="1" applyNumberFormat="1" applyFont="1" applyAlignment="1">
      <alignment horizontal="center" vertical="center"/>
    </xf>
    <xf numFmtId="0" fontId="15" fillId="0" borderId="20" xfId="1" applyFont="1" applyBorder="1" applyAlignment="1">
      <alignment vertical="center"/>
    </xf>
    <xf numFmtId="0" fontId="28" fillId="0" borderId="21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31" fillId="0" borderId="0" xfId="0" applyFont="1"/>
    <xf numFmtId="0" fontId="32" fillId="0" borderId="0" xfId="1" applyFont="1"/>
    <xf numFmtId="0" fontId="15" fillId="0" borderId="23" xfId="1" applyFont="1" applyBorder="1"/>
    <xf numFmtId="0" fontId="30" fillId="0" borderId="24" xfId="1" applyFont="1" applyBorder="1"/>
    <xf numFmtId="0" fontId="35" fillId="0" borderId="0" xfId="1" applyFont="1"/>
    <xf numFmtId="0" fontId="15" fillId="0" borderId="24" xfId="1" applyFont="1" applyBorder="1"/>
    <xf numFmtId="0" fontId="15" fillId="0" borderId="25" xfId="1" applyFont="1" applyBorder="1"/>
    <xf numFmtId="0" fontId="28" fillId="0" borderId="26" xfId="1" applyFont="1" applyBorder="1"/>
    <xf numFmtId="0" fontId="15" fillId="0" borderId="26" xfId="1" applyFont="1" applyBorder="1"/>
    <xf numFmtId="0" fontId="15" fillId="0" borderId="27" xfId="1" applyFont="1" applyBorder="1"/>
    <xf numFmtId="0" fontId="15" fillId="0" borderId="4" xfId="1" applyFont="1" applyBorder="1" applyAlignment="1">
      <alignment horizontal="right" vertical="center"/>
    </xf>
    <xf numFmtId="2" fontId="28" fillId="0" borderId="4" xfId="1" applyNumberFormat="1" applyFont="1" applyBorder="1"/>
    <xf numFmtId="2" fontId="32" fillId="0" borderId="4" xfId="1" applyNumberFormat="1" applyFont="1" applyBorder="1"/>
    <xf numFmtId="0" fontId="1" fillId="0" borderId="29" xfId="1" applyFont="1" applyBorder="1" applyAlignment="1">
      <alignment vertical="center"/>
    </xf>
    <xf numFmtId="0" fontId="32" fillId="11" borderId="3" xfId="1" applyFont="1" applyFill="1" applyBorder="1" applyAlignment="1">
      <alignment horizontal="center" vertical="center"/>
    </xf>
    <xf numFmtId="0" fontId="32" fillId="14" borderId="3" xfId="1" applyFont="1" applyFill="1" applyBorder="1" applyAlignment="1">
      <alignment horizontal="center" vertical="center"/>
    </xf>
    <xf numFmtId="0" fontId="32" fillId="13" borderId="3" xfId="1" applyFont="1" applyFill="1" applyBorder="1" applyAlignment="1">
      <alignment horizontal="center" vertical="center"/>
    </xf>
    <xf numFmtId="0" fontId="32" fillId="12" borderId="3" xfId="1" applyFont="1" applyFill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30" fillId="13" borderId="16" xfId="1" applyFont="1" applyFill="1" applyBorder="1" applyAlignment="1">
      <alignment horizontal="center" vertical="center"/>
    </xf>
    <xf numFmtId="0" fontId="30" fillId="14" borderId="16" xfId="1" applyFont="1" applyFill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6" borderId="38" xfId="1" applyFont="1" applyFill="1" applyBorder="1" applyAlignment="1">
      <alignment horizontal="center" vertical="center"/>
    </xf>
    <xf numFmtId="0" fontId="33" fillId="0" borderId="38" xfId="1" applyFont="1" applyBorder="1" applyAlignment="1">
      <alignment horizontal="center" vertical="center"/>
    </xf>
    <xf numFmtId="0" fontId="38" fillId="6" borderId="38" xfId="1" applyFont="1" applyFill="1" applyBorder="1" applyAlignment="1">
      <alignment horizontal="center" vertical="center"/>
    </xf>
    <xf numFmtId="0" fontId="33" fillId="5" borderId="38" xfId="1" applyFont="1" applyFill="1" applyBorder="1" applyAlignment="1">
      <alignment horizontal="center" vertical="center"/>
    </xf>
    <xf numFmtId="0" fontId="15" fillId="7" borderId="38" xfId="1" applyFont="1" applyFill="1" applyBorder="1" applyAlignment="1">
      <alignment horizontal="center" vertical="center"/>
    </xf>
    <xf numFmtId="0" fontId="38" fillId="7" borderId="38" xfId="1" applyFont="1" applyFill="1" applyBorder="1" applyAlignment="1">
      <alignment horizontal="center" vertical="center"/>
    </xf>
    <xf numFmtId="0" fontId="15" fillId="8" borderId="38" xfId="1" applyFont="1" applyFill="1" applyBorder="1" applyAlignment="1">
      <alignment horizontal="center" vertical="center"/>
    </xf>
    <xf numFmtId="0" fontId="15" fillId="15" borderId="38" xfId="1" applyFont="1" applyFill="1" applyBorder="1" applyAlignment="1">
      <alignment horizontal="center" vertical="center"/>
    </xf>
    <xf numFmtId="0" fontId="43" fillId="15" borderId="38" xfId="1" applyFont="1" applyFill="1" applyBorder="1" applyAlignment="1">
      <alignment horizontal="center" vertical="center"/>
    </xf>
    <xf numFmtId="0" fontId="26" fillId="16" borderId="38" xfId="1" applyFont="1" applyFill="1" applyBorder="1" applyAlignment="1">
      <alignment horizontal="center" vertical="center"/>
    </xf>
    <xf numFmtId="0" fontId="15" fillId="16" borderId="38" xfId="1" applyFont="1" applyFill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9" fillId="0" borderId="29" xfId="1" applyFont="1" applyBorder="1"/>
    <xf numFmtId="0" fontId="15" fillId="6" borderId="3" xfId="1" applyFont="1" applyFill="1" applyBorder="1" applyAlignment="1">
      <alignment horizontal="center" vertical="center"/>
    </xf>
    <xf numFmtId="0" fontId="37" fillId="6" borderId="3" xfId="1" applyFont="1" applyFill="1" applyBorder="1" applyAlignment="1">
      <alignment horizontal="center" vertical="center"/>
    </xf>
    <xf numFmtId="0" fontId="15" fillId="0" borderId="16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 wrapText="1"/>
    </xf>
    <xf numFmtId="0" fontId="30" fillId="4" borderId="1" xfId="1" applyFont="1" applyFill="1" applyBorder="1" applyAlignment="1">
      <alignment horizontal="center" vertical="center"/>
    </xf>
    <xf numFmtId="0" fontId="30" fillId="19" borderId="1" xfId="1" applyFont="1" applyFill="1" applyBorder="1" applyAlignment="1">
      <alignment horizontal="center" vertical="center"/>
    </xf>
    <xf numFmtId="0" fontId="30" fillId="23" borderId="1" xfId="1" applyFont="1" applyFill="1" applyBorder="1" applyAlignment="1">
      <alignment horizontal="center" vertical="center"/>
    </xf>
    <xf numFmtId="0" fontId="30" fillId="14" borderId="17" xfId="1" applyFont="1" applyFill="1" applyBorder="1" applyAlignment="1">
      <alignment horizontal="center" vertical="center"/>
    </xf>
    <xf numFmtId="0" fontId="30" fillId="13" borderId="17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left" vertical="center"/>
    </xf>
    <xf numFmtId="0" fontId="30" fillId="23" borderId="43" xfId="1" applyFont="1" applyFill="1" applyBorder="1" applyAlignment="1">
      <alignment horizontal="center" vertical="center"/>
    </xf>
    <xf numFmtId="0" fontId="15" fillId="0" borderId="41" xfId="1" applyFont="1" applyBorder="1" applyAlignment="1">
      <alignment horizontal="left" vertical="center"/>
    </xf>
    <xf numFmtId="0" fontId="15" fillId="0" borderId="39" xfId="1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6" xfId="1" applyFont="1" applyBorder="1" applyAlignment="1">
      <alignment vertical="center" wrapText="1"/>
    </xf>
    <xf numFmtId="0" fontId="15" fillId="0" borderId="16" xfId="1" applyFont="1" applyBorder="1" applyAlignment="1">
      <alignment vertical="center"/>
    </xf>
    <xf numFmtId="0" fontId="26" fillId="0" borderId="16" xfId="1" applyFont="1" applyBorder="1" applyAlignment="1">
      <alignment horizontal="left" vertical="center"/>
    </xf>
    <xf numFmtId="0" fontId="26" fillId="0" borderId="16" xfId="2" applyFont="1" applyBorder="1" applyAlignment="1">
      <alignment horizontal="left" vertical="center" wrapText="1"/>
    </xf>
    <xf numFmtId="0" fontId="26" fillId="0" borderId="16" xfId="1" applyFont="1" applyBorder="1" applyAlignment="1">
      <alignment vertical="center"/>
    </xf>
    <xf numFmtId="0" fontId="26" fillId="0" borderId="16" xfId="1" applyFont="1" applyBorder="1" applyAlignment="1">
      <alignment vertical="center" wrapText="1"/>
    </xf>
    <xf numFmtId="0" fontId="26" fillId="0" borderId="16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45" fillId="0" borderId="16" xfId="1" applyFont="1" applyBorder="1" applyAlignment="1">
      <alignment horizontal="left" vertical="center"/>
    </xf>
    <xf numFmtId="0" fontId="26" fillId="0" borderId="42" xfId="1" applyFont="1" applyBorder="1" applyAlignment="1">
      <alignment horizontal="left" vertical="center" wrapText="1"/>
    </xf>
    <xf numFmtId="0" fontId="26" fillId="0" borderId="42" xfId="1" applyFont="1" applyBorder="1" applyAlignment="1">
      <alignment horizontal="left" vertical="center"/>
    </xf>
    <xf numFmtId="0" fontId="27" fillId="0" borderId="16" xfId="1" applyFont="1" applyBorder="1" applyAlignment="1">
      <alignment horizontal="left" vertical="center" wrapText="1"/>
    </xf>
    <xf numFmtId="0" fontId="15" fillId="24" borderId="16" xfId="1" applyFont="1" applyFill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shrinkToFit="1"/>
    </xf>
    <xf numFmtId="0" fontId="15" fillId="0" borderId="18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center" vertical="center"/>
    </xf>
    <xf numFmtId="0" fontId="4" fillId="0" borderId="29" xfId="1" applyFont="1" applyBorder="1"/>
    <xf numFmtId="0" fontId="35" fillId="12" borderId="4" xfId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2" fontId="5" fillId="23" borderId="0" xfId="1" applyNumberFormat="1" applyFont="1" applyFill="1" applyAlignment="1">
      <alignment horizontal="center" vertical="center"/>
    </xf>
    <xf numFmtId="2" fontId="10" fillId="23" borderId="0" xfId="1" applyNumberFormat="1" applyFont="1" applyFill="1" applyAlignment="1">
      <alignment horizontal="center" vertical="center"/>
    </xf>
    <xf numFmtId="0" fontId="5" fillId="23" borderId="0" xfId="1" applyFont="1" applyFill="1" applyAlignment="1">
      <alignment horizontal="center" vertical="center"/>
    </xf>
    <xf numFmtId="0" fontId="10" fillId="23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26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right" vertical="center" wrapText="1"/>
    </xf>
    <xf numFmtId="0" fontId="26" fillId="0" borderId="52" xfId="0" applyFont="1" applyBorder="1" applyAlignment="1">
      <alignment horizontal="right" vertical="center" wrapText="1"/>
    </xf>
    <xf numFmtId="0" fontId="31" fillId="8" borderId="4" xfId="1" applyFont="1" applyFill="1" applyBorder="1" applyAlignment="1">
      <alignment horizontal="center" vertical="center"/>
    </xf>
    <xf numFmtId="0" fontId="31" fillId="15" borderId="4" xfId="1" applyFont="1" applyFill="1" applyBorder="1" applyAlignment="1">
      <alignment horizontal="center" vertical="center"/>
    </xf>
    <xf numFmtId="0" fontId="43" fillId="30" borderId="4" xfId="1" applyFont="1" applyFill="1" applyBorder="1" applyAlignment="1">
      <alignment horizontal="center" vertical="center"/>
    </xf>
    <xf numFmtId="0" fontId="30" fillId="31" borderId="4" xfId="1" applyFont="1" applyFill="1" applyBorder="1" applyAlignment="1">
      <alignment horizontal="center" vertical="center"/>
    </xf>
    <xf numFmtId="0" fontId="26" fillId="32" borderId="4" xfId="1" applyFont="1" applyFill="1" applyBorder="1" applyAlignment="1">
      <alignment horizontal="center" vertical="center"/>
    </xf>
    <xf numFmtId="0" fontId="30" fillId="33" borderId="4" xfId="1" applyFont="1" applyFill="1" applyBorder="1" applyAlignment="1">
      <alignment horizontal="center" vertical="center"/>
    </xf>
    <xf numFmtId="0" fontId="15" fillId="30" borderId="4" xfId="1" applyFont="1" applyFill="1" applyBorder="1" applyAlignment="1">
      <alignment horizontal="center" vertical="center"/>
    </xf>
    <xf numFmtId="0" fontId="31" fillId="21" borderId="4" xfId="1" applyFont="1" applyFill="1" applyBorder="1" applyAlignment="1">
      <alignment vertical="center"/>
    </xf>
    <xf numFmtId="2" fontId="34" fillId="0" borderId="4" xfId="1" applyNumberFormat="1" applyFont="1" applyBorder="1" applyAlignment="1">
      <alignment horizontal="center" vertical="center"/>
    </xf>
    <xf numFmtId="2" fontId="15" fillId="0" borderId="4" xfId="1" applyNumberFormat="1" applyFont="1" applyBorder="1"/>
    <xf numFmtId="0" fontId="61" fillId="34" borderId="53" xfId="0" applyFont="1" applyFill="1" applyBorder="1" applyAlignment="1">
      <alignment horizontal="left" vertical="center" wrapText="1" indent="7"/>
    </xf>
    <xf numFmtId="0" fontId="62" fillId="34" borderId="51" xfId="0" applyFont="1" applyFill="1" applyBorder="1" applyAlignment="1">
      <alignment vertical="center" wrapText="1"/>
    </xf>
    <xf numFmtId="0" fontId="62" fillId="34" borderId="55" xfId="0" applyFont="1" applyFill="1" applyBorder="1" applyAlignment="1">
      <alignment vertical="center" wrapText="1"/>
    </xf>
    <xf numFmtId="0" fontId="62" fillId="34" borderId="56" xfId="0" applyFont="1" applyFill="1" applyBorder="1" applyAlignment="1">
      <alignment vertical="center" wrapText="1"/>
    </xf>
    <xf numFmtId="0" fontId="63" fillId="0" borderId="51" xfId="0" applyFont="1" applyBorder="1" applyAlignment="1">
      <alignment vertical="center" wrapText="1"/>
    </xf>
    <xf numFmtId="0" fontId="64" fillId="0" borderId="56" xfId="0" applyFont="1" applyBorder="1" applyAlignment="1">
      <alignment vertical="center" wrapText="1"/>
    </xf>
    <xf numFmtId="0" fontId="65" fillId="0" borderId="56" xfId="0" applyFont="1" applyBorder="1" applyAlignment="1">
      <alignment vertical="center" wrapText="1"/>
    </xf>
    <xf numFmtId="0" fontId="64" fillId="0" borderId="51" xfId="0" applyFont="1" applyBorder="1" applyAlignment="1">
      <alignment vertical="center" wrapText="1"/>
    </xf>
    <xf numFmtId="0" fontId="63" fillId="0" borderId="56" xfId="0" applyFont="1" applyBorder="1" applyAlignment="1">
      <alignment vertical="center" wrapText="1"/>
    </xf>
    <xf numFmtId="0" fontId="61" fillId="0" borderId="56" xfId="0" applyFont="1" applyBorder="1" applyAlignment="1">
      <alignment vertical="center" wrapText="1"/>
    </xf>
    <xf numFmtId="0" fontId="30" fillId="0" borderId="5" xfId="1" applyFont="1" applyBorder="1" applyAlignment="1">
      <alignment vertical="center"/>
    </xf>
    <xf numFmtId="0" fontId="30" fillId="0" borderId="6" xfId="1" applyFont="1" applyBorder="1" applyAlignment="1">
      <alignment vertical="center"/>
    </xf>
    <xf numFmtId="0" fontId="29" fillId="24" borderId="4" xfId="1" applyFont="1" applyFill="1" applyBorder="1" applyAlignment="1">
      <alignment horizontal="center" vertical="center" wrapText="1"/>
    </xf>
    <xf numFmtId="0" fontId="29" fillId="24" borderId="4" xfId="1" applyFont="1" applyFill="1" applyBorder="1" applyAlignment="1">
      <alignment horizontal="center" vertical="center"/>
    </xf>
    <xf numFmtId="0" fontId="35" fillId="4" borderId="4" xfId="1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top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66" fillId="0" borderId="0" xfId="0" applyFont="1" applyAlignment="1">
      <alignment horizontal="center" vertical="top" wrapText="1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 vertical="top"/>
    </xf>
    <xf numFmtId="0" fontId="30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/>
    </xf>
    <xf numFmtId="0" fontId="30" fillId="2" borderId="3" xfId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31" fillId="0" borderId="4" xfId="2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15" fillId="2" borderId="10" xfId="2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textRotation="90" wrapText="1"/>
    </xf>
    <xf numFmtId="0" fontId="15" fillId="0" borderId="14" xfId="2" applyFont="1" applyBorder="1" applyAlignment="1">
      <alignment horizontal="center" vertical="center" textRotation="90" wrapText="1"/>
    </xf>
    <xf numFmtId="0" fontId="15" fillId="0" borderId="4" xfId="1" applyFont="1" applyBorder="1" applyAlignment="1">
      <alignment horizontal="left" vertical="center" wrapText="1"/>
    </xf>
    <xf numFmtId="0" fontId="15" fillId="6" borderId="4" xfId="1" applyFont="1" applyFill="1" applyBorder="1" applyAlignment="1">
      <alignment horizontal="center" vertical="center"/>
    </xf>
    <xf numFmtId="0" fontId="33" fillId="5" borderId="4" xfId="1" applyFont="1" applyFill="1" applyBorder="1" applyAlignment="1">
      <alignment horizontal="center" vertical="center" textRotation="90"/>
    </xf>
    <xf numFmtId="0" fontId="15" fillId="7" borderId="4" xfId="1" applyFont="1" applyFill="1" applyBorder="1" applyAlignment="1">
      <alignment horizontal="center" vertical="center"/>
    </xf>
    <xf numFmtId="0" fontId="30" fillId="4" borderId="4" xfId="1" applyFont="1" applyFill="1" applyBorder="1" applyAlignment="1">
      <alignment horizontal="center" vertical="center" textRotation="90"/>
    </xf>
    <xf numFmtId="0" fontId="15" fillId="0" borderId="4" xfId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2" fontId="32" fillId="0" borderId="7" xfId="0" applyNumberFormat="1" applyFont="1" applyBorder="1" applyAlignment="1">
      <alignment horizontal="center" vertical="center" wrapText="1"/>
    </xf>
    <xf numFmtId="2" fontId="32" fillId="0" borderId="14" xfId="0" applyNumberFormat="1" applyFont="1" applyBorder="1" applyAlignment="1">
      <alignment horizontal="center" vertical="center" wrapText="1"/>
    </xf>
    <xf numFmtId="0" fontId="15" fillId="9" borderId="4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2" fontId="28" fillId="0" borderId="7" xfId="0" applyNumberFormat="1" applyFont="1" applyBorder="1" applyAlignment="1">
      <alignment horizontal="center" vertical="center" wrapText="1"/>
    </xf>
    <xf numFmtId="2" fontId="28" fillId="0" borderId="14" xfId="0" applyNumberFormat="1" applyFont="1" applyBorder="1" applyAlignment="1">
      <alignment horizontal="center" vertical="center" wrapText="1"/>
    </xf>
    <xf numFmtId="0" fontId="30" fillId="11" borderId="1" xfId="1" applyFont="1" applyFill="1" applyBorder="1" applyAlignment="1">
      <alignment horizontal="center" vertical="center"/>
    </xf>
    <xf numFmtId="0" fontId="30" fillId="11" borderId="2" xfId="1" applyFont="1" applyFill="1" applyBorder="1" applyAlignment="1">
      <alignment horizontal="center" vertical="center"/>
    </xf>
    <xf numFmtId="0" fontId="30" fillId="11" borderId="3" xfId="1" applyFont="1" applyFill="1" applyBorder="1" applyAlignment="1">
      <alignment horizontal="center" vertical="center"/>
    </xf>
    <xf numFmtId="0" fontId="30" fillId="13" borderId="1" xfId="1" applyFont="1" applyFill="1" applyBorder="1" applyAlignment="1">
      <alignment horizontal="center" vertical="center"/>
    </xf>
    <xf numFmtId="0" fontId="30" fillId="13" borderId="2" xfId="1" applyFont="1" applyFill="1" applyBorder="1" applyAlignment="1">
      <alignment horizontal="center" vertical="center"/>
    </xf>
    <xf numFmtId="0" fontId="30" fillId="13" borderId="3" xfId="1" applyFont="1" applyFill="1" applyBorder="1" applyAlignment="1">
      <alignment horizontal="center" vertical="center"/>
    </xf>
    <xf numFmtId="0" fontId="30" fillId="14" borderId="1" xfId="1" applyFont="1" applyFill="1" applyBorder="1" applyAlignment="1">
      <alignment horizontal="center" vertical="center"/>
    </xf>
    <xf numFmtId="0" fontId="30" fillId="14" borderId="2" xfId="1" applyFont="1" applyFill="1" applyBorder="1" applyAlignment="1">
      <alignment horizontal="center" vertical="center"/>
    </xf>
    <xf numFmtId="0" fontId="30" fillId="14" borderId="3" xfId="1" applyFont="1" applyFill="1" applyBorder="1" applyAlignment="1">
      <alignment horizontal="center" vertical="center"/>
    </xf>
    <xf numFmtId="0" fontId="30" fillId="12" borderId="1" xfId="1" applyFont="1" applyFill="1" applyBorder="1" applyAlignment="1">
      <alignment horizontal="center" vertical="center"/>
    </xf>
    <xf numFmtId="0" fontId="30" fillId="12" borderId="2" xfId="1" applyFont="1" applyFill="1" applyBorder="1" applyAlignment="1">
      <alignment horizontal="center" vertical="center"/>
    </xf>
    <xf numFmtId="0" fontId="30" fillId="12" borderId="3" xfId="1" applyFont="1" applyFill="1" applyBorder="1" applyAlignment="1">
      <alignment horizontal="center" vertical="center"/>
    </xf>
    <xf numFmtId="0" fontId="15" fillId="14" borderId="2" xfId="1" applyFont="1" applyFill="1" applyBorder="1" applyAlignment="1">
      <alignment horizontal="center" vertical="center"/>
    </xf>
    <xf numFmtId="0" fontId="15" fillId="14" borderId="3" xfId="1" applyFont="1" applyFill="1" applyBorder="1" applyAlignment="1">
      <alignment horizontal="center" vertical="center"/>
    </xf>
    <xf numFmtId="0" fontId="15" fillId="8" borderId="4" xfId="1" applyFont="1" applyFill="1" applyBorder="1" applyAlignment="1">
      <alignment horizontal="center" vertical="center"/>
    </xf>
    <xf numFmtId="0" fontId="29" fillId="0" borderId="7" xfId="1" applyFont="1" applyBorder="1" applyAlignment="1">
      <alignment horizontal="center" vertical="center" textRotation="90" wrapText="1"/>
    </xf>
    <xf numFmtId="0" fontId="29" fillId="0" borderId="12" xfId="1" applyFont="1" applyBorder="1" applyAlignment="1">
      <alignment horizontal="center" vertical="center" textRotation="90" wrapText="1"/>
    </xf>
    <xf numFmtId="0" fontId="29" fillId="0" borderId="14" xfId="1" applyFont="1" applyBorder="1" applyAlignment="1">
      <alignment horizontal="center" vertical="center" textRotation="90" wrapText="1"/>
    </xf>
    <xf numFmtId="0" fontId="30" fillId="0" borderId="4" xfId="1" applyFont="1" applyBorder="1" applyAlignment="1">
      <alignment horizontal="center" vertical="center"/>
    </xf>
    <xf numFmtId="0" fontId="30" fillId="12" borderId="1" xfId="1" applyFont="1" applyFill="1" applyBorder="1" applyAlignment="1">
      <alignment horizontal="center" vertical="center" wrapText="1"/>
    </xf>
    <xf numFmtId="0" fontId="30" fillId="12" borderId="2" xfId="1" applyFont="1" applyFill="1" applyBorder="1" applyAlignment="1">
      <alignment horizontal="center" vertical="center" wrapText="1"/>
    </xf>
    <xf numFmtId="0" fontId="30" fillId="12" borderId="3" xfId="1" applyFont="1" applyFill="1" applyBorder="1" applyAlignment="1">
      <alignment horizontal="center" vertical="center" wrapText="1"/>
    </xf>
    <xf numFmtId="0" fontId="32" fillId="23" borderId="7" xfId="1" applyFont="1" applyFill="1" applyBorder="1" applyAlignment="1">
      <alignment horizontal="center" vertical="center"/>
    </xf>
    <xf numFmtId="0" fontId="32" fillId="23" borderId="12" xfId="1" applyFont="1" applyFill="1" applyBorder="1" applyAlignment="1">
      <alignment horizontal="center" vertical="center"/>
    </xf>
    <xf numFmtId="0" fontId="32" fillId="23" borderId="14" xfId="1" applyFont="1" applyFill="1" applyBorder="1" applyAlignment="1">
      <alignment horizontal="center" vertical="center"/>
    </xf>
    <xf numFmtId="0" fontId="30" fillId="6" borderId="4" xfId="1" applyFont="1" applyFill="1" applyBorder="1" applyAlignment="1">
      <alignment horizontal="center" vertical="center"/>
    </xf>
    <xf numFmtId="0" fontId="30" fillId="7" borderId="4" xfId="1" applyFont="1" applyFill="1" applyBorder="1" applyAlignment="1">
      <alignment horizontal="center" vertical="center"/>
    </xf>
    <xf numFmtId="0" fontId="30" fillId="8" borderId="4" xfId="1" applyFont="1" applyFill="1" applyBorder="1" applyAlignment="1">
      <alignment horizontal="center" vertical="center"/>
    </xf>
    <xf numFmtId="0" fontId="30" fillId="31" borderId="4" xfId="1" applyFont="1" applyFill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2" fontId="32" fillId="0" borderId="7" xfId="1" applyNumberFormat="1" applyFont="1" applyBorder="1" applyAlignment="1">
      <alignment horizontal="center" vertical="center"/>
    </xf>
    <xf numFmtId="2" fontId="32" fillId="0" borderId="12" xfId="1" applyNumberFormat="1" applyFont="1" applyBorder="1" applyAlignment="1">
      <alignment horizontal="center" vertical="center"/>
    </xf>
    <xf numFmtId="2" fontId="32" fillId="0" borderId="14" xfId="1" applyNumberFormat="1" applyFont="1" applyBorder="1" applyAlignment="1">
      <alignment horizontal="center" vertical="center"/>
    </xf>
    <xf numFmtId="2" fontId="28" fillId="23" borderId="7" xfId="1" applyNumberFormat="1" applyFont="1" applyFill="1" applyBorder="1" applyAlignment="1">
      <alignment horizontal="center" vertical="center"/>
    </xf>
    <xf numFmtId="2" fontId="28" fillId="23" borderId="12" xfId="1" applyNumberFormat="1" applyFont="1" applyFill="1" applyBorder="1" applyAlignment="1">
      <alignment horizontal="center" vertical="center"/>
    </xf>
    <xf numFmtId="2" fontId="28" fillId="23" borderId="14" xfId="1" applyNumberFormat="1" applyFont="1" applyFill="1" applyBorder="1" applyAlignment="1">
      <alignment horizontal="center" vertical="center"/>
    </xf>
    <xf numFmtId="2" fontId="32" fillId="23" borderId="7" xfId="1" applyNumberFormat="1" applyFont="1" applyFill="1" applyBorder="1" applyAlignment="1">
      <alignment horizontal="center" vertical="center"/>
    </xf>
    <xf numFmtId="2" fontId="32" fillId="23" borderId="12" xfId="1" applyNumberFormat="1" applyFont="1" applyFill="1" applyBorder="1" applyAlignment="1">
      <alignment horizontal="center" vertical="center"/>
    </xf>
    <xf numFmtId="2" fontId="32" fillId="23" borderId="14" xfId="1" applyNumberFormat="1" applyFont="1" applyFill="1" applyBorder="1" applyAlignment="1">
      <alignment horizontal="center" vertical="center"/>
    </xf>
    <xf numFmtId="0" fontId="28" fillId="23" borderId="7" xfId="1" applyFont="1" applyFill="1" applyBorder="1" applyAlignment="1">
      <alignment horizontal="center" vertical="center"/>
    </xf>
    <xf numFmtId="0" fontId="28" fillId="23" borderId="12" xfId="1" applyFont="1" applyFill="1" applyBorder="1" applyAlignment="1">
      <alignment horizontal="center" vertical="center"/>
    </xf>
    <xf numFmtId="0" fontId="28" fillId="23" borderId="14" xfId="1" applyFont="1" applyFill="1" applyBorder="1" applyAlignment="1">
      <alignment horizontal="center" vertical="center"/>
    </xf>
    <xf numFmtId="2" fontId="32" fillId="0" borderId="12" xfId="1" applyNumberFormat="1" applyFont="1" applyBorder="1" applyAlignment="1">
      <alignment horizontal="center" vertical="center" wrapText="1"/>
    </xf>
    <xf numFmtId="2" fontId="32" fillId="0" borderId="14" xfId="1" applyNumberFormat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/>
    </xf>
    <xf numFmtId="0" fontId="47" fillId="11" borderId="1" xfId="1" applyFont="1" applyFill="1" applyBorder="1" applyAlignment="1">
      <alignment horizontal="center" vertical="center"/>
    </xf>
    <xf numFmtId="0" fontId="47" fillId="11" borderId="2" xfId="1" applyFont="1" applyFill="1" applyBorder="1" applyAlignment="1">
      <alignment horizontal="center" vertical="center"/>
    </xf>
    <xf numFmtId="0" fontId="47" fillId="11" borderId="3" xfId="1" applyFont="1" applyFill="1" applyBorder="1" applyAlignment="1">
      <alignment horizontal="center" vertical="center"/>
    </xf>
    <xf numFmtId="0" fontId="33" fillId="5" borderId="4" xfId="1" applyFont="1" applyFill="1" applyBorder="1" applyAlignment="1">
      <alignment horizontal="center" vertical="center"/>
    </xf>
    <xf numFmtId="0" fontId="28" fillId="0" borderId="19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0" fillId="23" borderId="4" xfId="1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/>
    </xf>
    <xf numFmtId="0" fontId="30" fillId="33" borderId="4" xfId="1" applyFont="1" applyFill="1" applyBorder="1" applyAlignment="1">
      <alignment horizontal="center" vertical="center"/>
    </xf>
    <xf numFmtId="0" fontId="48" fillId="19" borderId="12" xfId="1" applyFont="1" applyFill="1" applyBorder="1" applyAlignment="1">
      <alignment horizontal="center" vertical="center"/>
    </xf>
    <xf numFmtId="0" fontId="48" fillId="19" borderId="14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textRotation="90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14" borderId="4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1" fillId="0" borderId="6" xfId="1" applyFont="1" applyBorder="1" applyAlignment="1">
      <alignment horizontal="left" vertical="top" wrapText="1"/>
    </xf>
    <xf numFmtId="0" fontId="31" fillId="0" borderId="9" xfId="1" applyFont="1" applyBorder="1" applyAlignment="1">
      <alignment horizontal="left" vertical="top" wrapText="1"/>
    </xf>
    <xf numFmtId="0" fontId="28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right" vertical="center" wrapText="1"/>
    </xf>
    <xf numFmtId="0" fontId="15" fillId="0" borderId="28" xfId="1" applyFont="1" applyBorder="1" applyAlignment="1">
      <alignment horizontal="right" vertical="center" wrapText="1"/>
    </xf>
    <xf numFmtId="0" fontId="15" fillId="0" borderId="6" xfId="1" applyFont="1" applyBorder="1" applyAlignment="1">
      <alignment horizontal="right" vertical="center" wrapText="1"/>
    </xf>
    <xf numFmtId="0" fontId="15" fillId="0" borderId="8" xfId="1" applyFont="1" applyBorder="1" applyAlignment="1">
      <alignment horizontal="right" vertical="center" wrapText="1"/>
    </xf>
    <xf numFmtId="0" fontId="15" fillId="0" borderId="0" xfId="1" applyFont="1" applyAlignment="1">
      <alignment horizontal="right" vertical="center" wrapText="1"/>
    </xf>
    <xf numFmtId="0" fontId="15" fillId="0" borderId="9" xfId="1" applyFont="1" applyBorder="1" applyAlignment="1">
      <alignment horizontal="right" vertical="center" wrapText="1"/>
    </xf>
    <xf numFmtId="0" fontId="15" fillId="0" borderId="10" xfId="1" applyFont="1" applyBorder="1" applyAlignment="1">
      <alignment horizontal="right" vertical="center" wrapText="1"/>
    </xf>
    <xf numFmtId="0" fontId="15" fillId="0" borderId="13" xfId="1" applyFont="1" applyBorder="1" applyAlignment="1">
      <alignment horizontal="right" vertical="center" wrapText="1"/>
    </xf>
    <xf numFmtId="0" fontId="15" fillId="0" borderId="11" xfId="1" applyFont="1" applyBorder="1" applyAlignment="1">
      <alignment horizontal="right" vertical="center" wrapText="1"/>
    </xf>
    <xf numFmtId="0" fontId="15" fillId="0" borderId="4" xfId="1" applyFont="1" applyBorder="1" applyAlignment="1">
      <alignment horizontal="right" wrapText="1"/>
    </xf>
    <xf numFmtId="0" fontId="15" fillId="0" borderId="4" xfId="1" applyFont="1" applyBorder="1" applyAlignment="1">
      <alignment horizontal="right" vertical="center" wrapText="1"/>
    </xf>
    <xf numFmtId="0" fontId="30" fillId="0" borderId="1" xfId="1" applyFont="1" applyBorder="1" applyAlignment="1">
      <alignment horizontal="right"/>
    </xf>
    <xf numFmtId="0" fontId="30" fillId="0" borderId="2" xfId="1" applyFont="1" applyBorder="1" applyAlignment="1">
      <alignment horizontal="right"/>
    </xf>
    <xf numFmtId="0" fontId="30" fillId="0" borderId="3" xfId="1" applyFont="1" applyBorder="1" applyAlignment="1">
      <alignment horizontal="right"/>
    </xf>
    <xf numFmtId="0" fontId="15" fillId="0" borderId="0" xfId="1" applyFont="1" applyAlignment="1">
      <alignment horizontal="right"/>
    </xf>
    <xf numFmtId="0" fontId="15" fillId="0" borderId="13" xfId="1" applyFont="1" applyBorder="1" applyAlignment="1">
      <alignment horizontal="right"/>
    </xf>
    <xf numFmtId="0" fontId="15" fillId="0" borderId="1" xfId="1" applyFont="1" applyBorder="1" applyAlignment="1">
      <alignment horizontal="right"/>
    </xf>
    <xf numFmtId="0" fontId="15" fillId="0" borderId="2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4" xfId="1" applyFont="1" applyBorder="1" applyAlignment="1">
      <alignment horizontal="right"/>
    </xf>
    <xf numFmtId="0" fontId="61" fillId="0" borderId="61" xfId="0" applyFont="1" applyBorder="1" applyAlignment="1">
      <alignment vertical="center" wrapText="1"/>
    </xf>
    <xf numFmtId="0" fontId="61" fillId="0" borderId="57" xfId="0" applyFont="1" applyBorder="1" applyAlignment="1">
      <alignment vertical="center" wrapText="1"/>
    </xf>
    <xf numFmtId="0" fontId="61" fillId="0" borderId="54" xfId="0" applyFont="1" applyBorder="1" applyAlignment="1">
      <alignment vertical="center" wrapText="1"/>
    </xf>
    <xf numFmtId="0" fontId="64" fillId="0" borderId="61" xfId="0" applyFont="1" applyBorder="1" applyAlignment="1">
      <alignment vertical="center" wrapText="1"/>
    </xf>
    <xf numFmtId="0" fontId="64" fillId="0" borderId="54" xfId="0" applyFont="1" applyBorder="1" applyAlignment="1">
      <alignment vertical="center" wrapText="1"/>
    </xf>
    <xf numFmtId="0" fontId="63" fillId="0" borderId="53" xfId="0" applyFont="1" applyBorder="1" applyAlignment="1">
      <alignment vertical="center" wrapText="1"/>
    </xf>
    <xf numFmtId="0" fontId="63" fillId="0" borderId="58" xfId="0" applyFont="1" applyBorder="1" applyAlignment="1">
      <alignment vertical="center" wrapText="1"/>
    </xf>
    <xf numFmtId="0" fontId="63" fillId="0" borderId="51" xfId="0" applyFont="1" applyBorder="1" applyAlignment="1">
      <alignment vertical="center" wrapText="1"/>
    </xf>
    <xf numFmtId="0" fontId="63" fillId="0" borderId="53" xfId="0" applyFont="1" applyBorder="1" applyAlignment="1">
      <alignment vertical="center" textRotation="90" wrapText="1"/>
    </xf>
    <xf numFmtId="0" fontId="63" fillId="0" borderId="58" xfId="0" applyFont="1" applyBorder="1" applyAlignment="1">
      <alignment vertical="center" textRotation="90" wrapText="1"/>
    </xf>
    <xf numFmtId="0" fontId="63" fillId="0" borderId="51" xfId="0" applyFont="1" applyBorder="1" applyAlignment="1">
      <alignment vertical="center" textRotation="90" wrapText="1"/>
    </xf>
    <xf numFmtId="0" fontId="61" fillId="34" borderId="60" xfId="0" applyFont="1" applyFill="1" applyBorder="1" applyAlignment="1">
      <alignment vertical="center" wrapText="1"/>
    </xf>
    <xf numFmtId="0" fontId="61" fillId="34" borderId="55" xfId="0" applyFont="1" applyFill="1" applyBorder="1" applyAlignment="1">
      <alignment vertical="center" wrapText="1"/>
    </xf>
    <xf numFmtId="0" fontId="62" fillId="34" borderId="59" xfId="0" applyFont="1" applyFill="1" applyBorder="1" applyAlignment="1">
      <alignment vertical="center" wrapText="1"/>
    </xf>
    <xf numFmtId="0" fontId="62" fillId="34" borderId="56" xfId="0" applyFont="1" applyFill="1" applyBorder="1" applyAlignment="1">
      <alignment vertical="center" wrapText="1"/>
    </xf>
    <xf numFmtId="0" fontId="62" fillId="34" borderId="61" xfId="0" applyFont="1" applyFill="1" applyBorder="1" applyAlignment="1">
      <alignment vertical="center" wrapText="1"/>
    </xf>
    <xf numFmtId="0" fontId="62" fillId="34" borderId="54" xfId="0" applyFont="1" applyFill="1" applyBorder="1" applyAlignment="1">
      <alignment vertical="center" wrapText="1"/>
    </xf>
    <xf numFmtId="0" fontId="62" fillId="34" borderId="53" xfId="0" applyFont="1" applyFill="1" applyBorder="1" applyAlignment="1">
      <alignment vertical="center" wrapText="1"/>
    </xf>
    <xf numFmtId="0" fontId="62" fillId="34" borderId="51" xfId="0" applyFont="1" applyFill="1" applyBorder="1" applyAlignment="1">
      <alignment vertical="center" wrapText="1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45" xfId="1" applyFont="1" applyBorder="1" applyAlignment="1">
      <alignment horizontal="center" vertical="center" wrapText="1"/>
    </xf>
    <xf numFmtId="0" fontId="30" fillId="0" borderId="31" xfId="1" applyFont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30" fillId="4" borderId="31" xfId="1" applyFont="1" applyFill="1" applyBorder="1" applyAlignment="1">
      <alignment horizontal="center" vertical="center" textRotation="90"/>
    </xf>
    <xf numFmtId="0" fontId="30" fillId="4" borderId="1" xfId="1" applyFont="1" applyFill="1" applyBorder="1" applyAlignment="1">
      <alignment horizontal="center" vertical="center" textRotation="90"/>
    </xf>
    <xf numFmtId="0" fontId="33" fillId="5" borderId="3" xfId="1" applyFont="1" applyFill="1" applyBorder="1" applyAlignment="1">
      <alignment horizontal="center" vertical="center" textRotation="90"/>
    </xf>
    <xf numFmtId="0" fontId="15" fillId="0" borderId="46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30" fillId="11" borderId="32" xfId="1" applyFont="1" applyFill="1" applyBorder="1" applyAlignment="1">
      <alignment horizontal="center" vertical="center"/>
    </xf>
    <xf numFmtId="0" fontId="30" fillId="13" borderId="32" xfId="1" applyFont="1" applyFill="1" applyBorder="1" applyAlignment="1">
      <alignment horizontal="center" vertical="center"/>
    </xf>
    <xf numFmtId="0" fontId="30" fillId="14" borderId="32" xfId="1" applyFont="1" applyFill="1" applyBorder="1" applyAlignment="1">
      <alignment horizontal="center" vertical="center"/>
    </xf>
    <xf numFmtId="0" fontId="30" fillId="12" borderId="32" xfId="1" applyFont="1" applyFill="1" applyBorder="1" applyAlignment="1">
      <alignment horizontal="center" vertical="center"/>
    </xf>
    <xf numFmtId="0" fontId="15" fillId="0" borderId="40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5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30" fillId="12" borderId="32" xfId="1" applyFont="1" applyFill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30" fillId="14" borderId="32" xfId="1" applyFont="1" applyFill="1" applyBorder="1" applyAlignment="1">
      <alignment horizontal="center" vertical="center" wrapText="1"/>
    </xf>
    <xf numFmtId="0" fontId="30" fillId="14" borderId="2" xfId="1" applyFont="1" applyFill="1" applyBorder="1" applyAlignment="1">
      <alignment horizontal="center" vertical="center" wrapText="1"/>
    </xf>
    <xf numFmtId="0" fontId="30" fillId="14" borderId="3" xfId="1" applyFont="1" applyFill="1" applyBorder="1" applyAlignment="1">
      <alignment horizontal="center" vertical="center" wrapText="1"/>
    </xf>
    <xf numFmtId="0" fontId="47" fillId="14" borderId="32" xfId="1" applyFont="1" applyFill="1" applyBorder="1" applyAlignment="1">
      <alignment horizontal="center" vertical="center"/>
    </xf>
    <xf numFmtId="0" fontId="47" fillId="14" borderId="2" xfId="1" applyFont="1" applyFill="1" applyBorder="1" applyAlignment="1">
      <alignment horizontal="center" vertical="center"/>
    </xf>
    <xf numFmtId="0" fontId="47" fillId="14" borderId="3" xfId="1" applyFont="1" applyFill="1" applyBorder="1" applyAlignment="1">
      <alignment horizontal="center" vertical="center"/>
    </xf>
    <xf numFmtId="0" fontId="15" fillId="14" borderId="17" xfId="1" applyFont="1" applyFill="1" applyBorder="1" applyAlignment="1">
      <alignment horizontal="center" vertical="center"/>
    </xf>
    <xf numFmtId="0" fontId="16" fillId="0" borderId="6" xfId="1" applyFont="1" applyBorder="1" applyAlignment="1">
      <alignment horizontal="left" vertical="top" wrapText="1"/>
    </xf>
    <xf numFmtId="0" fontId="16" fillId="0" borderId="9" xfId="1" applyFont="1" applyBorder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7" fillId="11" borderId="32" xfId="1" applyFont="1" applyFill="1" applyBorder="1" applyAlignment="1">
      <alignment horizontal="center" vertical="center"/>
    </xf>
    <xf numFmtId="0" fontId="30" fillId="11" borderId="18" xfId="1" applyFont="1" applyFill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42" xfId="1" applyFont="1" applyBorder="1" applyAlignment="1">
      <alignment horizontal="left" vertical="center"/>
    </xf>
    <xf numFmtId="0" fontId="30" fillId="12" borderId="18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right" vertical="center" wrapText="1"/>
    </xf>
    <xf numFmtId="0" fontId="4" fillId="0" borderId="28" xfId="1" applyFont="1" applyBorder="1" applyAlignment="1">
      <alignment horizontal="right" vertical="center" wrapText="1"/>
    </xf>
    <xf numFmtId="0" fontId="4" fillId="0" borderId="6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3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right"/>
    </xf>
    <xf numFmtId="0" fontId="9" fillId="0" borderId="3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13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30" fillId="12" borderId="4" xfId="1" applyFont="1" applyFill="1" applyBorder="1" applyAlignment="1">
      <alignment horizontal="center" vertical="center"/>
    </xf>
    <xf numFmtId="0" fontId="30" fillId="14" borderId="1" xfId="1" applyFont="1" applyFill="1" applyBorder="1" applyAlignment="1">
      <alignment horizontal="center" vertical="center" wrapText="1"/>
    </xf>
    <xf numFmtId="0" fontId="47" fillId="14" borderId="1" xfId="1" applyFont="1" applyFill="1" applyBorder="1" applyAlignment="1">
      <alignment horizontal="center" vertical="center"/>
    </xf>
    <xf numFmtId="0" fontId="48" fillId="19" borderId="4" xfId="1" applyFont="1" applyFill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60" fillId="29" borderId="0" xfId="0" applyFont="1" applyFill="1" applyAlignment="1">
      <alignment horizontal="center" vertical="center" wrapText="1"/>
    </xf>
    <xf numFmtId="0" fontId="68" fillId="7" borderId="4" xfId="1" applyFont="1" applyFill="1" applyBorder="1" applyAlignment="1">
      <alignment horizontal="center" vertical="center"/>
    </xf>
    <xf numFmtId="0" fontId="68" fillId="8" borderId="4" xfId="1" applyFont="1" applyFill="1" applyBorder="1" applyAlignment="1">
      <alignment horizontal="center" vertical="center"/>
    </xf>
    <xf numFmtId="0" fontId="68" fillId="16" borderId="4" xfId="1" applyFont="1" applyFill="1" applyBorder="1" applyAlignment="1">
      <alignment horizontal="center" vertical="center"/>
    </xf>
    <xf numFmtId="0" fontId="68" fillId="21" borderId="4" xfId="1" applyFont="1" applyFill="1" applyBorder="1" applyAlignment="1">
      <alignment horizontal="center" vertical="center"/>
    </xf>
    <xf numFmtId="0" fontId="68" fillId="15" borderId="4" xfId="1" applyFont="1" applyFill="1" applyBorder="1" applyAlignment="1">
      <alignment horizontal="center" vertical="center"/>
    </xf>
    <xf numFmtId="0" fontId="4" fillId="0" borderId="21" xfId="1" applyFont="1" applyBorder="1" applyAlignment="1"/>
  </cellXfs>
  <cellStyles count="3">
    <cellStyle name="Normalny" xfId="0" builtinId="0"/>
    <cellStyle name="Normalny 2" xfId="1" xr:uid="{86C52547-379A-45F8-AC49-4BFE5DEA66FE}"/>
    <cellStyle name="Normalny 3" xfId="2" xr:uid="{12EC3DEA-24EA-4F5F-BDC2-CF488F92E929}"/>
  </cellStyles>
  <dxfs count="0"/>
  <tableStyles count="0" defaultTableStyle="TableStyleMedium2" defaultPivotStyle="PivotStyleLight16"/>
  <colors>
    <mruColors>
      <color rgb="FFFF7C80"/>
      <color rgb="FFCAEDFB"/>
      <color rgb="FFC1F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5592-24B3-4AD2-B265-3092E0E734F4}">
  <dimension ref="A1:HO141"/>
  <sheetViews>
    <sheetView tabSelected="1" view="pageBreakPreview" topLeftCell="B1" zoomScale="80" zoomScaleNormal="80" zoomScaleSheetLayoutView="80" workbookViewId="0">
      <selection activeCell="AN51" sqref="AN51"/>
    </sheetView>
  </sheetViews>
  <sheetFormatPr defaultColWidth="9.140625" defaultRowHeight="12"/>
  <cols>
    <col min="1" max="1" width="3.42578125" style="5" customWidth="1"/>
    <col min="2" max="2" width="45.7109375" style="5" customWidth="1"/>
    <col min="3" max="3" width="5.42578125" style="5" customWidth="1"/>
    <col min="4" max="33" width="4.7109375" style="5" customWidth="1"/>
    <col min="34" max="37" width="4.7109375" style="71" customWidth="1"/>
    <col min="38" max="38" width="4.7109375" style="5" customWidth="1"/>
    <col min="39" max="42" width="4.7109375" style="71" customWidth="1"/>
    <col min="43" max="43" width="4.7109375" style="5" customWidth="1"/>
    <col min="44" max="47" width="4.7109375" style="71" customWidth="1"/>
    <col min="48" max="48" width="4.7109375" style="5" customWidth="1"/>
    <col min="49" max="52" width="4.7109375" style="71" customWidth="1"/>
    <col min="53" max="53" width="4.7109375" style="5" customWidth="1"/>
    <col min="54" max="54" width="7.140625" style="5" customWidth="1"/>
    <col min="55" max="55" width="4.7109375" style="5" customWidth="1"/>
    <col min="56" max="56" width="6.42578125" style="5" customWidth="1"/>
    <col min="57" max="58" width="4.7109375" style="5" customWidth="1"/>
    <col min="59" max="59" width="5.5703125" style="5" customWidth="1"/>
    <col min="60" max="60" width="10.28515625" style="5" hidden="1" customWidth="1"/>
    <col min="61" max="61" width="9.28515625" style="35" hidden="1" customWidth="1"/>
    <col min="62" max="62" width="9.140625" style="5" hidden="1" customWidth="1"/>
    <col min="63" max="63" width="9.140625" style="35" hidden="1" customWidth="1"/>
    <col min="64" max="64" width="9.140625" style="5" hidden="1" customWidth="1"/>
    <col min="65" max="65" width="9.140625" style="35" hidden="1" customWidth="1"/>
    <col min="66" max="66" width="9.140625" style="5" hidden="1" customWidth="1"/>
    <col min="67" max="67" width="9.140625" style="35" hidden="1" customWidth="1"/>
    <col min="68" max="68" width="9.140625" style="5" hidden="1" customWidth="1"/>
    <col min="69" max="69" width="9.140625" style="25" hidden="1" customWidth="1"/>
    <col min="70" max="70" width="9.140625" style="5" hidden="1" customWidth="1"/>
    <col min="71" max="71" width="9.140625" style="35" hidden="1" customWidth="1"/>
    <col min="72" max="72" width="9.140625" style="5" hidden="1" customWidth="1"/>
    <col min="73" max="73" width="9.140625" style="35" hidden="1" customWidth="1"/>
    <col min="74" max="74" width="9.140625" style="5" hidden="1" customWidth="1"/>
    <col min="75" max="76" width="9.140625" style="35" hidden="1" customWidth="1"/>
    <col min="77" max="77" width="9.140625" style="7" hidden="1" customWidth="1"/>
    <col min="78" max="78" width="9.140625" style="5" hidden="1" customWidth="1"/>
    <col min="79" max="79" width="9.140625" style="35" hidden="1" customWidth="1"/>
    <col min="80" max="80" width="9.140625" style="5" hidden="1" customWidth="1"/>
    <col min="81" max="81" width="9.140625" style="35" hidden="1" customWidth="1"/>
    <col min="82" max="82" width="9.140625" style="36" hidden="1" customWidth="1"/>
    <col min="83" max="83" width="9.140625" style="6" hidden="1" customWidth="1"/>
    <col min="84" max="84" width="9.140625" style="5" hidden="1" customWidth="1"/>
    <col min="85" max="85" width="1.5703125" style="35" hidden="1" customWidth="1"/>
    <col min="86" max="86" width="9.140625" style="36" hidden="1" customWidth="1"/>
    <col min="87" max="87" width="9.140625" style="6" hidden="1" customWidth="1"/>
    <col min="88" max="88" width="9.140625" style="36" hidden="1" customWidth="1"/>
    <col min="89" max="89" width="9.140625" style="6" hidden="1" customWidth="1"/>
    <col min="90" max="90" width="9.140625" style="5" hidden="1" customWidth="1"/>
    <col min="91" max="91" width="9.140625" style="35" hidden="1" customWidth="1"/>
    <col min="92" max="92" width="9.140625" style="36" hidden="1" customWidth="1"/>
    <col min="93" max="93" width="9.140625" style="6" hidden="1" customWidth="1"/>
    <col min="94" max="94" width="9.140625" style="37" hidden="1" customWidth="1"/>
    <col min="95" max="95" width="9.140625" style="6" hidden="1" customWidth="1"/>
    <col min="96" max="96" width="9.140625" style="36" hidden="1" customWidth="1"/>
    <col min="97" max="97" width="9.140625" style="6" hidden="1" customWidth="1"/>
    <col min="98" max="98" width="9.140625" style="36" hidden="1" customWidth="1"/>
    <col min="99" max="99" width="9.140625" style="6" hidden="1" customWidth="1"/>
    <col min="100" max="100" width="9.140625" style="36" hidden="1" customWidth="1"/>
    <col min="101" max="101" width="9.140625" style="6" hidden="1" customWidth="1"/>
    <col min="102" max="102" width="9.140625" style="36" hidden="1" customWidth="1"/>
    <col min="103" max="103" width="9.140625" style="6" hidden="1" customWidth="1"/>
    <col min="104" max="104" width="9.140625" style="38" hidden="1" customWidth="1"/>
    <col min="105" max="105" width="9.140625" style="6" hidden="1" customWidth="1"/>
    <col min="106" max="106" width="9.140625" style="38" hidden="1" customWidth="1"/>
    <col min="107" max="107" width="9.140625" style="7" hidden="1" customWidth="1"/>
    <col min="108" max="110" width="9.140625" style="5" hidden="1" customWidth="1"/>
    <col min="111" max="111" width="9.140625" style="39" hidden="1" customWidth="1"/>
    <col min="112" max="112" width="9.140625" style="6" hidden="1" customWidth="1"/>
    <col min="113" max="113" width="9.140625" style="38" hidden="1" customWidth="1"/>
    <col min="114" max="115" width="9.140625" style="5" hidden="1" customWidth="1"/>
    <col min="116" max="116" width="9.140625" style="6" hidden="1" customWidth="1"/>
    <col min="117" max="117" width="9.7109375" style="6" hidden="1" customWidth="1"/>
    <col min="118" max="118" width="45.5703125" style="40" hidden="1" customWidth="1"/>
    <col min="119" max="131" width="9.140625" style="5" hidden="1" customWidth="1"/>
    <col min="132" max="132" width="9.140625" style="6" hidden="1" customWidth="1"/>
    <col min="133" max="133" width="9.140625" style="5" hidden="1" customWidth="1"/>
    <col min="134" max="134" width="9.140625" style="7" hidden="1" customWidth="1"/>
    <col min="135" max="136" width="9.140625" style="5" hidden="1" customWidth="1"/>
    <col min="137" max="138" width="0" style="72" hidden="1" customWidth="1"/>
    <col min="139" max="139" width="0" style="36" hidden="1" customWidth="1"/>
    <col min="140" max="140" width="11.7109375" style="36" hidden="1" customWidth="1"/>
    <col min="141" max="142" width="0" style="73" hidden="1" customWidth="1"/>
    <col min="143" max="146" width="0" style="36" hidden="1" customWidth="1"/>
    <col min="147" max="147" width="0.42578125" style="74" customWidth="1"/>
    <col min="148" max="16384" width="9.140625" style="5"/>
  </cols>
  <sheetData>
    <row r="1" spans="1:172" ht="15" customHeight="1">
      <c r="A1" s="543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84"/>
      <c r="BI1" s="84"/>
      <c r="BJ1" s="84"/>
      <c r="BK1" s="84"/>
      <c r="BL1" s="84"/>
      <c r="BM1" s="85"/>
      <c r="BN1" s="84"/>
      <c r="BO1" s="85"/>
      <c r="BP1" s="84"/>
      <c r="BQ1" s="84"/>
      <c r="BR1" s="84"/>
      <c r="BS1" s="84"/>
      <c r="BT1" s="84"/>
      <c r="BU1" s="84"/>
      <c r="BV1" s="84"/>
      <c r="BW1" s="84"/>
      <c r="BX1" s="86"/>
      <c r="BY1" s="87"/>
      <c r="BZ1" s="84"/>
      <c r="CA1" s="87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7"/>
      <c r="EC1" s="88"/>
      <c r="ED1" s="89"/>
      <c r="EE1" s="88"/>
      <c r="EF1" s="88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</row>
    <row r="2" spans="1:172" ht="15" customHeight="1">
      <c r="A2" s="543" t="s">
        <v>1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84"/>
      <c r="BI2" s="84"/>
      <c r="BJ2" s="84"/>
      <c r="BK2" s="84"/>
      <c r="BL2" s="84"/>
      <c r="BM2" s="85"/>
      <c r="BN2" s="84"/>
      <c r="BO2" s="85"/>
      <c r="BP2" s="84"/>
      <c r="BQ2" s="84"/>
      <c r="BR2" s="84"/>
      <c r="BS2" s="84"/>
      <c r="BT2" s="84"/>
      <c r="BU2" s="84"/>
      <c r="BV2" s="84"/>
      <c r="BW2" s="84"/>
      <c r="BX2" s="86"/>
      <c r="BY2" s="87"/>
      <c r="BZ2" s="84"/>
      <c r="CA2" s="87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7"/>
      <c r="EC2" s="88"/>
      <c r="ED2" s="89"/>
      <c r="EE2" s="88"/>
      <c r="EF2" s="88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</row>
    <row r="3" spans="1:172" ht="15" customHeight="1">
      <c r="A3" s="543" t="s">
        <v>2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3"/>
      <c r="AW3" s="543"/>
      <c r="AX3" s="543"/>
      <c r="AY3" s="543"/>
      <c r="AZ3" s="543"/>
      <c r="BA3" s="543"/>
      <c r="BB3" s="543"/>
      <c r="BC3" s="543"/>
      <c r="BD3" s="543"/>
      <c r="BE3" s="543"/>
      <c r="BF3" s="543"/>
      <c r="BG3" s="543"/>
      <c r="BH3" s="84"/>
      <c r="BI3" s="84"/>
      <c r="BJ3" s="84"/>
      <c r="BK3" s="84"/>
      <c r="BL3" s="84"/>
      <c r="BM3" s="85"/>
      <c r="BN3" s="84"/>
      <c r="BO3" s="85"/>
      <c r="BP3" s="84"/>
      <c r="BQ3" s="84"/>
      <c r="BR3" s="84"/>
      <c r="BS3" s="84"/>
      <c r="BT3" s="84"/>
      <c r="BU3" s="84"/>
      <c r="BV3" s="84"/>
      <c r="BW3" s="84"/>
      <c r="BX3" s="86"/>
      <c r="BY3" s="87"/>
      <c r="BZ3" s="84"/>
      <c r="CA3" s="87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7"/>
      <c r="EC3" s="88"/>
      <c r="ED3" s="89"/>
      <c r="EE3" s="88"/>
      <c r="EF3" s="88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spans="1:172" ht="15" customHeight="1">
      <c r="A4" s="543" t="s">
        <v>3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  <c r="BB4" s="543"/>
      <c r="BC4" s="543"/>
      <c r="BD4" s="543"/>
      <c r="BE4" s="543"/>
      <c r="BF4" s="543"/>
      <c r="BG4" s="543"/>
      <c r="BH4" s="84"/>
      <c r="BI4" s="84"/>
      <c r="BJ4" s="84"/>
      <c r="BK4" s="84"/>
      <c r="BL4" s="84"/>
      <c r="BM4" s="85"/>
      <c r="BN4" s="84"/>
      <c r="BO4" s="85"/>
      <c r="BP4" s="84"/>
      <c r="BQ4" s="84"/>
      <c r="BR4" s="84"/>
      <c r="BS4" s="84"/>
      <c r="BT4" s="84"/>
      <c r="BU4" s="84"/>
      <c r="BV4" s="84"/>
      <c r="BW4" s="84"/>
      <c r="BX4" s="86"/>
      <c r="BY4" s="87"/>
      <c r="BZ4" s="84"/>
      <c r="CA4" s="87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7"/>
      <c r="EC4" s="88"/>
      <c r="ED4" s="89"/>
      <c r="EE4" s="88"/>
      <c r="EF4" s="88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</row>
    <row r="5" spans="1:172" ht="15" customHeight="1">
      <c r="A5" s="544" t="s">
        <v>4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544"/>
      <c r="AL5" s="544"/>
      <c r="AM5" s="544"/>
      <c r="AN5" s="544"/>
      <c r="AO5" s="544"/>
      <c r="AP5" s="544"/>
      <c r="AQ5" s="544"/>
      <c r="AR5" s="544"/>
      <c r="AS5" s="544"/>
      <c r="AT5" s="544"/>
      <c r="AU5" s="544"/>
      <c r="AV5" s="544"/>
      <c r="AW5" s="544"/>
      <c r="AX5" s="544"/>
      <c r="AY5" s="544"/>
      <c r="AZ5" s="544"/>
      <c r="BA5" s="544"/>
      <c r="BB5" s="544"/>
      <c r="BC5" s="544"/>
      <c r="BD5" s="544"/>
      <c r="BE5" s="544"/>
      <c r="BF5" s="544"/>
      <c r="BG5" s="544"/>
      <c r="BH5" s="84"/>
      <c r="BI5" s="84"/>
      <c r="BJ5" s="84"/>
      <c r="BK5" s="84"/>
      <c r="BL5" s="84"/>
      <c r="BM5" s="85"/>
      <c r="BN5" s="84"/>
      <c r="BO5" s="85"/>
      <c r="BP5" s="84"/>
      <c r="BQ5" s="84"/>
      <c r="BR5" s="84"/>
      <c r="BS5" s="84"/>
      <c r="BT5" s="84"/>
      <c r="BU5" s="84"/>
      <c r="BV5" s="84"/>
      <c r="BW5" s="84"/>
      <c r="BX5" s="86"/>
      <c r="BY5" s="87"/>
      <c r="BZ5" s="84"/>
      <c r="CA5" s="87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7"/>
      <c r="EC5" s="88"/>
      <c r="ED5" s="89"/>
      <c r="EE5" s="88"/>
      <c r="EF5" s="88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</row>
    <row r="6" spans="1:172" ht="15" customHeight="1">
      <c r="A6" s="545" t="s">
        <v>5</v>
      </c>
      <c r="B6" s="545"/>
      <c r="C6" s="545"/>
      <c r="D6" s="545"/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5"/>
      <c r="X6" s="545"/>
      <c r="Y6" s="545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545"/>
      <c r="AL6" s="545"/>
      <c r="AM6" s="545"/>
      <c r="AN6" s="545"/>
      <c r="AO6" s="545"/>
      <c r="AP6" s="545"/>
      <c r="AQ6" s="545"/>
      <c r="AR6" s="545"/>
      <c r="AS6" s="545"/>
      <c r="AT6" s="545"/>
      <c r="AU6" s="545"/>
      <c r="AV6" s="545"/>
      <c r="AW6" s="545"/>
      <c r="AX6" s="545"/>
      <c r="AY6" s="545"/>
      <c r="AZ6" s="545"/>
      <c r="BA6" s="545"/>
      <c r="BB6" s="545"/>
      <c r="BC6" s="545"/>
      <c r="BD6" s="545"/>
      <c r="BE6" s="545"/>
      <c r="BF6" s="545"/>
      <c r="BG6" s="545"/>
      <c r="BH6" s="84"/>
      <c r="BI6" s="85"/>
      <c r="BJ6" s="84"/>
      <c r="BK6" s="85"/>
      <c r="BL6" s="84"/>
      <c r="BM6" s="85"/>
      <c r="BN6" s="84"/>
      <c r="BO6" s="85"/>
      <c r="BP6" s="84"/>
      <c r="BQ6" s="93"/>
      <c r="BR6" s="84"/>
      <c r="BS6" s="85"/>
      <c r="BT6" s="84"/>
      <c r="BU6" s="85"/>
      <c r="BV6" s="84"/>
      <c r="BW6" s="85"/>
      <c r="BX6" s="85"/>
      <c r="BY6" s="89"/>
      <c r="BZ6" s="84"/>
      <c r="CA6" s="85"/>
      <c r="CB6" s="84"/>
      <c r="CC6" s="85"/>
      <c r="CD6" s="86"/>
      <c r="CE6" s="87"/>
      <c r="CF6" s="84"/>
      <c r="CG6" s="85"/>
      <c r="CH6" s="86"/>
      <c r="CI6" s="87"/>
      <c r="CJ6" s="86"/>
      <c r="CK6" s="87"/>
      <c r="CL6" s="84"/>
      <c r="CM6" s="85"/>
      <c r="CN6" s="86"/>
      <c r="CO6" s="87"/>
      <c r="CP6" s="94"/>
      <c r="CQ6" s="87"/>
      <c r="CR6" s="86"/>
      <c r="CS6" s="87"/>
      <c r="CT6" s="86"/>
      <c r="CU6" s="87"/>
      <c r="CV6" s="86"/>
      <c r="CW6" s="87"/>
      <c r="CX6" s="86"/>
      <c r="CY6" s="87"/>
      <c r="CZ6" s="95"/>
      <c r="DA6" s="87"/>
      <c r="DB6" s="95"/>
      <c r="DC6" s="89"/>
      <c r="DD6" s="84"/>
      <c r="DE6" s="84"/>
      <c r="DF6" s="84"/>
      <c r="DG6" s="86"/>
      <c r="DH6" s="87"/>
      <c r="DI6" s="95"/>
      <c r="DJ6" s="84"/>
      <c r="DK6" s="84"/>
      <c r="DL6" s="87"/>
      <c r="DM6" s="87"/>
      <c r="DN6" s="96"/>
      <c r="DO6" s="84"/>
      <c r="DP6" s="84"/>
      <c r="DQ6" s="84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7"/>
      <c r="EC6" s="88"/>
      <c r="ED6" s="89"/>
      <c r="EE6" s="88"/>
      <c r="EF6" s="88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</row>
    <row r="7" spans="1:172" ht="15" customHeight="1">
      <c r="A7" s="546" t="s">
        <v>6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546"/>
      <c r="AZ7" s="546"/>
      <c r="BA7" s="546"/>
      <c r="BB7" s="546"/>
      <c r="BC7" s="546"/>
      <c r="BD7" s="546"/>
      <c r="BE7" s="546"/>
      <c r="BF7" s="546"/>
      <c r="BG7" s="546"/>
      <c r="BH7" s="84" t="s">
        <v>7</v>
      </c>
      <c r="BI7" s="85"/>
      <c r="BJ7" s="84"/>
      <c r="BK7" s="85"/>
      <c r="BL7" s="84"/>
      <c r="BM7" s="85"/>
      <c r="BN7" s="84"/>
      <c r="BO7" s="85"/>
      <c r="BP7" s="84"/>
      <c r="BQ7" s="93"/>
      <c r="BR7" s="84"/>
      <c r="BS7" s="85"/>
      <c r="BT7" s="84"/>
      <c r="BU7" s="85"/>
      <c r="BV7" s="84"/>
      <c r="BW7" s="85"/>
      <c r="BX7" s="85"/>
      <c r="BY7" s="89"/>
      <c r="BZ7" s="84"/>
      <c r="CA7" s="85"/>
      <c r="CB7" s="84"/>
      <c r="CC7" s="85"/>
      <c r="CD7" s="86"/>
      <c r="CE7" s="87"/>
      <c r="CF7" s="84"/>
      <c r="CG7" s="85"/>
      <c r="CH7" s="86" t="e">
        <f>BZ13+CB13+CD13+CF13+CH13+CJ13+CL13+CN13+CP13+CR13+CT13+CV13</f>
        <v>#REF!</v>
      </c>
      <c r="CI7" s="87" t="e">
        <f>CW13+CU13+CS13+CQ13+CO13+CM13+CK13+CI13+CG13+CE13+CC13+CA13</f>
        <v>#REF!</v>
      </c>
      <c r="CJ7" s="86"/>
      <c r="CK7" s="87"/>
      <c r="CL7" s="84"/>
      <c r="CM7" s="85"/>
      <c r="CN7" s="86"/>
      <c r="CO7" s="87"/>
      <c r="CP7" s="94"/>
      <c r="CQ7" s="87"/>
      <c r="CR7" s="86"/>
      <c r="CS7" s="87"/>
      <c r="CT7" s="86"/>
      <c r="CU7" s="87"/>
      <c r="CV7" s="86"/>
      <c r="CW7" s="87"/>
      <c r="CX7" s="86"/>
      <c r="CY7" s="87"/>
      <c r="CZ7" s="95"/>
      <c r="DA7" s="87"/>
      <c r="DB7" s="95"/>
      <c r="DC7" s="89"/>
      <c r="DD7" s="84"/>
      <c r="DE7" s="84"/>
      <c r="DF7" s="84"/>
      <c r="DG7" s="86"/>
      <c r="DH7" s="87"/>
      <c r="DI7" s="95"/>
      <c r="DJ7" s="84"/>
      <c r="DK7" s="84"/>
      <c r="DL7" s="87"/>
      <c r="DM7" s="87"/>
      <c r="DN7" s="96"/>
      <c r="DO7" s="84"/>
      <c r="DP7" s="84"/>
      <c r="DQ7" s="84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7"/>
      <c r="EC7" s="88"/>
      <c r="ED7" s="89"/>
      <c r="EE7" s="88"/>
      <c r="EF7" s="88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</row>
    <row r="8" spans="1:172" ht="15" customHeight="1">
      <c r="A8" s="536" t="s">
        <v>8</v>
      </c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84"/>
      <c r="BI8" s="98"/>
      <c r="BJ8" s="84"/>
      <c r="BK8" s="85"/>
      <c r="BL8" s="84"/>
      <c r="BM8" s="85"/>
      <c r="BN8" s="84"/>
      <c r="BO8" s="85"/>
      <c r="BP8" s="84"/>
      <c r="BQ8" s="93"/>
      <c r="BR8" s="84"/>
      <c r="BS8" s="85"/>
      <c r="BT8" s="84"/>
      <c r="BU8" s="85"/>
      <c r="BV8" s="84"/>
      <c r="BW8" s="85"/>
      <c r="BX8" s="85"/>
      <c r="BY8" s="89"/>
      <c r="BZ8" s="84"/>
      <c r="CA8" s="85"/>
      <c r="CB8" s="84"/>
      <c r="CC8" s="85"/>
      <c r="CD8" s="86"/>
      <c r="CE8" s="87"/>
      <c r="CF8" s="84"/>
      <c r="CG8" s="85"/>
      <c r="CH8" s="86"/>
      <c r="CI8" s="87"/>
      <c r="CJ8" s="86"/>
      <c r="CK8" s="87"/>
      <c r="CL8" s="84"/>
      <c r="CM8" s="85"/>
      <c r="CN8" s="86"/>
      <c r="CO8" s="87"/>
      <c r="CP8" s="94"/>
      <c r="CQ8" s="87"/>
      <c r="CR8" s="86"/>
      <c r="CS8" s="87"/>
      <c r="CT8" s="86"/>
      <c r="CU8" s="87"/>
      <c r="CV8" s="86"/>
      <c r="CW8" s="87"/>
      <c r="CX8" s="86"/>
      <c r="CY8" s="87"/>
      <c r="CZ8" s="95"/>
      <c r="DA8" s="87"/>
      <c r="DB8" s="95"/>
      <c r="DC8" s="89"/>
      <c r="DD8" s="84"/>
      <c r="DE8" s="84"/>
      <c r="DF8" s="84"/>
      <c r="DG8" s="86"/>
      <c r="DH8" s="87"/>
      <c r="DI8" s="95"/>
      <c r="DJ8" s="84"/>
      <c r="DK8" s="84"/>
      <c r="DL8" s="87"/>
      <c r="DM8" s="87"/>
      <c r="DN8" s="96"/>
      <c r="DO8" s="84"/>
      <c r="DP8" s="84"/>
      <c r="DQ8" s="84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7"/>
      <c r="EC8" s="88"/>
      <c r="ED8" s="89"/>
      <c r="EE8" s="88"/>
      <c r="EF8" s="88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</row>
    <row r="9" spans="1:172" ht="7.5" customHeight="1">
      <c r="A9" s="547"/>
      <c r="B9" s="536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536"/>
      <c r="AN9" s="536"/>
      <c r="AO9" s="536"/>
      <c r="AP9" s="536"/>
      <c r="AQ9" s="536"/>
      <c r="AR9" s="536"/>
      <c r="AS9" s="536"/>
      <c r="AT9" s="536"/>
      <c r="AU9" s="536"/>
      <c r="AV9" s="536"/>
      <c r="AW9" s="536"/>
      <c r="AX9" s="536"/>
      <c r="AY9" s="536"/>
      <c r="AZ9" s="536"/>
      <c r="BA9" s="536"/>
      <c r="BB9" s="536"/>
      <c r="BC9" s="536"/>
      <c r="BD9" s="536"/>
      <c r="BE9" s="536"/>
      <c r="BF9" s="536"/>
      <c r="BG9" s="536"/>
      <c r="BH9" s="548" t="s">
        <v>9</v>
      </c>
      <c r="BI9" s="549"/>
      <c r="BJ9" s="549"/>
      <c r="BK9" s="549"/>
      <c r="BL9" s="549"/>
      <c r="BM9" s="549"/>
      <c r="BN9" s="549"/>
      <c r="BO9" s="549"/>
      <c r="BP9" s="549"/>
      <c r="BQ9" s="549"/>
      <c r="BR9" s="549"/>
      <c r="BS9" s="549"/>
      <c r="BT9" s="549"/>
      <c r="BU9" s="549"/>
      <c r="BV9" s="549"/>
      <c r="BW9" s="550"/>
      <c r="BX9" s="99"/>
      <c r="BY9" s="99"/>
      <c r="BZ9" s="551" t="s">
        <v>10</v>
      </c>
      <c r="CA9" s="552"/>
      <c r="CB9" s="552"/>
      <c r="CC9" s="552"/>
      <c r="CD9" s="552"/>
      <c r="CE9" s="552"/>
      <c r="CF9" s="552"/>
      <c r="CG9" s="552"/>
      <c r="CH9" s="552"/>
      <c r="CI9" s="552"/>
      <c r="CJ9" s="552"/>
      <c r="CK9" s="552"/>
      <c r="CL9" s="552"/>
      <c r="CM9" s="552"/>
      <c r="CN9" s="552"/>
      <c r="CO9" s="552"/>
      <c r="CP9" s="552"/>
      <c r="CQ9" s="552"/>
      <c r="CR9" s="552"/>
      <c r="CS9" s="552"/>
      <c r="CT9" s="552"/>
      <c r="CU9" s="552"/>
      <c r="CV9" s="552"/>
      <c r="CW9" s="553"/>
      <c r="CX9" s="86"/>
      <c r="CY9" s="87"/>
      <c r="CZ9" s="95"/>
      <c r="DA9" s="87"/>
      <c r="DB9" s="95"/>
      <c r="DC9" s="89"/>
      <c r="DD9" s="84"/>
      <c r="DE9" s="100"/>
      <c r="DF9" s="84"/>
      <c r="DG9" s="86"/>
      <c r="DH9" s="87"/>
      <c r="DI9" s="95"/>
      <c r="DJ9" s="84"/>
      <c r="DK9" s="84"/>
      <c r="DL9" s="87"/>
      <c r="DM9" s="87"/>
      <c r="DN9" s="96"/>
      <c r="DO9" s="84"/>
      <c r="DP9" s="84"/>
      <c r="DQ9" s="84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7"/>
      <c r="EC9" s="88"/>
      <c r="ED9" s="89"/>
      <c r="EE9" s="88"/>
      <c r="EF9" s="88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</row>
    <row r="10" spans="1:172" ht="15" customHeight="1">
      <c r="A10" s="536" t="s">
        <v>11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536"/>
      <c r="AN10" s="536"/>
      <c r="AO10" s="536"/>
      <c r="AP10" s="536"/>
      <c r="AQ10" s="536"/>
      <c r="AR10" s="536"/>
      <c r="AS10" s="536"/>
      <c r="AT10" s="536"/>
      <c r="AU10" s="536"/>
      <c r="AV10" s="536"/>
      <c r="AW10" s="536"/>
      <c r="AX10" s="536"/>
      <c r="AY10" s="536"/>
      <c r="AZ10" s="536"/>
      <c r="BA10" s="536"/>
      <c r="BB10" s="536"/>
      <c r="BC10" s="536"/>
      <c r="BD10" s="536"/>
      <c r="BE10" s="536"/>
      <c r="BF10" s="536"/>
      <c r="BG10" s="536"/>
      <c r="BH10" s="537" t="s">
        <v>12</v>
      </c>
      <c r="BI10" s="538"/>
      <c r="BJ10" s="538"/>
      <c r="BK10" s="538"/>
      <c r="BL10" s="538"/>
      <c r="BM10" s="538"/>
      <c r="BN10" s="538"/>
      <c r="BO10" s="539"/>
      <c r="BP10" s="540"/>
      <c r="BQ10" s="540"/>
      <c r="BR10" s="540"/>
      <c r="BS10" s="540"/>
      <c r="BT10" s="540" t="s">
        <v>13</v>
      </c>
      <c r="BU10" s="540"/>
      <c r="BV10" s="540"/>
      <c r="BW10" s="540"/>
      <c r="BX10" s="531"/>
      <c r="BY10" s="532"/>
      <c r="BZ10" s="541" t="s">
        <v>14</v>
      </c>
      <c r="CA10" s="542"/>
      <c r="CB10" s="554" t="s">
        <v>15</v>
      </c>
      <c r="CC10" s="555"/>
      <c r="CD10" s="555"/>
      <c r="CE10" s="555"/>
      <c r="CF10" s="555"/>
      <c r="CG10" s="556"/>
      <c r="CH10" s="557" t="s">
        <v>16</v>
      </c>
      <c r="CI10" s="558"/>
      <c r="CJ10" s="558"/>
      <c r="CK10" s="558"/>
      <c r="CL10" s="558"/>
      <c r="CM10" s="559"/>
      <c r="CN10" s="557" t="s">
        <v>17</v>
      </c>
      <c r="CO10" s="558"/>
      <c r="CP10" s="558"/>
      <c r="CQ10" s="558"/>
      <c r="CR10" s="558"/>
      <c r="CS10" s="558"/>
      <c r="CT10" s="558"/>
      <c r="CU10" s="559"/>
      <c r="CV10" s="560" t="s">
        <v>18</v>
      </c>
      <c r="CW10" s="561"/>
      <c r="CX10" s="86"/>
      <c r="CY10" s="567" t="s">
        <v>19</v>
      </c>
      <c r="CZ10" s="567"/>
      <c r="DA10" s="567"/>
      <c r="DB10" s="567"/>
      <c r="DC10" s="567"/>
      <c r="DD10" s="84"/>
      <c r="DE10" s="84"/>
      <c r="DF10" s="84"/>
      <c r="DG10" s="86"/>
      <c r="DH10" s="87"/>
      <c r="DI10" s="95"/>
      <c r="DJ10" s="84"/>
      <c r="DK10" s="84"/>
      <c r="DL10" s="87"/>
      <c r="DM10" s="87"/>
      <c r="DN10" s="96"/>
      <c r="DO10" s="84"/>
      <c r="DP10" s="84"/>
      <c r="DQ10" s="84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7"/>
      <c r="EC10" s="88"/>
      <c r="ED10" s="89"/>
      <c r="EE10" s="88"/>
      <c r="EF10" s="88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</row>
    <row r="11" spans="1:172" ht="15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565" t="s">
        <v>20</v>
      </c>
      <c r="BI11" s="566"/>
      <c r="BJ11" s="565" t="s">
        <v>21</v>
      </c>
      <c r="BK11" s="566"/>
      <c r="BL11" s="565" t="s">
        <v>22</v>
      </c>
      <c r="BM11" s="566"/>
      <c r="BN11" s="565" t="s">
        <v>23</v>
      </c>
      <c r="BO11" s="566"/>
      <c r="BP11" s="565" t="s">
        <v>24</v>
      </c>
      <c r="BQ11" s="566"/>
      <c r="BR11" s="565" t="s">
        <v>25</v>
      </c>
      <c r="BS11" s="566"/>
      <c r="BT11" s="565" t="s">
        <v>26</v>
      </c>
      <c r="BU11" s="566"/>
      <c r="BV11" s="565" t="s">
        <v>27</v>
      </c>
      <c r="BW11" s="566"/>
      <c r="BX11" s="568"/>
      <c r="BY11" s="569"/>
      <c r="BZ11" s="541" t="s">
        <v>28</v>
      </c>
      <c r="CA11" s="542"/>
      <c r="CB11" s="557" t="s">
        <v>29</v>
      </c>
      <c r="CC11" s="559"/>
      <c r="CD11" s="557" t="s">
        <v>30</v>
      </c>
      <c r="CE11" s="559"/>
      <c r="CF11" s="557" t="s">
        <v>31</v>
      </c>
      <c r="CG11" s="559"/>
      <c r="CH11" s="557" t="s">
        <v>32</v>
      </c>
      <c r="CI11" s="559"/>
      <c r="CJ11" s="557" t="s">
        <v>33</v>
      </c>
      <c r="CK11" s="559"/>
      <c r="CL11" s="557" t="s">
        <v>34</v>
      </c>
      <c r="CM11" s="559"/>
      <c r="CN11" s="557" t="s">
        <v>35</v>
      </c>
      <c r="CO11" s="559"/>
      <c r="CP11" s="557" t="s">
        <v>36</v>
      </c>
      <c r="CQ11" s="559"/>
      <c r="CR11" s="557" t="s">
        <v>37</v>
      </c>
      <c r="CS11" s="559"/>
      <c r="CT11" s="557" t="s">
        <v>38</v>
      </c>
      <c r="CU11" s="559"/>
      <c r="CV11" s="573"/>
      <c r="CW11" s="574"/>
      <c r="CX11" s="575"/>
      <c r="CY11" s="106"/>
      <c r="CZ11" s="106"/>
      <c r="DA11" s="106"/>
      <c r="DB11" s="106"/>
      <c r="DC11" s="106"/>
      <c r="DD11" s="84"/>
      <c r="DE11" s="84"/>
      <c r="DF11" s="84"/>
      <c r="DG11" s="563"/>
      <c r="DH11" s="563"/>
      <c r="DI11" s="563"/>
      <c r="DJ11" s="572"/>
      <c r="DK11" s="572"/>
      <c r="DL11" s="572"/>
      <c r="DM11" s="572"/>
      <c r="DN11" s="96"/>
      <c r="DO11" s="84"/>
      <c r="DP11" s="84"/>
      <c r="DQ11" s="84" t="s">
        <v>14</v>
      </c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7"/>
      <c r="EC11" s="88"/>
      <c r="ED11" s="89"/>
      <c r="EE11" s="88"/>
      <c r="EF11" s="88"/>
      <c r="EG11" s="90"/>
      <c r="EH11" s="90"/>
      <c r="EI11" s="86"/>
      <c r="EJ11" s="86"/>
      <c r="EK11" s="91"/>
      <c r="EL11" s="91"/>
      <c r="EM11" s="86"/>
      <c r="EN11" s="86"/>
      <c r="EO11" s="86"/>
      <c r="EP11" s="86"/>
      <c r="EQ11" s="92"/>
      <c r="ER11" s="88"/>
    </row>
    <row r="12" spans="1:172" ht="15" customHeight="1">
      <c r="A12" s="582" t="s">
        <v>39</v>
      </c>
      <c r="B12" s="582" t="s">
        <v>40</v>
      </c>
      <c r="C12" s="606" t="s">
        <v>41</v>
      </c>
      <c r="D12" s="609" t="s">
        <v>42</v>
      </c>
      <c r="E12" s="609"/>
      <c r="F12" s="609"/>
      <c r="G12" s="609"/>
      <c r="H12" s="609"/>
      <c r="I12" s="609"/>
      <c r="J12" s="609"/>
      <c r="K12" s="609"/>
      <c r="L12" s="609"/>
      <c r="M12" s="609"/>
      <c r="N12" s="609" t="s">
        <v>43</v>
      </c>
      <c r="O12" s="609"/>
      <c r="P12" s="609"/>
      <c r="Q12" s="609"/>
      <c r="R12" s="609"/>
      <c r="S12" s="609"/>
      <c r="T12" s="609"/>
      <c r="U12" s="609"/>
      <c r="V12" s="609"/>
      <c r="W12" s="609"/>
      <c r="X12" s="609" t="s">
        <v>44</v>
      </c>
      <c r="Y12" s="609"/>
      <c r="Z12" s="609"/>
      <c r="AA12" s="609"/>
      <c r="AB12" s="609"/>
      <c r="AC12" s="609"/>
      <c r="AD12" s="609"/>
      <c r="AE12" s="609"/>
      <c r="AF12" s="609"/>
      <c r="AG12" s="609"/>
      <c r="AH12" s="609" t="s">
        <v>45</v>
      </c>
      <c r="AI12" s="609"/>
      <c r="AJ12" s="609"/>
      <c r="AK12" s="609"/>
      <c r="AL12" s="609"/>
      <c r="AM12" s="609"/>
      <c r="AN12" s="609"/>
      <c r="AO12" s="609"/>
      <c r="AP12" s="609"/>
      <c r="AQ12" s="609"/>
      <c r="AR12" s="609" t="s">
        <v>46</v>
      </c>
      <c r="AS12" s="609"/>
      <c r="AT12" s="609"/>
      <c r="AU12" s="609"/>
      <c r="AV12" s="609"/>
      <c r="AW12" s="609"/>
      <c r="AX12" s="609"/>
      <c r="AY12" s="609"/>
      <c r="AZ12" s="609"/>
      <c r="BA12" s="609"/>
      <c r="BB12" s="581" t="s">
        <v>47</v>
      </c>
      <c r="BC12" s="582" t="s">
        <v>48</v>
      </c>
      <c r="BD12" s="582"/>
      <c r="BE12" s="582"/>
      <c r="BF12" s="582"/>
      <c r="BG12" s="579" t="s">
        <v>49</v>
      </c>
      <c r="BH12" s="103" t="s">
        <v>50</v>
      </c>
      <c r="BI12" s="103" t="s">
        <v>49</v>
      </c>
      <c r="BJ12" s="103" t="s">
        <v>51</v>
      </c>
      <c r="BK12" s="103" t="s">
        <v>49</v>
      </c>
      <c r="BL12" s="109" t="s">
        <v>52</v>
      </c>
      <c r="BM12" s="109" t="s">
        <v>49</v>
      </c>
      <c r="BN12" s="110" t="s">
        <v>53</v>
      </c>
      <c r="BO12" s="111" t="s">
        <v>49</v>
      </c>
      <c r="BP12" s="109" t="s">
        <v>54</v>
      </c>
      <c r="BQ12" s="109" t="s">
        <v>49</v>
      </c>
      <c r="BR12" s="109" t="s">
        <v>55</v>
      </c>
      <c r="BS12" s="109" t="s">
        <v>49</v>
      </c>
      <c r="BT12" s="109" t="s">
        <v>50</v>
      </c>
      <c r="BU12" s="109" t="s">
        <v>49</v>
      </c>
      <c r="BV12" s="103" t="s">
        <v>56</v>
      </c>
      <c r="BW12" s="112" t="s">
        <v>49</v>
      </c>
      <c r="BX12" s="568"/>
      <c r="BY12" s="569"/>
      <c r="BZ12" s="113">
        <v>90</v>
      </c>
      <c r="CA12" s="114">
        <v>12</v>
      </c>
      <c r="CB12" s="113">
        <v>90</v>
      </c>
      <c r="CC12" s="114">
        <v>12</v>
      </c>
      <c r="CD12" s="113">
        <v>90</v>
      </c>
      <c r="CE12" s="114">
        <v>12</v>
      </c>
      <c r="CF12" s="105">
        <v>30</v>
      </c>
      <c r="CG12" s="114">
        <v>3</v>
      </c>
      <c r="CH12" s="113">
        <v>800</v>
      </c>
      <c r="CI12" s="114">
        <v>50</v>
      </c>
      <c r="CJ12" s="113">
        <v>240</v>
      </c>
      <c r="CK12" s="115">
        <v>30</v>
      </c>
      <c r="CL12" s="113">
        <v>120</v>
      </c>
      <c r="CM12" s="116">
        <v>4</v>
      </c>
      <c r="CN12" s="573"/>
      <c r="CO12" s="574"/>
      <c r="CP12" s="117">
        <v>30</v>
      </c>
      <c r="CQ12" s="116">
        <v>2</v>
      </c>
      <c r="CR12" s="118">
        <v>15</v>
      </c>
      <c r="CS12" s="114">
        <v>1</v>
      </c>
      <c r="CT12" s="119">
        <v>30</v>
      </c>
      <c r="CU12" s="114">
        <v>2</v>
      </c>
      <c r="CV12" s="119">
        <v>120</v>
      </c>
      <c r="CW12" s="114">
        <v>13</v>
      </c>
      <c r="CX12" s="576"/>
      <c r="CY12" s="583" t="s">
        <v>57</v>
      </c>
      <c r="CZ12" s="585" t="s">
        <v>58</v>
      </c>
      <c r="DA12" s="583" t="s">
        <v>59</v>
      </c>
      <c r="DB12" s="585" t="s">
        <v>58</v>
      </c>
      <c r="DC12" s="589" t="s">
        <v>60</v>
      </c>
      <c r="DD12" s="562" t="s">
        <v>61</v>
      </c>
      <c r="DE12" s="563"/>
      <c r="DF12" s="564"/>
      <c r="DG12" s="563"/>
      <c r="DH12" s="563"/>
      <c r="DI12" s="563"/>
      <c r="DJ12" s="572"/>
      <c r="DK12" s="572"/>
      <c r="DL12" s="572"/>
      <c r="DM12" s="572"/>
      <c r="DN12" s="577" t="s">
        <v>62</v>
      </c>
      <c r="DO12" s="84"/>
      <c r="DP12" s="84"/>
      <c r="DQ12" s="84" t="s">
        <v>63</v>
      </c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120" t="s">
        <v>64</v>
      </c>
      <c r="EC12" s="121"/>
      <c r="ED12" s="122"/>
      <c r="EE12" s="88" t="s">
        <v>65</v>
      </c>
      <c r="EF12" s="88"/>
      <c r="EG12" s="90"/>
      <c r="EH12" s="90"/>
      <c r="EI12" s="86"/>
      <c r="EJ12" s="86"/>
      <c r="EK12" s="91"/>
      <c r="EL12" s="91"/>
      <c r="EM12" s="86"/>
      <c r="EN12" s="86"/>
      <c r="EO12" s="86"/>
      <c r="EP12" s="86"/>
      <c r="EQ12" s="92"/>
      <c r="ER12" s="88"/>
    </row>
    <row r="13" spans="1:172" ht="15" customHeight="1">
      <c r="A13" s="582"/>
      <c r="B13" s="582"/>
      <c r="C13" s="607"/>
      <c r="D13" s="578" t="s">
        <v>66</v>
      </c>
      <c r="E13" s="578"/>
      <c r="F13" s="578"/>
      <c r="G13" s="578"/>
      <c r="H13" s="579" t="s">
        <v>49</v>
      </c>
      <c r="I13" s="578" t="s">
        <v>67</v>
      </c>
      <c r="J13" s="578"/>
      <c r="K13" s="578"/>
      <c r="L13" s="578"/>
      <c r="M13" s="579" t="s">
        <v>49</v>
      </c>
      <c r="N13" s="580" t="s">
        <v>68</v>
      </c>
      <c r="O13" s="580"/>
      <c r="P13" s="580"/>
      <c r="Q13" s="580"/>
      <c r="R13" s="579" t="s">
        <v>49</v>
      </c>
      <c r="S13" s="580" t="s">
        <v>69</v>
      </c>
      <c r="T13" s="580"/>
      <c r="U13" s="580"/>
      <c r="V13" s="580"/>
      <c r="W13" s="579" t="s">
        <v>49</v>
      </c>
      <c r="X13" s="605" t="s">
        <v>70</v>
      </c>
      <c r="Y13" s="605"/>
      <c r="Z13" s="605"/>
      <c r="AA13" s="605"/>
      <c r="AB13" s="579" t="s">
        <v>49</v>
      </c>
      <c r="AC13" s="605" t="s">
        <v>71</v>
      </c>
      <c r="AD13" s="605"/>
      <c r="AE13" s="605"/>
      <c r="AF13" s="605"/>
      <c r="AG13" s="579" t="s">
        <v>49</v>
      </c>
      <c r="AH13" s="587" t="s">
        <v>72</v>
      </c>
      <c r="AI13" s="587"/>
      <c r="AJ13" s="587"/>
      <c r="AK13" s="587"/>
      <c r="AL13" s="579" t="s">
        <v>49</v>
      </c>
      <c r="AM13" s="587" t="s">
        <v>73</v>
      </c>
      <c r="AN13" s="587"/>
      <c r="AO13" s="587"/>
      <c r="AP13" s="587"/>
      <c r="AQ13" s="579" t="s">
        <v>49</v>
      </c>
      <c r="AR13" s="588" t="s">
        <v>74</v>
      </c>
      <c r="AS13" s="588"/>
      <c r="AT13" s="588"/>
      <c r="AU13" s="588"/>
      <c r="AV13" s="579" t="s">
        <v>49</v>
      </c>
      <c r="AW13" s="588" t="s">
        <v>75</v>
      </c>
      <c r="AX13" s="588"/>
      <c r="AY13" s="588"/>
      <c r="AZ13" s="588"/>
      <c r="BA13" s="579" t="s">
        <v>49</v>
      </c>
      <c r="BB13" s="581"/>
      <c r="BC13" s="582"/>
      <c r="BD13" s="582"/>
      <c r="BE13" s="582"/>
      <c r="BF13" s="582"/>
      <c r="BG13" s="579"/>
      <c r="BH13" s="107" t="s">
        <v>76</v>
      </c>
      <c r="BI13" s="120" t="s">
        <v>76</v>
      </c>
      <c r="BJ13" s="107">
        <v>90</v>
      </c>
      <c r="BK13" s="120"/>
      <c r="BL13" s="107">
        <v>90</v>
      </c>
      <c r="BM13" s="120"/>
      <c r="BN13" s="107">
        <v>30</v>
      </c>
      <c r="BO13" s="120"/>
      <c r="BP13" s="537" t="s">
        <v>77</v>
      </c>
      <c r="BQ13" s="538"/>
      <c r="BR13" s="538"/>
      <c r="BS13" s="538"/>
      <c r="BT13" s="103" t="s">
        <v>78</v>
      </c>
      <c r="BU13" s="128"/>
      <c r="BV13" s="84"/>
      <c r="BW13" s="84"/>
      <c r="BX13" s="570"/>
      <c r="BY13" s="571"/>
      <c r="BZ13" s="130">
        <f>SUM(BZ20,BZ22,BZ21)</f>
        <v>72</v>
      </c>
      <c r="CA13" s="131">
        <f>SUM(CA20,CA22,CA21)</f>
        <v>11</v>
      </c>
      <c r="CB13" s="113"/>
      <c r="CC13" s="114"/>
      <c r="CD13" s="113" t="e">
        <f>SUM(#REF!,CD31,CD32,#REF!,#REF!)</f>
        <v>#REF!</v>
      </c>
      <c r="CE13" s="114" t="e">
        <f>SUM(#REF!,CE31,CE32,#REF!,#REF!)</f>
        <v>#REF!</v>
      </c>
      <c r="CF13" s="113"/>
      <c r="CG13" s="114"/>
      <c r="CH13" s="119" t="e">
        <f>SUM(CH15,CH42,#REF!,CH122)</f>
        <v>#REF!</v>
      </c>
      <c r="CI13" s="132" t="e">
        <f>SUM(CI15,CI42,#REF!,CI122)</f>
        <v>#REF!</v>
      </c>
      <c r="CJ13" s="113"/>
      <c r="CK13" s="114"/>
      <c r="CL13" s="113"/>
      <c r="CM13" s="116"/>
      <c r="CN13" s="118">
        <v>15</v>
      </c>
      <c r="CO13" s="116">
        <v>1</v>
      </c>
      <c r="CP13" s="117"/>
      <c r="CQ13" s="116"/>
      <c r="CR13" s="118"/>
      <c r="CS13" s="114"/>
      <c r="CT13" s="119"/>
      <c r="CU13" s="114"/>
      <c r="CV13" s="119"/>
      <c r="CW13" s="114"/>
      <c r="CX13" s="133"/>
      <c r="CY13" s="584"/>
      <c r="CZ13" s="586"/>
      <c r="DA13" s="584"/>
      <c r="DB13" s="586"/>
      <c r="DC13" s="590"/>
      <c r="DD13" s="562"/>
      <c r="DE13" s="563"/>
      <c r="DF13" s="564"/>
      <c r="DG13" s="563"/>
      <c r="DH13" s="563"/>
      <c r="DI13" s="563"/>
      <c r="DJ13" s="537" t="s">
        <v>79</v>
      </c>
      <c r="DK13" s="539"/>
      <c r="DL13" s="537" t="s">
        <v>80</v>
      </c>
      <c r="DM13" s="539"/>
      <c r="DN13" s="577"/>
      <c r="DO13" s="84"/>
      <c r="DP13" s="84"/>
      <c r="DQ13" s="84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120" t="s">
        <v>81</v>
      </c>
      <c r="EC13" s="121" t="s">
        <v>82</v>
      </c>
      <c r="ED13" s="122"/>
      <c r="EE13" s="88"/>
      <c r="EF13" s="88"/>
      <c r="EG13" s="90" t="s">
        <v>83</v>
      </c>
      <c r="EH13" s="90"/>
      <c r="EI13" s="86"/>
      <c r="EJ13" s="86"/>
      <c r="EK13" s="91" t="s">
        <v>84</v>
      </c>
      <c r="EL13" s="91"/>
      <c r="EM13" s="86"/>
      <c r="EN13" s="86"/>
      <c r="EO13" s="86"/>
      <c r="EP13" s="86"/>
      <c r="EQ13" s="92" t="s">
        <v>85</v>
      </c>
      <c r="ER13" s="88" t="s">
        <v>86</v>
      </c>
    </row>
    <row r="14" spans="1:172" ht="15" customHeight="1">
      <c r="A14" s="582"/>
      <c r="B14" s="582"/>
      <c r="C14" s="608"/>
      <c r="D14" s="123" t="s">
        <v>87</v>
      </c>
      <c r="E14" s="123" t="s">
        <v>88</v>
      </c>
      <c r="F14" s="123" t="s">
        <v>89</v>
      </c>
      <c r="G14" s="123" t="s">
        <v>90</v>
      </c>
      <c r="H14" s="579"/>
      <c r="I14" s="123" t="s">
        <v>87</v>
      </c>
      <c r="J14" s="123" t="s">
        <v>88</v>
      </c>
      <c r="K14" s="123" t="s">
        <v>89</v>
      </c>
      <c r="L14" s="123" t="s">
        <v>90</v>
      </c>
      <c r="M14" s="579"/>
      <c r="N14" s="124" t="s">
        <v>87</v>
      </c>
      <c r="O14" s="124" t="s">
        <v>88</v>
      </c>
      <c r="P14" s="124" t="s">
        <v>89</v>
      </c>
      <c r="Q14" s="124" t="s">
        <v>90</v>
      </c>
      <c r="R14" s="579"/>
      <c r="S14" s="124" t="s">
        <v>87</v>
      </c>
      <c r="T14" s="124" t="s">
        <v>88</v>
      </c>
      <c r="U14" s="124" t="s">
        <v>89</v>
      </c>
      <c r="V14" s="124" t="s">
        <v>90</v>
      </c>
      <c r="W14" s="579"/>
      <c r="X14" s="125" t="s">
        <v>87</v>
      </c>
      <c r="Y14" s="125" t="s">
        <v>88</v>
      </c>
      <c r="Z14" s="125" t="s">
        <v>89</v>
      </c>
      <c r="AA14" s="125" t="s">
        <v>90</v>
      </c>
      <c r="AB14" s="579"/>
      <c r="AC14" s="125" t="s">
        <v>87</v>
      </c>
      <c r="AD14" s="125" t="s">
        <v>88</v>
      </c>
      <c r="AE14" s="125" t="s">
        <v>89</v>
      </c>
      <c r="AF14" s="125" t="s">
        <v>90</v>
      </c>
      <c r="AG14" s="579"/>
      <c r="AH14" s="126" t="s">
        <v>87</v>
      </c>
      <c r="AI14" s="126" t="s">
        <v>88</v>
      </c>
      <c r="AJ14" s="126" t="s">
        <v>89</v>
      </c>
      <c r="AK14" s="126" t="s">
        <v>90</v>
      </c>
      <c r="AL14" s="579"/>
      <c r="AM14" s="126" t="s">
        <v>87</v>
      </c>
      <c r="AN14" s="126" t="s">
        <v>88</v>
      </c>
      <c r="AO14" s="126" t="s">
        <v>89</v>
      </c>
      <c r="AP14" s="126" t="s">
        <v>90</v>
      </c>
      <c r="AQ14" s="579"/>
      <c r="AR14" s="127" t="s">
        <v>87</v>
      </c>
      <c r="AS14" s="127" t="s">
        <v>88</v>
      </c>
      <c r="AT14" s="127" t="s">
        <v>89</v>
      </c>
      <c r="AU14" s="127" t="s">
        <v>90</v>
      </c>
      <c r="AV14" s="579"/>
      <c r="AW14" s="127" t="s">
        <v>87</v>
      </c>
      <c r="AX14" s="127" t="s">
        <v>88</v>
      </c>
      <c r="AY14" s="127" t="s">
        <v>89</v>
      </c>
      <c r="AZ14" s="127" t="s">
        <v>90</v>
      </c>
      <c r="BA14" s="579"/>
      <c r="BB14" s="581"/>
      <c r="BC14" s="107" t="s">
        <v>91</v>
      </c>
      <c r="BD14" s="107" t="s">
        <v>92</v>
      </c>
      <c r="BE14" s="107" t="s">
        <v>89</v>
      </c>
      <c r="BF14" s="107" t="s">
        <v>90</v>
      </c>
      <c r="BG14" s="579"/>
      <c r="BH14" s="101">
        <f t="shared" ref="BH14:BW14" si="0">BH15+BH42+BH122</f>
        <v>0</v>
      </c>
      <c r="BI14" s="134">
        <f t="shared" si="0"/>
        <v>0</v>
      </c>
      <c r="BJ14" s="101">
        <f t="shared" si="0"/>
        <v>0</v>
      </c>
      <c r="BK14" s="134">
        <f t="shared" si="0"/>
        <v>0</v>
      </c>
      <c r="BL14" s="101">
        <f t="shared" si="0"/>
        <v>18</v>
      </c>
      <c r="BM14" s="134">
        <f t="shared" si="0"/>
        <v>2</v>
      </c>
      <c r="BN14" s="101">
        <f t="shared" si="0"/>
        <v>0</v>
      </c>
      <c r="BO14" s="134">
        <f t="shared" si="0"/>
        <v>0</v>
      </c>
      <c r="BP14" s="101">
        <f t="shared" si="0"/>
        <v>0</v>
      </c>
      <c r="BQ14" s="135">
        <f t="shared" si="0"/>
        <v>0</v>
      </c>
      <c r="BR14" s="101">
        <f t="shared" si="0"/>
        <v>9</v>
      </c>
      <c r="BS14" s="134">
        <f t="shared" si="0"/>
        <v>1</v>
      </c>
      <c r="BT14" s="101">
        <f t="shared" si="0"/>
        <v>0</v>
      </c>
      <c r="BU14" s="134">
        <f t="shared" si="0"/>
        <v>0</v>
      </c>
      <c r="BV14" s="101">
        <f t="shared" si="0"/>
        <v>0</v>
      </c>
      <c r="BW14" s="120">
        <f t="shared" si="0"/>
        <v>0</v>
      </c>
      <c r="BX14" s="136" t="s">
        <v>93</v>
      </c>
      <c r="BY14" s="137" t="s">
        <v>94</v>
      </c>
      <c r="BZ14" s="130"/>
      <c r="CA14" s="131">
        <f t="shared" ref="CA14:CW14" si="1">CA15+CA42+CA122</f>
        <v>14</v>
      </c>
      <c r="CB14" s="130">
        <f t="shared" si="1"/>
        <v>0</v>
      </c>
      <c r="CC14" s="131">
        <f t="shared" si="1"/>
        <v>0</v>
      </c>
      <c r="CD14" s="130">
        <f t="shared" si="1"/>
        <v>0</v>
      </c>
      <c r="CE14" s="131">
        <f t="shared" si="1"/>
        <v>0</v>
      </c>
      <c r="CF14" s="130">
        <f t="shared" si="1"/>
        <v>0</v>
      </c>
      <c r="CG14" s="131">
        <f t="shared" si="1"/>
        <v>0</v>
      </c>
      <c r="CH14" s="130">
        <f t="shared" si="1"/>
        <v>699</v>
      </c>
      <c r="CI14" s="131">
        <f t="shared" si="1"/>
        <v>65</v>
      </c>
      <c r="CJ14" s="130">
        <f t="shared" si="1"/>
        <v>0</v>
      </c>
      <c r="CK14" s="131">
        <f t="shared" si="1"/>
        <v>0</v>
      </c>
      <c r="CL14" s="130">
        <f t="shared" si="1"/>
        <v>0</v>
      </c>
      <c r="CM14" s="131">
        <f t="shared" si="1"/>
        <v>0</v>
      </c>
      <c r="CN14" s="130">
        <f t="shared" si="1"/>
        <v>9</v>
      </c>
      <c r="CO14" s="131">
        <f t="shared" si="1"/>
        <v>1</v>
      </c>
      <c r="CP14" s="130">
        <f t="shared" si="1"/>
        <v>0</v>
      </c>
      <c r="CQ14" s="131">
        <f t="shared" si="1"/>
        <v>0</v>
      </c>
      <c r="CR14" s="138">
        <f t="shared" si="1"/>
        <v>9</v>
      </c>
      <c r="CS14" s="131">
        <f t="shared" si="1"/>
        <v>1</v>
      </c>
      <c r="CT14" s="130">
        <f t="shared" si="1"/>
        <v>18</v>
      </c>
      <c r="CU14" s="131">
        <f t="shared" si="1"/>
        <v>3</v>
      </c>
      <c r="CV14" s="130">
        <f t="shared" si="1"/>
        <v>63</v>
      </c>
      <c r="CW14" s="131">
        <f t="shared" si="1"/>
        <v>17</v>
      </c>
      <c r="CX14" s="139">
        <f>CX122+CX42+CX15</f>
        <v>34</v>
      </c>
      <c r="CY14" s="122">
        <f>BB130/25</f>
        <v>80.2</v>
      </c>
      <c r="CZ14" s="140">
        <f>CY14*100/180</f>
        <v>44.555555555555557</v>
      </c>
      <c r="DA14" s="89">
        <f>CX14/25</f>
        <v>1.36</v>
      </c>
      <c r="DB14" s="95">
        <f>DA14*100/180</f>
        <v>0.75555555555555554</v>
      </c>
      <c r="DC14" s="89">
        <f>CZ14+DB14</f>
        <v>45.31111111111111</v>
      </c>
      <c r="DD14" s="141" t="s">
        <v>95</v>
      </c>
      <c r="DE14" s="142" t="s">
        <v>49</v>
      </c>
      <c r="DF14" s="142" t="s">
        <v>96</v>
      </c>
      <c r="DG14" s="141" t="s">
        <v>95</v>
      </c>
      <c r="DH14" s="143" t="s">
        <v>49</v>
      </c>
      <c r="DI14" s="144" t="s">
        <v>96</v>
      </c>
      <c r="DJ14" s="120" t="s">
        <v>49</v>
      </c>
      <c r="DK14" s="120" t="s">
        <v>96</v>
      </c>
      <c r="DL14" s="120" t="s">
        <v>49</v>
      </c>
      <c r="DM14" s="120" t="s">
        <v>58</v>
      </c>
      <c r="DN14" s="577"/>
      <c r="DO14" s="84"/>
      <c r="DP14" s="84"/>
      <c r="DQ14" s="84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120"/>
      <c r="EC14" s="121" t="s">
        <v>95</v>
      </c>
      <c r="ED14" s="122" t="s">
        <v>49</v>
      </c>
      <c r="EE14" s="88" t="s">
        <v>49</v>
      </c>
      <c r="EF14" s="88" t="s">
        <v>96</v>
      </c>
      <c r="EG14" s="90" t="s">
        <v>97</v>
      </c>
      <c r="EH14" s="90" t="s">
        <v>58</v>
      </c>
      <c r="EI14" s="86" t="s">
        <v>98</v>
      </c>
      <c r="EJ14" s="86" t="s">
        <v>58</v>
      </c>
      <c r="EK14" s="91" t="s">
        <v>99</v>
      </c>
      <c r="EL14" s="91"/>
      <c r="EM14" s="86" t="s">
        <v>100</v>
      </c>
      <c r="EN14" s="86"/>
      <c r="EO14" s="86" t="s">
        <v>101</v>
      </c>
      <c r="EP14" s="86"/>
      <c r="EQ14" s="92" t="s">
        <v>102</v>
      </c>
      <c r="ER14" s="88">
        <f>SUM(EG15,EI15,EK15,EM15,EO15,EQ15)</f>
        <v>335</v>
      </c>
    </row>
    <row r="15" spans="1:172" s="16" customFormat="1" ht="19.899999999999999" customHeight="1">
      <c r="A15" s="591" t="s">
        <v>103</v>
      </c>
      <c r="B15" s="592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  <c r="AC15" s="592"/>
      <c r="AD15" s="592"/>
      <c r="AE15" s="592"/>
      <c r="AF15" s="592"/>
      <c r="AG15" s="592"/>
      <c r="AH15" s="592"/>
      <c r="AI15" s="592"/>
      <c r="AJ15" s="592"/>
      <c r="AK15" s="592"/>
      <c r="AL15" s="592"/>
      <c r="AM15" s="592"/>
      <c r="AN15" s="592"/>
      <c r="AO15" s="592"/>
      <c r="AP15" s="592"/>
      <c r="AQ15" s="592"/>
      <c r="AR15" s="592"/>
      <c r="AS15" s="592"/>
      <c r="AT15" s="592"/>
      <c r="AU15" s="592"/>
      <c r="AV15" s="592"/>
      <c r="AW15" s="592"/>
      <c r="AX15" s="592"/>
      <c r="AY15" s="592"/>
      <c r="AZ15" s="592"/>
      <c r="BA15" s="593"/>
      <c r="BB15" s="146">
        <f t="shared" ref="BB15:BG15" si="2">SUM(BB16+BB19)</f>
        <v>175</v>
      </c>
      <c r="BC15" s="146">
        <f t="shared" si="2"/>
        <v>31</v>
      </c>
      <c r="BD15" s="146">
        <f t="shared" si="2"/>
        <v>144</v>
      </c>
      <c r="BE15" s="146">
        <f t="shared" si="2"/>
        <v>0</v>
      </c>
      <c r="BF15" s="146">
        <f t="shared" si="2"/>
        <v>0</v>
      </c>
      <c r="BG15" s="147">
        <f t="shared" si="2"/>
        <v>28</v>
      </c>
      <c r="BH15" s="146">
        <f t="shared" ref="BH15:CG15" si="3">SUM(BH17:BH18,BH21:BH21,BH20:BH22,BH100:BH103)</f>
        <v>0</v>
      </c>
      <c r="BI15" s="147">
        <f t="shared" si="3"/>
        <v>0</v>
      </c>
      <c r="BJ15" s="146">
        <f t="shared" si="3"/>
        <v>0</v>
      </c>
      <c r="BK15" s="147">
        <f t="shared" si="3"/>
        <v>0</v>
      </c>
      <c r="BL15" s="146">
        <f t="shared" si="3"/>
        <v>18</v>
      </c>
      <c r="BM15" s="147">
        <f t="shared" si="3"/>
        <v>2</v>
      </c>
      <c r="BN15" s="146">
        <f t="shared" si="3"/>
        <v>0</v>
      </c>
      <c r="BO15" s="147">
        <f t="shared" si="3"/>
        <v>0</v>
      </c>
      <c r="BP15" s="146">
        <f t="shared" si="3"/>
        <v>0</v>
      </c>
      <c r="BQ15" s="148">
        <f t="shared" si="3"/>
        <v>0</v>
      </c>
      <c r="BR15" s="146">
        <f t="shared" si="3"/>
        <v>9</v>
      </c>
      <c r="BS15" s="147">
        <f t="shared" si="3"/>
        <v>1</v>
      </c>
      <c r="BT15" s="149">
        <f t="shared" si="3"/>
        <v>0</v>
      </c>
      <c r="BU15" s="147">
        <f t="shared" si="3"/>
        <v>0</v>
      </c>
      <c r="BV15" s="149">
        <f t="shared" si="3"/>
        <v>0</v>
      </c>
      <c r="BW15" s="147">
        <f t="shared" si="3"/>
        <v>0</v>
      </c>
      <c r="BX15" s="147">
        <f t="shared" si="3"/>
        <v>21</v>
      </c>
      <c r="BY15" s="150">
        <f t="shared" si="3"/>
        <v>206.33333333333334</v>
      </c>
      <c r="BZ15" s="146">
        <f t="shared" si="3"/>
        <v>90</v>
      </c>
      <c r="CA15" s="147">
        <f t="shared" si="3"/>
        <v>14</v>
      </c>
      <c r="CB15" s="146">
        <f t="shared" si="3"/>
        <v>0</v>
      </c>
      <c r="CC15" s="147">
        <f t="shared" si="3"/>
        <v>0</v>
      </c>
      <c r="CD15" s="146">
        <f t="shared" si="3"/>
        <v>0</v>
      </c>
      <c r="CE15" s="147">
        <f t="shared" si="3"/>
        <v>0</v>
      </c>
      <c r="CF15" s="146">
        <f t="shared" si="3"/>
        <v>0</v>
      </c>
      <c r="CG15" s="147">
        <f t="shared" si="3"/>
        <v>0</v>
      </c>
      <c r="CH15" s="147">
        <f>SUM(CH16,CH19,CH26)</f>
        <v>0</v>
      </c>
      <c r="CI15" s="147">
        <f>SUM(CI16,CI19,CI26)</f>
        <v>0</v>
      </c>
      <c r="CJ15" s="146">
        <f t="shared" ref="CJ15:DB15" si="4">SUM(CJ17:CJ18,CJ21:CJ21,CJ20:CJ22,CJ100:CJ103)</f>
        <v>0</v>
      </c>
      <c r="CK15" s="147">
        <f t="shared" si="4"/>
        <v>0</v>
      </c>
      <c r="CL15" s="146">
        <f t="shared" si="4"/>
        <v>0</v>
      </c>
      <c r="CM15" s="147">
        <f t="shared" si="4"/>
        <v>0</v>
      </c>
      <c r="CN15" s="146">
        <f t="shared" si="4"/>
        <v>9</v>
      </c>
      <c r="CO15" s="147">
        <f t="shared" si="4"/>
        <v>1</v>
      </c>
      <c r="CP15" s="151">
        <f t="shared" si="4"/>
        <v>0</v>
      </c>
      <c r="CQ15" s="147">
        <f t="shared" si="4"/>
        <v>0</v>
      </c>
      <c r="CR15" s="145">
        <f t="shared" si="4"/>
        <v>9</v>
      </c>
      <c r="CS15" s="147">
        <f t="shared" si="4"/>
        <v>1</v>
      </c>
      <c r="CT15" s="146">
        <f t="shared" si="4"/>
        <v>18</v>
      </c>
      <c r="CU15" s="147">
        <f t="shared" si="4"/>
        <v>3</v>
      </c>
      <c r="CV15" s="146">
        <f t="shared" si="4"/>
        <v>0</v>
      </c>
      <c r="CW15" s="147">
        <f t="shared" si="4"/>
        <v>0</v>
      </c>
      <c r="CX15" s="152">
        <f t="shared" si="4"/>
        <v>22</v>
      </c>
      <c r="CY15" s="149">
        <f t="shared" si="4"/>
        <v>7.919999999999999</v>
      </c>
      <c r="CZ15" s="153">
        <f t="shared" si="4"/>
        <v>4.4000000000000004</v>
      </c>
      <c r="DA15" s="147">
        <f t="shared" si="4"/>
        <v>0.70400000000000007</v>
      </c>
      <c r="DB15" s="154">
        <f t="shared" si="4"/>
        <v>1.4933333333333334</v>
      </c>
      <c r="DC15" s="154">
        <f>DB15*100/180</f>
        <v>0.82962962962962972</v>
      </c>
      <c r="DD15" s="149">
        <f t="shared" ref="DD15:DK15" si="5">SUM(DD17:DD18,DD21:DD21,DD20:DD22,DD100:DD103)</f>
        <v>0</v>
      </c>
      <c r="DE15" s="149">
        <f t="shared" si="5"/>
        <v>0</v>
      </c>
      <c r="DF15" s="149">
        <f t="shared" si="5"/>
        <v>0</v>
      </c>
      <c r="DG15" s="146">
        <f t="shared" si="5"/>
        <v>36</v>
      </c>
      <c r="DH15" s="147">
        <f t="shared" si="5"/>
        <v>5</v>
      </c>
      <c r="DI15" s="155">
        <f t="shared" si="5"/>
        <v>2.7777777777777777</v>
      </c>
      <c r="DJ15" s="156">
        <f t="shared" si="5"/>
        <v>11</v>
      </c>
      <c r="DK15" s="156">
        <f t="shared" si="5"/>
        <v>0</v>
      </c>
      <c r="DL15" s="156">
        <f>SUM(DL18:DL18,DL21:DL21,DL20:DL22,DL100:DL103)</f>
        <v>13</v>
      </c>
      <c r="DM15" s="156">
        <f>SUM(DM17:DM18,DM21:DM21,DM20:DM22,DM100:DM103)</f>
        <v>0</v>
      </c>
      <c r="DN15" s="157"/>
      <c r="DO15" s="158"/>
      <c r="DP15" s="158"/>
      <c r="DQ15" s="158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40">
        <f>SUM(EB17:EB129)</f>
        <v>211</v>
      </c>
      <c r="EC15" s="140">
        <f>SUM(EC17:EC129)</f>
        <v>1895</v>
      </c>
      <c r="ED15" s="140">
        <f>SUM(ED17:ED129)</f>
        <v>279.45068868753089</v>
      </c>
      <c r="EE15" s="159">
        <f>SUM(EE17:EE129)</f>
        <v>107</v>
      </c>
      <c r="EF15" s="159">
        <f>EE15*100/300</f>
        <v>35.666666666666664</v>
      </c>
      <c r="EG15" s="160">
        <f>SUM(EG16:EG129)</f>
        <v>68</v>
      </c>
      <c r="EH15" s="161">
        <f>EG15*100/ER14</f>
        <v>20.298507462686569</v>
      </c>
      <c r="EI15" s="160"/>
      <c r="EJ15" s="160">
        <f>EI15*100/ER14</f>
        <v>0</v>
      </c>
      <c r="EK15" s="160">
        <f>SUM(EK16:EK129)</f>
        <v>225</v>
      </c>
      <c r="EL15" s="161">
        <f>EK15*100/ER14</f>
        <v>67.164179104477611</v>
      </c>
      <c r="EM15" s="160">
        <f>SUM(EM16:EM129)</f>
        <v>11</v>
      </c>
      <c r="EN15" s="160">
        <f>EM15*100/ER14</f>
        <v>3.283582089552239</v>
      </c>
      <c r="EO15" s="160"/>
      <c r="EP15" s="160">
        <f>EO15*100/ER14</f>
        <v>0</v>
      </c>
      <c r="EQ15" s="160">
        <f>SUM(EQ16:EQ129)</f>
        <v>31</v>
      </c>
      <c r="ER15" s="162">
        <f>EQ15*100/ER14</f>
        <v>9.2537313432835813</v>
      </c>
      <c r="EU15" s="75">
        <f>EH15+EL15+ER15</f>
        <v>96.71641791044776</v>
      </c>
    </row>
    <row r="16" spans="1:172" s="17" customFormat="1" ht="18" customHeight="1">
      <c r="A16" s="594" t="s">
        <v>104</v>
      </c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6"/>
      <c r="BB16" s="165">
        <f t="shared" ref="BB16:BG16" si="6">SUM(BB17:BB18)</f>
        <v>76</v>
      </c>
      <c r="BC16" s="165">
        <f t="shared" si="6"/>
        <v>4</v>
      </c>
      <c r="BD16" s="165">
        <f t="shared" si="6"/>
        <v>72</v>
      </c>
      <c r="BE16" s="165">
        <f t="shared" si="6"/>
        <v>0</v>
      </c>
      <c r="BF16" s="165">
        <f t="shared" si="6"/>
        <v>0</v>
      </c>
      <c r="BG16" s="166">
        <f t="shared" si="6"/>
        <v>13</v>
      </c>
      <c r="BH16" s="165"/>
      <c r="BI16" s="167"/>
      <c r="BJ16" s="165"/>
      <c r="BK16" s="167"/>
      <c r="BL16" s="165"/>
      <c r="BM16" s="167"/>
      <c r="BN16" s="165"/>
      <c r="BO16" s="167"/>
      <c r="BP16" s="165"/>
      <c r="BQ16" s="168"/>
      <c r="BR16" s="165"/>
      <c r="BS16" s="169"/>
      <c r="BT16" s="170"/>
      <c r="BU16" s="167"/>
      <c r="BV16" s="166"/>
      <c r="BW16" s="169"/>
      <c r="BX16" s="167"/>
      <c r="BY16" s="171"/>
      <c r="BZ16" s="165"/>
      <c r="CA16" s="167"/>
      <c r="CB16" s="165"/>
      <c r="CC16" s="167"/>
      <c r="CD16" s="165"/>
      <c r="CE16" s="167"/>
      <c r="CF16" s="165"/>
      <c r="CG16" s="167"/>
      <c r="CH16" s="165"/>
      <c r="CI16" s="167"/>
      <c r="CJ16" s="165"/>
      <c r="CK16" s="167"/>
      <c r="CL16" s="165"/>
      <c r="CM16" s="167"/>
      <c r="CN16" s="165"/>
      <c r="CO16" s="167"/>
      <c r="CP16" s="172"/>
      <c r="CQ16" s="167"/>
      <c r="CR16" s="163"/>
      <c r="CS16" s="167"/>
      <c r="CT16" s="165"/>
      <c r="CU16" s="167"/>
      <c r="CV16" s="165"/>
      <c r="CW16" s="167"/>
      <c r="CX16" s="170"/>
      <c r="CY16" s="166"/>
      <c r="CZ16" s="173"/>
      <c r="DA16" s="167"/>
      <c r="DB16" s="174"/>
      <c r="DC16" s="174"/>
      <c r="DD16" s="166"/>
      <c r="DE16" s="166"/>
      <c r="DF16" s="166"/>
      <c r="DG16" s="165"/>
      <c r="DH16" s="167"/>
      <c r="DI16" s="175"/>
      <c r="DJ16" s="176"/>
      <c r="DK16" s="176"/>
      <c r="DL16" s="176"/>
      <c r="DM16" s="176"/>
      <c r="DN16" s="177"/>
      <c r="DO16" s="178"/>
      <c r="DP16" s="178"/>
      <c r="DQ16" s="178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80"/>
      <c r="EC16" s="181"/>
      <c r="ED16" s="140"/>
      <c r="EE16" s="159"/>
      <c r="EF16" s="159"/>
      <c r="EG16" s="160"/>
      <c r="EH16" s="160"/>
      <c r="EI16" s="97"/>
      <c r="EJ16" s="97"/>
      <c r="EK16" s="182"/>
      <c r="EL16" s="182"/>
      <c r="EM16" s="97"/>
      <c r="EN16" s="97"/>
      <c r="EO16" s="97"/>
      <c r="EP16" s="97"/>
      <c r="EQ16" s="183"/>
      <c r="ER16" s="159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</row>
    <row r="17" spans="1:223" ht="21" customHeight="1">
      <c r="A17" s="107">
        <v>1</v>
      </c>
      <c r="B17" s="83" t="s">
        <v>105</v>
      </c>
      <c r="C17" s="184" t="s">
        <v>106</v>
      </c>
      <c r="D17" s="123">
        <v>4</v>
      </c>
      <c r="E17" s="123"/>
      <c r="F17" s="123"/>
      <c r="G17" s="123"/>
      <c r="H17" s="185">
        <v>0</v>
      </c>
      <c r="I17" s="123"/>
      <c r="J17" s="123"/>
      <c r="K17" s="123"/>
      <c r="L17" s="123"/>
      <c r="M17" s="185"/>
      <c r="N17" s="124"/>
      <c r="O17" s="124"/>
      <c r="P17" s="124"/>
      <c r="Q17" s="124"/>
      <c r="R17" s="185"/>
      <c r="S17" s="124"/>
      <c r="T17" s="124"/>
      <c r="U17" s="124"/>
      <c r="V17" s="124"/>
      <c r="W17" s="185"/>
      <c r="X17" s="125"/>
      <c r="Y17" s="125"/>
      <c r="Z17" s="125"/>
      <c r="AA17" s="125"/>
      <c r="AB17" s="185"/>
      <c r="AC17" s="125"/>
      <c r="AD17" s="125"/>
      <c r="AE17" s="125"/>
      <c r="AF17" s="125"/>
      <c r="AG17" s="185"/>
      <c r="AH17" s="186"/>
      <c r="AI17" s="186"/>
      <c r="AJ17" s="186"/>
      <c r="AK17" s="186"/>
      <c r="AL17" s="185"/>
      <c r="AM17" s="186"/>
      <c r="AN17" s="186"/>
      <c r="AO17" s="186"/>
      <c r="AP17" s="186"/>
      <c r="AQ17" s="187"/>
      <c r="AR17" s="188"/>
      <c r="AS17" s="188"/>
      <c r="AT17" s="188"/>
      <c r="AU17" s="188"/>
      <c r="AV17" s="187"/>
      <c r="AW17" s="188"/>
      <c r="AX17" s="188"/>
      <c r="AY17" s="188"/>
      <c r="AZ17" s="188"/>
      <c r="BA17" s="185"/>
      <c r="BB17" s="189">
        <f>BC17+BD17+BE17+BF17</f>
        <v>4</v>
      </c>
      <c r="BC17" s="107">
        <f t="shared" ref="BC17:BG18" si="7">D17+I17+N17+S17+X17+AC17+AH17+AM17+AR17+AW17</f>
        <v>4</v>
      </c>
      <c r="BD17" s="107">
        <f t="shared" si="7"/>
        <v>0</v>
      </c>
      <c r="BE17" s="107">
        <f t="shared" si="7"/>
        <v>0</v>
      </c>
      <c r="BF17" s="107">
        <f t="shared" si="7"/>
        <v>0</v>
      </c>
      <c r="BG17" s="120">
        <f t="shared" si="7"/>
        <v>0</v>
      </c>
      <c r="BH17" s="190"/>
      <c r="BI17" s="191"/>
      <c r="BJ17" s="129"/>
      <c r="BK17" s="192"/>
      <c r="BL17" s="190"/>
      <c r="BM17" s="192"/>
      <c r="BN17" s="190"/>
      <c r="BO17" s="191"/>
      <c r="BP17" s="104"/>
      <c r="BQ17" s="193"/>
      <c r="BR17" s="107"/>
      <c r="BS17" s="194"/>
      <c r="BT17" s="102"/>
      <c r="BU17" s="120"/>
      <c r="BV17" s="107"/>
      <c r="BW17" s="134"/>
      <c r="BX17" s="120"/>
      <c r="BY17" s="122"/>
      <c r="BZ17" s="130"/>
      <c r="CA17" s="131"/>
      <c r="CB17" s="130"/>
      <c r="CC17" s="131"/>
      <c r="CD17" s="130"/>
      <c r="CE17" s="131"/>
      <c r="CF17" s="130"/>
      <c r="CG17" s="131"/>
      <c r="CH17" s="130"/>
      <c r="CI17" s="131"/>
      <c r="CJ17" s="130"/>
      <c r="CK17" s="131"/>
      <c r="CL17" s="130"/>
      <c r="CM17" s="131"/>
      <c r="CN17" s="130"/>
      <c r="CO17" s="131"/>
      <c r="CP17" s="195"/>
      <c r="CQ17" s="131"/>
      <c r="CR17" s="138"/>
      <c r="CS17" s="131"/>
      <c r="CT17" s="130"/>
      <c r="CU17" s="131"/>
      <c r="CV17" s="130"/>
      <c r="CW17" s="131"/>
      <c r="CX17" s="102"/>
      <c r="CY17" s="120">
        <f>BG17</f>
        <v>0</v>
      </c>
      <c r="CZ17" s="140"/>
      <c r="DA17" s="120">
        <f>CZ17/25</f>
        <v>0</v>
      </c>
      <c r="DB17" s="140">
        <f>DA17*100/180</f>
        <v>0</v>
      </c>
      <c r="DC17" s="140">
        <f>DB17*100/180</f>
        <v>0</v>
      </c>
      <c r="DD17" s="23"/>
      <c r="DE17" s="23"/>
      <c r="DF17" s="23"/>
      <c r="DG17" s="107"/>
      <c r="DH17" s="120"/>
      <c r="DI17" s="196"/>
      <c r="DJ17" s="120"/>
      <c r="DK17" s="120"/>
      <c r="DL17" s="120"/>
      <c r="DM17" s="120"/>
      <c r="DN17" s="83"/>
      <c r="DO17" s="84"/>
      <c r="DP17" s="84"/>
      <c r="DQ17" s="84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120"/>
      <c r="EC17" s="121"/>
      <c r="ED17" s="122"/>
      <c r="EE17" s="88"/>
      <c r="EF17" s="88"/>
      <c r="EG17" s="90"/>
      <c r="EH17" s="90"/>
      <c r="EI17" s="86"/>
      <c r="EJ17" s="86"/>
      <c r="EK17" s="91"/>
      <c r="EL17" s="91"/>
      <c r="EM17" s="86"/>
      <c r="EN17" s="86"/>
      <c r="EO17" s="86"/>
      <c r="EP17" s="86"/>
      <c r="EQ17" s="92"/>
      <c r="ER17" s="88"/>
    </row>
    <row r="18" spans="1:223" ht="21" customHeight="1">
      <c r="A18" s="107">
        <v>2</v>
      </c>
      <c r="B18" s="83" t="s">
        <v>107</v>
      </c>
      <c r="C18" s="533" t="s">
        <v>108</v>
      </c>
      <c r="D18" s="198"/>
      <c r="E18" s="123">
        <v>18</v>
      </c>
      <c r="F18" s="123"/>
      <c r="G18" s="123"/>
      <c r="H18" s="187">
        <v>4</v>
      </c>
      <c r="I18" s="123"/>
      <c r="J18" s="123">
        <v>18</v>
      </c>
      <c r="K18" s="123"/>
      <c r="L18" s="123"/>
      <c r="M18" s="187">
        <v>3</v>
      </c>
      <c r="N18" s="124"/>
      <c r="O18" s="199">
        <v>18</v>
      </c>
      <c r="P18" s="124"/>
      <c r="Q18" s="124"/>
      <c r="R18" s="200">
        <v>3</v>
      </c>
      <c r="S18" s="124"/>
      <c r="T18" s="124">
        <v>18</v>
      </c>
      <c r="U18" s="124"/>
      <c r="V18" s="124"/>
      <c r="W18" s="185">
        <v>3</v>
      </c>
      <c r="X18" s="125"/>
      <c r="Y18" s="125"/>
      <c r="Z18" s="125"/>
      <c r="AA18" s="125"/>
      <c r="AB18" s="185"/>
      <c r="AC18" s="125"/>
      <c r="AD18" s="125"/>
      <c r="AE18" s="125"/>
      <c r="AF18" s="125"/>
      <c r="AG18" s="185"/>
      <c r="AH18" s="186"/>
      <c r="AI18" s="186"/>
      <c r="AJ18" s="186"/>
      <c r="AK18" s="186"/>
      <c r="AL18" s="185"/>
      <c r="AM18" s="186"/>
      <c r="AN18" s="186"/>
      <c r="AO18" s="186"/>
      <c r="AP18" s="186"/>
      <c r="AQ18" s="187"/>
      <c r="AR18" s="188"/>
      <c r="AS18" s="188"/>
      <c r="AT18" s="188"/>
      <c r="AU18" s="188"/>
      <c r="AV18" s="187"/>
      <c r="AW18" s="188"/>
      <c r="AX18" s="188"/>
      <c r="AY18" s="188"/>
      <c r="AZ18" s="188"/>
      <c r="BA18" s="185"/>
      <c r="BB18" s="189">
        <f>BC18+BD18+BE18+BF18</f>
        <v>72</v>
      </c>
      <c r="BC18" s="107">
        <f t="shared" si="7"/>
        <v>0</v>
      </c>
      <c r="BD18" s="107">
        <f t="shared" si="7"/>
        <v>72</v>
      </c>
      <c r="BE18" s="107">
        <f t="shared" si="7"/>
        <v>0</v>
      </c>
      <c r="BF18" s="107">
        <f t="shared" si="7"/>
        <v>0</v>
      </c>
      <c r="BG18" s="120">
        <f t="shared" si="7"/>
        <v>13</v>
      </c>
      <c r="BH18" s="107"/>
      <c r="BI18" s="194"/>
      <c r="BJ18" s="102"/>
      <c r="BK18" s="120"/>
      <c r="BL18" s="107"/>
      <c r="BM18" s="120"/>
      <c r="BN18" s="107"/>
      <c r="BO18" s="194"/>
      <c r="BP18" s="102"/>
      <c r="BQ18" s="193"/>
      <c r="BR18" s="107"/>
      <c r="BS18" s="194"/>
      <c r="BT18" s="102"/>
      <c r="BU18" s="120"/>
      <c r="BV18" s="107"/>
      <c r="BW18" s="134"/>
      <c r="BX18" s="120">
        <f>BG18</f>
        <v>13</v>
      </c>
      <c r="BY18" s="122">
        <f>BX18*100/BG130</f>
        <v>4.333333333333333</v>
      </c>
      <c r="BZ18" s="130"/>
      <c r="CA18" s="131"/>
      <c r="CB18" s="130"/>
      <c r="CC18" s="131"/>
      <c r="CD18" s="130"/>
      <c r="CE18" s="131"/>
      <c r="CF18" s="201"/>
      <c r="CG18" s="202"/>
      <c r="CH18" s="130"/>
      <c r="CI18" s="131"/>
      <c r="CJ18" s="130"/>
      <c r="CK18" s="131"/>
      <c r="CL18" s="201"/>
      <c r="CM18" s="202"/>
      <c r="CN18" s="130"/>
      <c r="CO18" s="131"/>
      <c r="CP18" s="195"/>
      <c r="CQ18" s="131"/>
      <c r="CR18" s="138"/>
      <c r="CS18" s="131"/>
      <c r="CT18" s="130"/>
      <c r="CU18" s="131"/>
      <c r="CV18" s="130"/>
      <c r="CW18" s="131"/>
      <c r="CX18" s="86">
        <v>6</v>
      </c>
      <c r="CY18" s="120">
        <f>BB18/25</f>
        <v>2.88</v>
      </c>
      <c r="CZ18" s="140">
        <f>CY18*100/180</f>
        <v>1.6</v>
      </c>
      <c r="DA18" s="120">
        <f>CZ18/25</f>
        <v>6.4000000000000001E-2</v>
      </c>
      <c r="DB18" s="140">
        <f>DA18*100/180</f>
        <v>3.5555555555555556E-2</v>
      </c>
      <c r="DC18" s="140">
        <f>CZ18+DB18</f>
        <v>1.6355555555555557</v>
      </c>
      <c r="DD18" s="23"/>
      <c r="DE18" s="23"/>
      <c r="DF18" s="23"/>
      <c r="DG18" s="107"/>
      <c r="DH18" s="120"/>
      <c r="DI18" s="196"/>
      <c r="DJ18" s="120"/>
      <c r="DK18" s="120"/>
      <c r="DL18" s="120">
        <f>BG18</f>
        <v>13</v>
      </c>
      <c r="DM18" s="120"/>
      <c r="DN18" s="83" t="s">
        <v>109</v>
      </c>
      <c r="DO18" s="84"/>
      <c r="DP18" s="84"/>
      <c r="DQ18" s="84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120"/>
      <c r="EC18" s="121">
        <v>120</v>
      </c>
      <c r="ED18" s="122">
        <f t="shared" ref="ED18:ED49" si="8">EC18*BG18/BB18</f>
        <v>21.666666666666668</v>
      </c>
      <c r="EE18" s="88">
        <v>13</v>
      </c>
      <c r="EF18" s="88"/>
      <c r="EG18" s="90">
        <v>13</v>
      </c>
      <c r="EH18" s="90"/>
      <c r="EI18" s="86"/>
      <c r="EJ18" s="86"/>
      <c r="EK18" s="91"/>
      <c r="EL18" s="91"/>
      <c r="EM18" s="86"/>
      <c r="EN18" s="86"/>
      <c r="EO18" s="86"/>
      <c r="EP18" s="86"/>
      <c r="EQ18" s="92"/>
      <c r="ER18" s="88"/>
    </row>
    <row r="19" spans="1:223" s="19" customFormat="1" ht="19.899999999999999" customHeight="1">
      <c r="A19" s="597" t="s">
        <v>110</v>
      </c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9"/>
      <c r="BB19" s="205">
        <f t="shared" ref="BB19:BY19" si="9">SUM(BB20:BB24)</f>
        <v>99</v>
      </c>
      <c r="BC19" s="205">
        <f t="shared" si="9"/>
        <v>27</v>
      </c>
      <c r="BD19" s="205">
        <f t="shared" si="9"/>
        <v>72</v>
      </c>
      <c r="BE19" s="205">
        <f t="shared" si="9"/>
        <v>0</v>
      </c>
      <c r="BF19" s="205">
        <f t="shared" si="9"/>
        <v>0</v>
      </c>
      <c r="BG19" s="176">
        <f t="shared" si="9"/>
        <v>15</v>
      </c>
      <c r="BH19" s="205">
        <f t="shared" si="9"/>
        <v>0</v>
      </c>
      <c r="BI19" s="205">
        <f t="shared" si="9"/>
        <v>0</v>
      </c>
      <c r="BJ19" s="205">
        <f t="shared" si="9"/>
        <v>0</v>
      </c>
      <c r="BK19" s="205">
        <f t="shared" si="9"/>
        <v>0</v>
      </c>
      <c r="BL19" s="205">
        <f t="shared" si="9"/>
        <v>18</v>
      </c>
      <c r="BM19" s="205">
        <f t="shared" si="9"/>
        <v>2</v>
      </c>
      <c r="BN19" s="205">
        <f t="shared" si="9"/>
        <v>0</v>
      </c>
      <c r="BO19" s="205">
        <f t="shared" si="9"/>
        <v>0</v>
      </c>
      <c r="BP19" s="205">
        <f t="shared" si="9"/>
        <v>0</v>
      </c>
      <c r="BQ19" s="205">
        <f t="shared" si="9"/>
        <v>0</v>
      </c>
      <c r="BR19" s="205">
        <f t="shared" si="9"/>
        <v>0</v>
      </c>
      <c r="BS19" s="205">
        <f t="shared" si="9"/>
        <v>0</v>
      </c>
      <c r="BT19" s="205">
        <f t="shared" si="9"/>
        <v>0</v>
      </c>
      <c r="BU19" s="205">
        <f t="shared" si="9"/>
        <v>0</v>
      </c>
      <c r="BV19" s="205">
        <f t="shared" si="9"/>
        <v>0</v>
      </c>
      <c r="BW19" s="205">
        <f t="shared" si="9"/>
        <v>0</v>
      </c>
      <c r="BX19" s="205">
        <f t="shared" si="9"/>
        <v>8</v>
      </c>
      <c r="BY19" s="205">
        <f t="shared" si="9"/>
        <v>202</v>
      </c>
      <c r="BZ19" s="206">
        <f t="shared" ref="BZ19:DI19" si="10">SUM(BZ21:BZ21)</f>
        <v>18</v>
      </c>
      <c r="CA19" s="206">
        <f t="shared" si="10"/>
        <v>3</v>
      </c>
      <c r="CB19" s="206">
        <f t="shared" si="10"/>
        <v>0</v>
      </c>
      <c r="CC19" s="206">
        <f t="shared" si="10"/>
        <v>0</v>
      </c>
      <c r="CD19" s="206">
        <f t="shared" si="10"/>
        <v>0</v>
      </c>
      <c r="CE19" s="206">
        <f t="shared" si="10"/>
        <v>0</v>
      </c>
      <c r="CF19" s="206">
        <f t="shared" si="10"/>
        <v>0</v>
      </c>
      <c r="CG19" s="206">
        <f t="shared" si="10"/>
        <v>0</v>
      </c>
      <c r="CH19" s="206">
        <f t="shared" si="10"/>
        <v>0</v>
      </c>
      <c r="CI19" s="206">
        <f t="shared" si="10"/>
        <v>0</v>
      </c>
      <c r="CJ19" s="206">
        <f t="shared" si="10"/>
        <v>0</v>
      </c>
      <c r="CK19" s="206">
        <f t="shared" si="10"/>
        <v>0</v>
      </c>
      <c r="CL19" s="206">
        <f t="shared" si="10"/>
        <v>0</v>
      </c>
      <c r="CM19" s="206">
        <f t="shared" si="10"/>
        <v>0</v>
      </c>
      <c r="CN19" s="206">
        <f t="shared" si="10"/>
        <v>0</v>
      </c>
      <c r="CO19" s="206">
        <f t="shared" si="10"/>
        <v>0</v>
      </c>
      <c r="CP19" s="206">
        <f t="shared" si="10"/>
        <v>0</v>
      </c>
      <c r="CQ19" s="206">
        <f t="shared" si="10"/>
        <v>0</v>
      </c>
      <c r="CR19" s="206">
        <f t="shared" si="10"/>
        <v>0</v>
      </c>
      <c r="CS19" s="206">
        <f t="shared" si="10"/>
        <v>0</v>
      </c>
      <c r="CT19" s="206">
        <f t="shared" si="10"/>
        <v>0</v>
      </c>
      <c r="CU19" s="206">
        <f t="shared" si="10"/>
        <v>0</v>
      </c>
      <c r="CV19" s="206">
        <f t="shared" si="10"/>
        <v>0</v>
      </c>
      <c r="CW19" s="206">
        <f t="shared" si="10"/>
        <v>0</v>
      </c>
      <c r="CX19" s="206">
        <f t="shared" si="10"/>
        <v>4</v>
      </c>
      <c r="CY19" s="206">
        <f t="shared" si="10"/>
        <v>0.72</v>
      </c>
      <c r="CZ19" s="206">
        <f t="shared" si="10"/>
        <v>0.4</v>
      </c>
      <c r="DA19" s="206">
        <f t="shared" si="10"/>
        <v>0.16</v>
      </c>
      <c r="DB19" s="206">
        <f t="shared" si="10"/>
        <v>8.8888888888888892E-2</v>
      </c>
      <c r="DC19" s="206">
        <f t="shared" si="10"/>
        <v>0.48888888888888893</v>
      </c>
      <c r="DD19" s="206">
        <f t="shared" si="10"/>
        <v>0</v>
      </c>
      <c r="DE19" s="206">
        <f t="shared" si="10"/>
        <v>0</v>
      </c>
      <c r="DF19" s="206">
        <f t="shared" si="10"/>
        <v>0</v>
      </c>
      <c r="DG19" s="205">
        <f t="shared" si="10"/>
        <v>0</v>
      </c>
      <c r="DH19" s="176">
        <f t="shared" si="10"/>
        <v>0</v>
      </c>
      <c r="DI19" s="176">
        <f t="shared" si="10"/>
        <v>0</v>
      </c>
      <c r="DJ19" s="207"/>
      <c r="DK19" s="207"/>
      <c r="DL19" s="207"/>
      <c r="DM19" s="208"/>
      <c r="DN19" s="209"/>
      <c r="DO19" s="84"/>
      <c r="DP19" s="84"/>
      <c r="DQ19" s="84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120"/>
      <c r="EC19" s="121"/>
      <c r="ED19" s="122">
        <f t="shared" si="8"/>
        <v>0</v>
      </c>
      <c r="EE19" s="88"/>
      <c r="EF19" s="88"/>
      <c r="EG19" s="90"/>
      <c r="EH19" s="90"/>
      <c r="EI19" s="86"/>
      <c r="EJ19" s="86"/>
      <c r="EK19" s="91"/>
      <c r="EL19" s="91"/>
      <c r="EM19" s="86"/>
      <c r="EN19" s="86"/>
      <c r="EO19" s="86"/>
      <c r="EP19" s="86"/>
      <c r="EQ19" s="92"/>
      <c r="ER19" s="88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</row>
    <row r="20" spans="1:223" ht="35.25" customHeight="1">
      <c r="A20" s="107">
        <v>3</v>
      </c>
      <c r="B20" s="82" t="s">
        <v>111</v>
      </c>
      <c r="C20" s="184" t="s">
        <v>112</v>
      </c>
      <c r="D20" s="123"/>
      <c r="E20" s="123"/>
      <c r="F20" s="123"/>
      <c r="G20" s="123"/>
      <c r="H20" s="187"/>
      <c r="I20" s="210"/>
      <c r="J20" s="123"/>
      <c r="K20" s="123"/>
      <c r="L20" s="123"/>
      <c r="M20" s="187"/>
      <c r="N20" s="124"/>
      <c r="O20" s="124"/>
      <c r="P20" s="124"/>
      <c r="Q20" s="124"/>
      <c r="R20" s="187"/>
      <c r="S20" s="124"/>
      <c r="T20" s="124">
        <v>18</v>
      </c>
      <c r="U20" s="124"/>
      <c r="V20" s="124"/>
      <c r="W20" s="185">
        <v>2</v>
      </c>
      <c r="X20" s="125"/>
      <c r="Y20" s="125"/>
      <c r="Z20" s="125"/>
      <c r="AA20" s="125"/>
      <c r="AB20" s="187"/>
      <c r="AC20" s="125"/>
      <c r="AD20" s="125"/>
      <c r="AE20" s="125"/>
      <c r="AF20" s="125"/>
      <c r="AG20" s="187"/>
      <c r="AH20" s="186"/>
      <c r="AI20" s="186"/>
      <c r="AJ20" s="186"/>
      <c r="AK20" s="186"/>
      <c r="AL20" s="187"/>
      <c r="AM20" s="186"/>
      <c r="AN20" s="186"/>
      <c r="AO20" s="186"/>
      <c r="AP20" s="186"/>
      <c r="AQ20" s="211"/>
      <c r="AR20" s="188"/>
      <c r="AS20" s="188"/>
      <c r="AT20" s="188"/>
      <c r="AU20" s="188"/>
      <c r="AV20" s="212"/>
      <c r="AW20" s="188"/>
      <c r="AX20" s="188"/>
      <c r="AY20" s="188"/>
      <c r="AZ20" s="188"/>
      <c r="BA20" s="213"/>
      <c r="BB20" s="214">
        <f>SUM(BC20:BF20)</f>
        <v>18</v>
      </c>
      <c r="BC20" s="107">
        <f>(D20+I20+N20+S20+X20+AC20+AH20+AM20+AR20+AW20)</f>
        <v>0</v>
      </c>
      <c r="BD20" s="107">
        <f>(E20+J20+O20+T20+Y20+AD20+AI20+AN20+AS20+AX20)</f>
        <v>18</v>
      </c>
      <c r="BE20" s="107">
        <f>(F20+K20+P20+U20+Z20+AE20+AJ20+AO20+AT20+AY20)</f>
        <v>0</v>
      </c>
      <c r="BF20" s="107">
        <f>(G20+L20+Q20+V20+AA20+AF20+AK20+AP20+AU20+AZ20)</f>
        <v>0</v>
      </c>
      <c r="BG20" s="187">
        <f>SUM(H20,M20,R20,W20,AB20,AG20,AL20,AQ20,AV20,BA20)</f>
        <v>2</v>
      </c>
      <c r="BH20" s="107"/>
      <c r="BI20" s="194"/>
      <c r="BJ20" s="102"/>
      <c r="BK20" s="120"/>
      <c r="BL20" s="107">
        <f>BB20</f>
        <v>18</v>
      </c>
      <c r="BM20" s="120">
        <f>BG20</f>
        <v>2</v>
      </c>
      <c r="BN20" s="107"/>
      <c r="BO20" s="194"/>
      <c r="BP20" s="102"/>
      <c r="BQ20" s="193"/>
      <c r="BR20" s="107"/>
      <c r="BS20" s="194"/>
      <c r="BT20" s="102"/>
      <c r="BU20" s="120"/>
      <c r="BV20" s="107"/>
      <c r="BW20" s="134"/>
      <c r="BX20" s="120">
        <f>BG20</f>
        <v>2</v>
      </c>
      <c r="BY20" s="122">
        <f>BX20*100/BG123</f>
        <v>200</v>
      </c>
      <c r="BZ20" s="107">
        <f>BB20</f>
        <v>18</v>
      </c>
      <c r="CA20" s="120">
        <f>BG20</f>
        <v>2</v>
      </c>
      <c r="CB20" s="107"/>
      <c r="CC20" s="120"/>
      <c r="CD20" s="107"/>
      <c r="CE20" s="120"/>
      <c r="CF20" s="23"/>
      <c r="CG20" s="215"/>
      <c r="CH20" s="107"/>
      <c r="CI20" s="120"/>
      <c r="CJ20" s="107"/>
      <c r="CK20" s="120"/>
      <c r="CL20" s="23"/>
      <c r="CM20" s="215"/>
      <c r="CN20" s="107"/>
      <c r="CO20" s="120"/>
      <c r="CP20" s="184"/>
      <c r="CQ20" s="120"/>
      <c r="CR20" s="101"/>
      <c r="CS20" s="120"/>
      <c r="CT20" s="107"/>
      <c r="CU20" s="120"/>
      <c r="CV20" s="107"/>
      <c r="CW20" s="120"/>
      <c r="CX20" s="102">
        <v>4</v>
      </c>
      <c r="CY20" s="120">
        <f>BB20/25</f>
        <v>0.72</v>
      </c>
      <c r="CZ20" s="140">
        <f>CY20*100/180</f>
        <v>0.4</v>
      </c>
      <c r="DA20" s="120">
        <f>CX20/25</f>
        <v>0.16</v>
      </c>
      <c r="DB20" s="140">
        <f>DA20*100/25</f>
        <v>0.64</v>
      </c>
      <c r="DC20" s="140">
        <f>CZ20+DB20</f>
        <v>1.04</v>
      </c>
      <c r="DD20" s="23"/>
      <c r="DE20" s="23"/>
      <c r="DF20" s="23"/>
      <c r="DG20" s="107"/>
      <c r="DH20" s="120"/>
      <c r="DI20" s="196"/>
      <c r="DJ20" s="120">
        <f>BG20</f>
        <v>2</v>
      </c>
      <c r="DK20" s="120"/>
      <c r="DL20" s="120"/>
      <c r="DM20" s="120"/>
      <c r="DN20" s="83"/>
      <c r="DO20" s="84"/>
      <c r="DP20" s="84"/>
      <c r="DQ20" s="84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120"/>
      <c r="EC20" s="121">
        <v>20</v>
      </c>
      <c r="ED20" s="122">
        <f t="shared" si="8"/>
        <v>2.2222222222222223</v>
      </c>
      <c r="EE20" s="88">
        <v>2</v>
      </c>
      <c r="EF20" s="88"/>
      <c r="EG20" s="90">
        <v>2</v>
      </c>
      <c r="EH20" s="90"/>
      <c r="EI20" s="86"/>
      <c r="EJ20" s="86"/>
      <c r="EK20" s="91"/>
      <c r="EL20" s="91"/>
      <c r="EM20" s="86"/>
      <c r="EN20" s="86"/>
      <c r="EO20" s="86"/>
      <c r="EP20" s="86"/>
      <c r="EQ20" s="92"/>
      <c r="ER20" s="88"/>
    </row>
    <row r="21" spans="1:223" ht="21" customHeight="1">
      <c r="A21" s="107">
        <v>4</v>
      </c>
      <c r="B21" s="82" t="s">
        <v>113</v>
      </c>
      <c r="C21" s="184" t="s">
        <v>112</v>
      </c>
      <c r="D21" s="123"/>
      <c r="E21" s="123"/>
      <c r="F21" s="123"/>
      <c r="G21" s="123"/>
      <c r="H21" s="187"/>
      <c r="I21" s="210"/>
      <c r="J21" s="123" t="s">
        <v>114</v>
      </c>
      <c r="K21" s="123"/>
      <c r="L21" s="123"/>
      <c r="M21" s="187"/>
      <c r="N21" s="124"/>
      <c r="O21" s="124"/>
      <c r="P21" s="124"/>
      <c r="Q21" s="124"/>
      <c r="R21" s="187"/>
      <c r="S21" s="124">
        <v>9</v>
      </c>
      <c r="T21" s="124">
        <v>9</v>
      </c>
      <c r="U21" s="124"/>
      <c r="V21" s="124"/>
      <c r="W21" s="187">
        <v>3</v>
      </c>
      <c r="X21" s="125"/>
      <c r="Y21" s="125"/>
      <c r="Z21" s="125"/>
      <c r="AA21" s="125"/>
      <c r="AB21" s="187"/>
      <c r="AC21" s="125"/>
      <c r="AD21" s="125"/>
      <c r="AE21" s="125"/>
      <c r="AF21" s="125"/>
      <c r="AG21" s="187"/>
      <c r="AH21" s="186"/>
      <c r="AI21" s="186"/>
      <c r="AJ21" s="186"/>
      <c r="AK21" s="186"/>
      <c r="AL21" s="187"/>
      <c r="AM21" s="186"/>
      <c r="AN21" s="186"/>
      <c r="AO21" s="186"/>
      <c r="AP21" s="186"/>
      <c r="AQ21" s="211"/>
      <c r="AR21" s="188"/>
      <c r="AS21" s="188"/>
      <c r="AT21" s="188"/>
      <c r="AU21" s="188"/>
      <c r="AV21" s="212"/>
      <c r="AW21" s="188"/>
      <c r="AX21" s="188"/>
      <c r="AY21" s="188"/>
      <c r="AZ21" s="188"/>
      <c r="BA21" s="213"/>
      <c r="BB21" s="214">
        <f>SUM(BC21:BF21)</f>
        <v>18</v>
      </c>
      <c r="BC21" s="107">
        <f>(D21+I21+N21+S21+X21+AC21+AH21+AM21+AR21+AW21)</f>
        <v>9</v>
      </c>
      <c r="BD21" s="107">
        <f t="shared" ref="BD21:BF23" si="11">SUM(E21,J21,O21,T21,Y21,AD21,AI21,AN21,AS21,AX21)</f>
        <v>9</v>
      </c>
      <c r="BE21" s="107">
        <f t="shared" si="11"/>
        <v>0</v>
      </c>
      <c r="BF21" s="107">
        <f t="shared" si="11"/>
        <v>0</v>
      </c>
      <c r="BG21" s="187">
        <f>SUM(H21,M21,R21,W21,AB21,AG21,AL21,AQ21,AV21,BA21)</f>
        <v>3</v>
      </c>
      <c r="BH21" s="107"/>
      <c r="BI21" s="194"/>
      <c r="BJ21" s="102"/>
      <c r="BK21" s="120"/>
      <c r="BL21" s="107"/>
      <c r="BM21" s="120"/>
      <c r="BN21" s="107"/>
      <c r="BO21" s="194"/>
      <c r="BP21" s="102"/>
      <c r="BQ21" s="193"/>
      <c r="BR21" s="107"/>
      <c r="BS21" s="194"/>
      <c r="BT21" s="102"/>
      <c r="BU21" s="120"/>
      <c r="BV21" s="107"/>
      <c r="BW21" s="134"/>
      <c r="BX21" s="120"/>
      <c r="BY21" s="122"/>
      <c r="BZ21" s="107">
        <f>BB21</f>
        <v>18</v>
      </c>
      <c r="CA21" s="120">
        <f>BG21</f>
        <v>3</v>
      </c>
      <c r="CB21" s="107"/>
      <c r="CC21" s="120"/>
      <c r="CD21" s="107"/>
      <c r="CE21" s="120"/>
      <c r="CF21" s="23"/>
      <c r="CG21" s="215"/>
      <c r="CH21" s="107"/>
      <c r="CI21" s="120"/>
      <c r="CJ21" s="107"/>
      <c r="CK21" s="120"/>
      <c r="CL21" s="23"/>
      <c r="CM21" s="215"/>
      <c r="CN21" s="107"/>
      <c r="CO21" s="120"/>
      <c r="CP21" s="184"/>
      <c r="CQ21" s="120"/>
      <c r="CR21" s="101"/>
      <c r="CS21" s="120"/>
      <c r="CT21" s="107"/>
      <c r="CU21" s="120"/>
      <c r="CV21" s="107"/>
      <c r="CW21" s="120"/>
      <c r="CX21" s="102">
        <v>4</v>
      </c>
      <c r="CY21" s="120">
        <f>BB21/25</f>
        <v>0.72</v>
      </c>
      <c r="CZ21" s="140">
        <f>CY21*100/180</f>
        <v>0.4</v>
      </c>
      <c r="DA21" s="120">
        <f>CX21/25</f>
        <v>0.16</v>
      </c>
      <c r="DB21" s="140">
        <f>DA21*100/180</f>
        <v>8.8888888888888892E-2</v>
      </c>
      <c r="DC21" s="140">
        <f>CZ21+DB21</f>
        <v>0.48888888888888893</v>
      </c>
      <c r="DD21" s="23"/>
      <c r="DE21" s="23"/>
      <c r="DF21" s="23"/>
      <c r="DG21" s="107"/>
      <c r="DH21" s="120"/>
      <c r="DI21" s="196"/>
      <c r="DJ21" s="120"/>
      <c r="DK21" s="120"/>
      <c r="DL21" s="120"/>
      <c r="DM21" s="120"/>
      <c r="DN21" s="83" t="s">
        <v>115</v>
      </c>
      <c r="DO21" s="84"/>
      <c r="DP21" s="84"/>
      <c r="DQ21" s="84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120"/>
      <c r="EC21" s="121">
        <v>6</v>
      </c>
      <c r="ED21" s="122">
        <f t="shared" si="8"/>
        <v>1</v>
      </c>
      <c r="EE21" s="88">
        <v>3</v>
      </c>
      <c r="EF21" s="88"/>
      <c r="EG21" s="90"/>
      <c r="EH21" s="90"/>
      <c r="EI21" s="86"/>
      <c r="EJ21" s="86"/>
      <c r="EK21" s="91">
        <v>3</v>
      </c>
      <c r="EL21" s="91"/>
      <c r="EM21" s="86"/>
      <c r="EN21" s="86"/>
      <c r="EO21" s="86">
        <v>3</v>
      </c>
      <c r="EP21" s="86"/>
      <c r="EQ21" s="92"/>
      <c r="ER21" s="88"/>
    </row>
    <row r="22" spans="1:223" s="20" customFormat="1" ht="27" customHeight="1">
      <c r="A22" s="107">
        <v>5</v>
      </c>
      <c r="B22" s="82" t="s">
        <v>116</v>
      </c>
      <c r="C22" s="534" t="s">
        <v>108</v>
      </c>
      <c r="D22" s="123"/>
      <c r="E22" s="123"/>
      <c r="F22" s="123"/>
      <c r="G22" s="123"/>
      <c r="H22" s="187"/>
      <c r="I22" s="210" t="s">
        <v>114</v>
      </c>
      <c r="J22" s="123" t="s">
        <v>114</v>
      </c>
      <c r="K22" s="123"/>
      <c r="L22" s="123"/>
      <c r="M22" s="187"/>
      <c r="N22" s="124"/>
      <c r="O22" s="124"/>
      <c r="P22" s="124"/>
      <c r="Q22" s="124"/>
      <c r="R22" s="185"/>
      <c r="S22" s="124"/>
      <c r="T22" s="124"/>
      <c r="U22" s="124"/>
      <c r="V22" s="124"/>
      <c r="W22" s="185"/>
      <c r="X22" s="125">
        <v>9</v>
      </c>
      <c r="Y22" s="125">
        <v>9</v>
      </c>
      <c r="Z22" s="125"/>
      <c r="AA22" s="125"/>
      <c r="AB22" s="185">
        <v>3</v>
      </c>
      <c r="AC22" s="125">
        <v>9</v>
      </c>
      <c r="AD22" s="125">
        <v>9</v>
      </c>
      <c r="AE22" s="125"/>
      <c r="AF22" s="125"/>
      <c r="AG22" s="185">
        <v>3</v>
      </c>
      <c r="AH22" s="186"/>
      <c r="AI22" s="186"/>
      <c r="AJ22" s="186"/>
      <c r="AK22" s="186"/>
      <c r="AL22" s="185"/>
      <c r="AM22" s="186"/>
      <c r="AN22" s="186"/>
      <c r="AO22" s="186"/>
      <c r="AP22" s="186"/>
      <c r="AQ22" s="211"/>
      <c r="AR22" s="216"/>
      <c r="AS22" s="216"/>
      <c r="AT22" s="188"/>
      <c r="AU22" s="188"/>
      <c r="AV22" s="212"/>
      <c r="AW22" s="216"/>
      <c r="AX22" s="216"/>
      <c r="AY22" s="188"/>
      <c r="AZ22" s="188"/>
      <c r="BA22" s="217"/>
      <c r="BB22" s="214">
        <f>SUM(BC22:BF22)</f>
        <v>36</v>
      </c>
      <c r="BC22" s="107">
        <f>(D22+N22+S22+X22+AC22+AH22+AM22+AR22+AW22)</f>
        <v>18</v>
      </c>
      <c r="BD22" s="107">
        <f t="shared" si="11"/>
        <v>18</v>
      </c>
      <c r="BE22" s="107">
        <f t="shared" si="11"/>
        <v>0</v>
      </c>
      <c r="BF22" s="107">
        <f t="shared" si="11"/>
        <v>0</v>
      </c>
      <c r="BG22" s="187">
        <f>SUM(H22,M22,R22,W22,AB22,AG22,AL22,AQ22,AV22,BA22)</f>
        <v>6</v>
      </c>
      <c r="BH22" s="218"/>
      <c r="BI22" s="219"/>
      <c r="BJ22" s="220"/>
      <c r="BK22" s="221"/>
      <c r="BL22" s="218"/>
      <c r="BM22" s="221"/>
      <c r="BN22" s="218"/>
      <c r="BO22" s="219"/>
      <c r="BP22" s="220"/>
      <c r="BQ22" s="222"/>
      <c r="BR22" s="218"/>
      <c r="BS22" s="219"/>
      <c r="BT22" s="220"/>
      <c r="BU22" s="221"/>
      <c r="BV22" s="218"/>
      <c r="BW22" s="223"/>
      <c r="BX22" s="221">
        <f>BG22</f>
        <v>6</v>
      </c>
      <c r="BY22" s="224">
        <f>BX22*100/BG130</f>
        <v>2</v>
      </c>
      <c r="BZ22" s="107">
        <f>BB22</f>
        <v>36</v>
      </c>
      <c r="CA22" s="120">
        <f>BG22</f>
        <v>6</v>
      </c>
      <c r="CB22" s="107"/>
      <c r="CC22" s="120"/>
      <c r="CD22" s="107"/>
      <c r="CE22" s="120"/>
      <c r="CF22" s="23"/>
      <c r="CG22" s="215"/>
      <c r="CH22" s="107"/>
      <c r="CI22" s="120"/>
      <c r="CJ22" s="107"/>
      <c r="CK22" s="120"/>
      <c r="CL22" s="23"/>
      <c r="CM22" s="215"/>
      <c r="CN22" s="107"/>
      <c r="CO22" s="120"/>
      <c r="CP22" s="184"/>
      <c r="CQ22" s="225"/>
      <c r="CR22" s="226"/>
      <c r="CS22" s="225"/>
      <c r="CT22" s="227"/>
      <c r="CU22" s="225"/>
      <c r="CV22" s="227"/>
      <c r="CW22" s="225"/>
      <c r="CX22" s="220">
        <v>4</v>
      </c>
      <c r="CY22" s="221">
        <f>BB22/25</f>
        <v>1.44</v>
      </c>
      <c r="CZ22" s="228">
        <f>CY22*100/180</f>
        <v>0.8</v>
      </c>
      <c r="DA22" s="221">
        <f>CX22/25</f>
        <v>0.16</v>
      </c>
      <c r="DB22" s="228">
        <f>DA22*100/25</f>
        <v>0.64</v>
      </c>
      <c r="DC22" s="228">
        <f>CZ22+DB22</f>
        <v>1.44</v>
      </c>
      <c r="DD22" s="229"/>
      <c r="DE22" s="229"/>
      <c r="DF22" s="229"/>
      <c r="DG22" s="218"/>
      <c r="DH22" s="221"/>
      <c r="DI22" s="230"/>
      <c r="DJ22" s="221">
        <f>BG22</f>
        <v>6</v>
      </c>
      <c r="DK22" s="221"/>
      <c r="DL22" s="221"/>
      <c r="DM22" s="221"/>
      <c r="DN22" s="231" t="s">
        <v>117</v>
      </c>
      <c r="DO22" s="232"/>
      <c r="DP22" s="232"/>
      <c r="DQ22" s="232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120"/>
      <c r="EC22" s="121"/>
      <c r="ED22" s="122">
        <f t="shared" si="8"/>
        <v>0</v>
      </c>
      <c r="EE22" s="88">
        <v>6</v>
      </c>
      <c r="EF22" s="88"/>
      <c r="EG22" s="90">
        <v>6</v>
      </c>
      <c r="EH22" s="90"/>
      <c r="EI22" s="86">
        <v>6</v>
      </c>
      <c r="EJ22" s="86"/>
      <c r="EK22" s="91"/>
      <c r="EL22" s="91"/>
      <c r="EM22" s="86"/>
      <c r="EN22" s="86"/>
      <c r="EO22" s="86"/>
      <c r="EP22" s="86"/>
      <c r="EQ22" s="92"/>
      <c r="ER22" s="88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</row>
    <row r="23" spans="1:223" ht="21" customHeight="1">
      <c r="A23" s="107">
        <v>6</v>
      </c>
      <c r="B23" s="83" t="s">
        <v>118</v>
      </c>
      <c r="C23" s="184" t="s">
        <v>112</v>
      </c>
      <c r="D23" s="123"/>
      <c r="E23" s="123"/>
      <c r="F23" s="123"/>
      <c r="G23" s="123"/>
      <c r="H23" s="185"/>
      <c r="I23" s="123"/>
      <c r="J23" s="123"/>
      <c r="K23" s="123"/>
      <c r="L23" s="123"/>
      <c r="M23" s="185"/>
      <c r="N23" s="124"/>
      <c r="O23" s="124"/>
      <c r="P23" s="124"/>
      <c r="Q23" s="124"/>
      <c r="R23" s="185"/>
      <c r="S23" s="124"/>
      <c r="T23" s="124"/>
      <c r="U23" s="124"/>
      <c r="V23" s="124"/>
      <c r="W23" s="185"/>
      <c r="X23" s="234"/>
      <c r="Y23" s="125"/>
      <c r="Z23" s="125"/>
      <c r="AA23" s="125"/>
      <c r="AB23" s="107"/>
      <c r="AC23" s="125"/>
      <c r="AD23" s="125"/>
      <c r="AE23" s="125"/>
      <c r="AF23" s="125"/>
      <c r="AG23" s="107"/>
      <c r="AH23" s="235"/>
      <c r="AI23" s="235"/>
      <c r="AJ23" s="235"/>
      <c r="AK23" s="235"/>
      <c r="AL23" s="120"/>
      <c r="AM23" s="235"/>
      <c r="AN23" s="235"/>
      <c r="AO23" s="235"/>
      <c r="AP23" s="235"/>
      <c r="AQ23" s="107"/>
      <c r="AR23" s="216"/>
      <c r="AS23" s="216">
        <v>18</v>
      </c>
      <c r="AT23" s="216"/>
      <c r="AU23" s="216"/>
      <c r="AV23" s="120">
        <v>2</v>
      </c>
      <c r="AW23" s="236"/>
      <c r="AX23" s="216"/>
      <c r="AY23" s="236"/>
      <c r="AZ23" s="236"/>
      <c r="BA23" s="120"/>
      <c r="BB23" s="214">
        <f>SUM(BC23:BF23)</f>
        <v>18</v>
      </c>
      <c r="BC23" s="107">
        <f>(D23+I23+N23+S23+X23+AC23+AH23+AM23+AR23+AW23)</f>
        <v>0</v>
      </c>
      <c r="BD23" s="107">
        <f t="shared" si="11"/>
        <v>18</v>
      </c>
      <c r="BE23" s="107">
        <f t="shared" si="11"/>
        <v>0</v>
      </c>
      <c r="BF23" s="107">
        <f t="shared" si="11"/>
        <v>0</v>
      </c>
      <c r="BG23" s="187">
        <f>SUM(H23,M23,R23,W23,AB23,AG23,AL23,AQ23,AV23,BA23)</f>
        <v>2</v>
      </c>
      <c r="BH23" s="107"/>
      <c r="BI23" s="134"/>
      <c r="BJ23" s="102"/>
      <c r="BK23" s="120"/>
      <c r="BL23" s="107"/>
      <c r="BM23" s="120"/>
      <c r="BN23" s="107"/>
      <c r="BO23" s="134"/>
      <c r="BP23" s="102"/>
      <c r="BQ23" s="193"/>
      <c r="BR23" s="107"/>
      <c r="BS23" s="134"/>
      <c r="BT23" s="102"/>
      <c r="BU23" s="120"/>
      <c r="BV23" s="107"/>
      <c r="BW23" s="134"/>
      <c r="BX23" s="120"/>
      <c r="BY23" s="122"/>
      <c r="BZ23" s="107"/>
      <c r="CA23" s="120"/>
      <c r="CB23" s="107"/>
      <c r="CC23" s="120"/>
      <c r="CD23" s="107"/>
      <c r="CE23" s="120"/>
      <c r="CF23" s="23"/>
      <c r="CG23" s="215"/>
      <c r="CH23" s="107"/>
      <c r="CI23" s="120"/>
      <c r="CJ23" s="107"/>
      <c r="CK23" s="120"/>
      <c r="CL23" s="23"/>
      <c r="CM23" s="215"/>
      <c r="CN23" s="107"/>
      <c r="CO23" s="120"/>
      <c r="CP23" s="184"/>
      <c r="CQ23" s="120"/>
      <c r="CR23" s="101"/>
      <c r="CS23" s="120"/>
      <c r="CT23" s="107"/>
      <c r="CU23" s="120"/>
      <c r="CV23" s="107"/>
      <c r="CW23" s="120"/>
      <c r="CX23" s="102"/>
      <c r="CY23" s="120"/>
      <c r="CZ23" s="140"/>
      <c r="DA23" s="120"/>
      <c r="DB23" s="140"/>
      <c r="DC23" s="140"/>
      <c r="DD23" s="23"/>
      <c r="DE23" s="23"/>
      <c r="DF23" s="23"/>
      <c r="DG23" s="107"/>
      <c r="DH23" s="120"/>
      <c r="DI23" s="196"/>
      <c r="DJ23" s="134"/>
      <c r="DK23" s="134"/>
      <c r="DL23" s="134"/>
      <c r="DM23" s="120"/>
      <c r="DN23" s="83"/>
      <c r="DO23" s="84"/>
      <c r="DP23" s="84"/>
      <c r="DQ23" s="84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120"/>
      <c r="EC23" s="121">
        <f>BF23</f>
        <v>0</v>
      </c>
      <c r="ED23" s="122">
        <f t="shared" si="8"/>
        <v>0</v>
      </c>
      <c r="EE23" s="88"/>
      <c r="EF23" s="88"/>
      <c r="EG23" s="90">
        <v>2</v>
      </c>
      <c r="EH23" s="90"/>
      <c r="EI23" s="86"/>
      <c r="EJ23" s="86"/>
      <c r="EK23" s="91"/>
      <c r="EL23" s="91"/>
      <c r="EM23" s="86"/>
      <c r="EN23" s="86"/>
      <c r="EO23" s="86"/>
      <c r="EP23" s="86"/>
      <c r="EQ23" s="92"/>
      <c r="ER23" s="88"/>
    </row>
    <row r="24" spans="1:223" s="20" customFormat="1" ht="38.450000000000003" customHeight="1">
      <c r="A24" s="107">
        <v>7</v>
      </c>
      <c r="B24" s="82" t="s">
        <v>119</v>
      </c>
      <c r="C24" s="184" t="s">
        <v>112</v>
      </c>
      <c r="D24" s="123"/>
      <c r="E24" s="123"/>
      <c r="F24" s="123"/>
      <c r="G24" s="123"/>
      <c r="H24" s="187"/>
      <c r="I24" s="210"/>
      <c r="J24" s="123"/>
      <c r="K24" s="123"/>
      <c r="L24" s="123"/>
      <c r="M24" s="187"/>
      <c r="N24" s="124"/>
      <c r="O24" s="124"/>
      <c r="P24" s="124"/>
      <c r="Q24" s="124"/>
      <c r="R24" s="185"/>
      <c r="S24" s="124"/>
      <c r="T24" s="124"/>
      <c r="U24" s="124"/>
      <c r="V24" s="124"/>
      <c r="W24" s="185"/>
      <c r="X24" s="125"/>
      <c r="Y24" s="125"/>
      <c r="Z24" s="125"/>
      <c r="AA24" s="125"/>
      <c r="AB24" s="185"/>
      <c r="AC24" s="125"/>
      <c r="AD24" s="125"/>
      <c r="AE24" s="125"/>
      <c r="AF24" s="125"/>
      <c r="AG24" s="185"/>
      <c r="AH24" s="186"/>
      <c r="AI24" s="186"/>
      <c r="AJ24" s="186"/>
      <c r="AK24" s="186"/>
      <c r="AL24" s="185"/>
      <c r="AM24" s="186"/>
      <c r="AN24" s="186"/>
      <c r="AO24" s="186"/>
      <c r="AP24" s="186"/>
      <c r="AQ24" s="211"/>
      <c r="AR24" s="216"/>
      <c r="AS24" s="216"/>
      <c r="AT24" s="188"/>
      <c r="AU24" s="216"/>
      <c r="AV24" s="212"/>
      <c r="AW24" s="216"/>
      <c r="AX24" s="216">
        <v>9</v>
      </c>
      <c r="AY24" s="188"/>
      <c r="AZ24" s="216"/>
      <c r="BA24" s="217">
        <v>2</v>
      </c>
      <c r="BB24" s="214">
        <f>SUM(BC24:BF24)</f>
        <v>9</v>
      </c>
      <c r="BC24" s="107">
        <f>(D24+N24+S24+X24+AC24+AH24+AM24+AR24+AW24)</f>
        <v>0</v>
      </c>
      <c r="BD24" s="107">
        <f>SUM(E24,J24,O24,T24,Y24,AD24,AI24,AN24,AU24,AX24)</f>
        <v>9</v>
      </c>
      <c r="BE24" s="107">
        <f>SUM(F24,K24,P24,U24,Z24,AE24,AJ24,AO24,AT24,AY24)</f>
        <v>0</v>
      </c>
      <c r="BF24" s="107">
        <f>SUM(G24,L24,Q24,V24,AA24,AF24,AK24,AP24,AZ24,AU24)</f>
        <v>0</v>
      </c>
      <c r="BG24" s="187">
        <f>SUM(H24,M24,R24,W24,AB24,AG24,AL24,AQ24,AV24,BA24)</f>
        <v>2</v>
      </c>
      <c r="BH24" s="218"/>
      <c r="BI24" s="219"/>
      <c r="BJ24" s="220"/>
      <c r="BK24" s="221"/>
      <c r="BL24" s="218"/>
      <c r="BM24" s="221"/>
      <c r="BN24" s="218"/>
      <c r="BO24" s="219"/>
      <c r="BP24" s="220"/>
      <c r="BQ24" s="222"/>
      <c r="BR24" s="218"/>
      <c r="BS24" s="219"/>
      <c r="BT24" s="220"/>
      <c r="BU24" s="221"/>
      <c r="BV24" s="218"/>
      <c r="BW24" s="223"/>
      <c r="BX24" s="221"/>
      <c r="BY24" s="224"/>
      <c r="BZ24" s="107"/>
      <c r="CA24" s="120"/>
      <c r="CB24" s="107"/>
      <c r="CC24" s="120"/>
      <c r="CD24" s="107"/>
      <c r="CE24" s="120"/>
      <c r="CF24" s="23"/>
      <c r="CG24" s="215"/>
      <c r="CH24" s="107"/>
      <c r="CI24" s="120"/>
      <c r="CJ24" s="107"/>
      <c r="CK24" s="120"/>
      <c r="CL24" s="23"/>
      <c r="CM24" s="215"/>
      <c r="CN24" s="107"/>
      <c r="CO24" s="120"/>
      <c r="CP24" s="184"/>
      <c r="CQ24" s="225"/>
      <c r="CR24" s="226"/>
      <c r="CS24" s="225"/>
      <c r="CT24" s="227"/>
      <c r="CU24" s="225"/>
      <c r="CV24" s="227"/>
      <c r="CW24" s="225"/>
      <c r="CX24" s="220"/>
      <c r="CY24" s="221"/>
      <c r="CZ24" s="228"/>
      <c r="DA24" s="221"/>
      <c r="DB24" s="228"/>
      <c r="DC24" s="228"/>
      <c r="DD24" s="229"/>
      <c r="DE24" s="229"/>
      <c r="DF24" s="229"/>
      <c r="DG24" s="218"/>
      <c r="DH24" s="221"/>
      <c r="DI24" s="230"/>
      <c r="DJ24" s="221"/>
      <c r="DK24" s="221"/>
      <c r="DL24" s="221"/>
      <c r="DM24" s="221"/>
      <c r="DN24" s="231"/>
      <c r="DO24" s="232"/>
      <c r="DP24" s="232"/>
      <c r="DQ24" s="232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120"/>
      <c r="EC24" s="121">
        <f>10</f>
        <v>10</v>
      </c>
      <c r="ED24" s="122">
        <f t="shared" si="8"/>
        <v>2.2222222222222223</v>
      </c>
      <c r="EE24" s="88">
        <v>2</v>
      </c>
      <c r="EF24" s="88"/>
      <c r="EG24" s="90"/>
      <c r="EH24" s="90"/>
      <c r="EI24" s="86"/>
      <c r="EJ24" s="86"/>
      <c r="EK24" s="91">
        <v>2</v>
      </c>
      <c r="EL24" s="91"/>
      <c r="EM24" s="86"/>
      <c r="EN24" s="86"/>
      <c r="EO24" s="86"/>
      <c r="EP24" s="86"/>
      <c r="EQ24" s="92"/>
      <c r="ER24" s="88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</row>
    <row r="25" spans="1:223" ht="19.899999999999999" customHeight="1">
      <c r="A25" s="600" t="s">
        <v>120</v>
      </c>
      <c r="B25" s="601"/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601"/>
      <c r="AF25" s="601"/>
      <c r="AG25" s="601"/>
      <c r="AH25" s="601"/>
      <c r="AI25" s="601"/>
      <c r="AJ25" s="601"/>
      <c r="AK25" s="601"/>
      <c r="AL25" s="601"/>
      <c r="AM25" s="601"/>
      <c r="AN25" s="601"/>
      <c r="AO25" s="601"/>
      <c r="AP25" s="601"/>
      <c r="AQ25" s="601"/>
      <c r="AR25" s="601"/>
      <c r="AS25" s="601"/>
      <c r="AT25" s="601"/>
      <c r="AU25" s="601"/>
      <c r="AV25" s="601"/>
      <c r="AW25" s="601"/>
      <c r="AX25" s="601"/>
      <c r="AY25" s="601"/>
      <c r="AZ25" s="601"/>
      <c r="BA25" s="602"/>
      <c r="BB25" s="146">
        <f t="shared" ref="BB25:CG25" si="12">BB26+BB30+BB40</f>
        <v>303</v>
      </c>
      <c r="BC25" s="146">
        <f t="shared" si="12"/>
        <v>120</v>
      </c>
      <c r="BD25" s="146">
        <f t="shared" si="12"/>
        <v>153</v>
      </c>
      <c r="BE25" s="146">
        <f t="shared" si="12"/>
        <v>0</v>
      </c>
      <c r="BF25" s="146">
        <f t="shared" si="12"/>
        <v>30</v>
      </c>
      <c r="BG25" s="147">
        <f t="shared" si="12"/>
        <v>50</v>
      </c>
      <c r="BH25" s="146">
        <f t="shared" si="12"/>
        <v>18</v>
      </c>
      <c r="BI25" s="146">
        <f t="shared" si="12"/>
        <v>9</v>
      </c>
      <c r="BJ25" s="146">
        <f t="shared" si="12"/>
        <v>39</v>
      </c>
      <c r="BK25" s="146">
        <f t="shared" si="12"/>
        <v>3</v>
      </c>
      <c r="BL25" s="146">
        <f t="shared" si="12"/>
        <v>27</v>
      </c>
      <c r="BM25" s="146">
        <f t="shared" si="12"/>
        <v>27</v>
      </c>
      <c r="BN25" s="146">
        <f t="shared" si="12"/>
        <v>27</v>
      </c>
      <c r="BO25" s="146">
        <f t="shared" si="12"/>
        <v>18</v>
      </c>
      <c r="BP25" s="146">
        <f t="shared" si="12"/>
        <v>9</v>
      </c>
      <c r="BQ25" s="146">
        <f t="shared" si="12"/>
        <v>0</v>
      </c>
      <c r="BR25" s="146">
        <f t="shared" si="12"/>
        <v>23</v>
      </c>
      <c r="BS25" s="146">
        <f t="shared" si="12"/>
        <v>50</v>
      </c>
      <c r="BT25" s="146">
        <f t="shared" si="12"/>
        <v>45</v>
      </c>
      <c r="BU25" s="146">
        <f t="shared" si="12"/>
        <v>27</v>
      </c>
      <c r="BV25" s="146">
        <f t="shared" si="12"/>
        <v>9</v>
      </c>
      <c r="BW25" s="146">
        <f t="shared" si="12"/>
        <v>23</v>
      </c>
      <c r="BX25" s="146">
        <f t="shared" si="12"/>
        <v>84</v>
      </c>
      <c r="BY25" s="146">
        <f t="shared" si="12"/>
        <v>597</v>
      </c>
      <c r="BZ25" s="146">
        <f t="shared" si="12"/>
        <v>72</v>
      </c>
      <c r="CA25" s="146">
        <f t="shared" si="12"/>
        <v>11</v>
      </c>
      <c r="CB25" s="146" t="e">
        <f t="shared" si="12"/>
        <v>#REF!</v>
      </c>
      <c r="CC25" s="146" t="e">
        <f t="shared" si="12"/>
        <v>#REF!</v>
      </c>
      <c r="CD25" s="146">
        <f t="shared" si="12"/>
        <v>66</v>
      </c>
      <c r="CE25" s="146">
        <f t="shared" si="12"/>
        <v>12</v>
      </c>
      <c r="CF25" s="146">
        <f t="shared" si="12"/>
        <v>0</v>
      </c>
      <c r="CG25" s="146">
        <f t="shared" si="12"/>
        <v>0</v>
      </c>
      <c r="CH25" s="146">
        <f t="shared" ref="CH25:DM25" si="13">CH26+CH30+CH40</f>
        <v>0</v>
      </c>
      <c r="CI25" s="146">
        <f t="shared" si="13"/>
        <v>0</v>
      </c>
      <c r="CJ25" s="146">
        <f t="shared" si="13"/>
        <v>0</v>
      </c>
      <c r="CK25" s="146">
        <f t="shared" si="13"/>
        <v>0</v>
      </c>
      <c r="CL25" s="146">
        <f t="shared" si="13"/>
        <v>0</v>
      </c>
      <c r="CM25" s="146">
        <f t="shared" si="13"/>
        <v>0</v>
      </c>
      <c r="CN25" s="146">
        <f t="shared" si="13"/>
        <v>0</v>
      </c>
      <c r="CO25" s="146">
        <f t="shared" si="13"/>
        <v>0</v>
      </c>
      <c r="CP25" s="146">
        <f t="shared" si="13"/>
        <v>0</v>
      </c>
      <c r="CQ25" s="146">
        <f t="shared" si="13"/>
        <v>0</v>
      </c>
      <c r="CR25" s="146">
        <f t="shared" si="13"/>
        <v>0</v>
      </c>
      <c r="CS25" s="146">
        <f t="shared" si="13"/>
        <v>0</v>
      </c>
      <c r="CT25" s="146">
        <f t="shared" si="13"/>
        <v>0</v>
      </c>
      <c r="CU25" s="146">
        <f t="shared" si="13"/>
        <v>0</v>
      </c>
      <c r="CV25" s="146">
        <f t="shared" si="13"/>
        <v>0</v>
      </c>
      <c r="CW25" s="146">
        <f t="shared" si="13"/>
        <v>0</v>
      </c>
      <c r="CX25" s="146">
        <f t="shared" si="13"/>
        <v>30</v>
      </c>
      <c r="CY25" s="146">
        <f t="shared" si="13"/>
        <v>6.72</v>
      </c>
      <c r="CZ25" s="146">
        <f t="shared" si="13"/>
        <v>3.7333333333333334</v>
      </c>
      <c r="DA25" s="146">
        <f t="shared" si="13"/>
        <v>1.2</v>
      </c>
      <c r="DB25" s="146">
        <f t="shared" si="13"/>
        <v>3.9733333333333332</v>
      </c>
      <c r="DC25" s="146">
        <f t="shared" si="13"/>
        <v>7.706666666666667</v>
      </c>
      <c r="DD25" s="146">
        <f t="shared" si="13"/>
        <v>0</v>
      </c>
      <c r="DE25" s="146">
        <f t="shared" si="13"/>
        <v>0</v>
      </c>
      <c r="DF25" s="146">
        <f t="shared" si="13"/>
        <v>0</v>
      </c>
      <c r="DG25" s="146">
        <f t="shared" si="13"/>
        <v>27</v>
      </c>
      <c r="DH25" s="146">
        <f t="shared" si="13"/>
        <v>3</v>
      </c>
      <c r="DI25" s="146">
        <f t="shared" si="13"/>
        <v>1.6666666666666667</v>
      </c>
      <c r="DJ25" s="146">
        <f t="shared" si="13"/>
        <v>10</v>
      </c>
      <c r="DK25" s="146">
        <f t="shared" si="13"/>
        <v>0</v>
      </c>
      <c r="DL25" s="146">
        <f t="shared" si="13"/>
        <v>0</v>
      </c>
      <c r="DM25" s="146">
        <f t="shared" si="13"/>
        <v>0</v>
      </c>
      <c r="DN25" s="146" t="e">
        <f t="shared" ref="DN25:EA25" si="14">DN26+DN30+DN40</f>
        <v>#VALUE!</v>
      </c>
      <c r="DO25" s="146">
        <f t="shared" si="14"/>
        <v>0</v>
      </c>
      <c r="DP25" s="146">
        <f t="shared" si="14"/>
        <v>0</v>
      </c>
      <c r="DQ25" s="146">
        <f t="shared" si="14"/>
        <v>0</v>
      </c>
      <c r="DR25" s="146">
        <f t="shared" si="14"/>
        <v>0</v>
      </c>
      <c r="DS25" s="146">
        <f t="shared" si="14"/>
        <v>0</v>
      </c>
      <c r="DT25" s="146">
        <f t="shared" si="14"/>
        <v>0</v>
      </c>
      <c r="DU25" s="146">
        <f t="shared" si="14"/>
        <v>0</v>
      </c>
      <c r="DV25" s="146">
        <f t="shared" si="14"/>
        <v>0</v>
      </c>
      <c r="DW25" s="146">
        <f t="shared" si="14"/>
        <v>0</v>
      </c>
      <c r="DX25" s="146">
        <f t="shared" si="14"/>
        <v>0</v>
      </c>
      <c r="DY25" s="146">
        <f t="shared" si="14"/>
        <v>0</v>
      </c>
      <c r="DZ25" s="146">
        <f t="shared" si="14"/>
        <v>0</v>
      </c>
      <c r="EA25" s="146">
        <f t="shared" si="14"/>
        <v>0</v>
      </c>
      <c r="EB25" s="120"/>
      <c r="EC25" s="121"/>
      <c r="ED25" s="122">
        <f t="shared" si="8"/>
        <v>0</v>
      </c>
      <c r="EE25" s="88"/>
      <c r="EF25" s="88"/>
      <c r="EG25" s="90"/>
      <c r="EH25" s="90"/>
      <c r="EI25" s="86"/>
      <c r="EJ25" s="86"/>
      <c r="EK25" s="91"/>
      <c r="EL25" s="91"/>
      <c r="EM25" s="86"/>
      <c r="EN25" s="86"/>
      <c r="EO25" s="86"/>
      <c r="EP25" s="86"/>
      <c r="EQ25" s="92"/>
      <c r="ER25" s="88"/>
    </row>
    <row r="26" spans="1:223" ht="19.899999999999999" customHeight="1">
      <c r="A26" s="597" t="s">
        <v>121</v>
      </c>
      <c r="B26" s="598"/>
      <c r="C26" s="598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9"/>
      <c r="BB26" s="205">
        <f t="shared" ref="BB26:BG26" si="15">SUM(BB27:BB29)</f>
        <v>90</v>
      </c>
      <c r="BC26" s="205">
        <f t="shared" si="15"/>
        <v>45</v>
      </c>
      <c r="BD26" s="205">
        <f t="shared" si="15"/>
        <v>45</v>
      </c>
      <c r="BE26" s="205">
        <f t="shared" si="15"/>
        <v>0</v>
      </c>
      <c r="BF26" s="205">
        <f t="shared" si="15"/>
        <v>0</v>
      </c>
      <c r="BG26" s="176">
        <f t="shared" si="15"/>
        <v>15</v>
      </c>
      <c r="BH26" s="176">
        <f t="shared" ref="BH26:CA26" si="16">SUM(BH20:BH22)</f>
        <v>0</v>
      </c>
      <c r="BI26" s="176">
        <f t="shared" si="16"/>
        <v>0</v>
      </c>
      <c r="BJ26" s="176">
        <f t="shared" si="16"/>
        <v>0</v>
      </c>
      <c r="BK26" s="176">
        <f t="shared" si="16"/>
        <v>0</v>
      </c>
      <c r="BL26" s="176">
        <f t="shared" si="16"/>
        <v>18</v>
      </c>
      <c r="BM26" s="176">
        <f t="shared" si="16"/>
        <v>2</v>
      </c>
      <c r="BN26" s="176">
        <f t="shared" si="16"/>
        <v>0</v>
      </c>
      <c r="BO26" s="176">
        <f t="shared" si="16"/>
        <v>0</v>
      </c>
      <c r="BP26" s="176">
        <f t="shared" si="16"/>
        <v>0</v>
      </c>
      <c r="BQ26" s="176">
        <f t="shared" si="16"/>
        <v>0</v>
      </c>
      <c r="BR26" s="176">
        <f t="shared" si="16"/>
        <v>0</v>
      </c>
      <c r="BS26" s="176">
        <f t="shared" si="16"/>
        <v>0</v>
      </c>
      <c r="BT26" s="176">
        <f t="shared" si="16"/>
        <v>0</v>
      </c>
      <c r="BU26" s="176">
        <f t="shared" si="16"/>
        <v>0</v>
      </c>
      <c r="BV26" s="176">
        <f t="shared" si="16"/>
        <v>0</v>
      </c>
      <c r="BW26" s="176">
        <f t="shared" si="16"/>
        <v>0</v>
      </c>
      <c r="BX26" s="176">
        <f t="shared" si="16"/>
        <v>8</v>
      </c>
      <c r="BY26" s="176">
        <f t="shared" si="16"/>
        <v>202</v>
      </c>
      <c r="BZ26" s="176">
        <f t="shared" si="16"/>
        <v>72</v>
      </c>
      <c r="CA26" s="176">
        <f t="shared" si="16"/>
        <v>11</v>
      </c>
      <c r="CB26" s="176" t="e">
        <f>SUM(#REF!,CB31,CB32,#REF!,#REF!,CB36,CB41,#REF!)</f>
        <v>#REF!</v>
      </c>
      <c r="CC26" s="176" t="e">
        <f>SUM(#REF!,CC31,CC32,#REF!,#REF!,CC36,CC41,#REF!)</f>
        <v>#REF!</v>
      </c>
      <c r="CD26" s="176">
        <f t="shared" ref="CD26:DI26" si="17">SUM(CD20:CD22)</f>
        <v>0</v>
      </c>
      <c r="CE26" s="176">
        <f t="shared" si="17"/>
        <v>0</v>
      </c>
      <c r="CF26" s="176">
        <f t="shared" si="17"/>
        <v>0</v>
      </c>
      <c r="CG26" s="176">
        <f t="shared" si="17"/>
        <v>0</v>
      </c>
      <c r="CH26" s="176">
        <f t="shared" si="17"/>
        <v>0</v>
      </c>
      <c r="CI26" s="176">
        <f t="shared" si="17"/>
        <v>0</v>
      </c>
      <c r="CJ26" s="176">
        <f t="shared" si="17"/>
        <v>0</v>
      </c>
      <c r="CK26" s="176">
        <f t="shared" si="17"/>
        <v>0</v>
      </c>
      <c r="CL26" s="176">
        <f t="shared" si="17"/>
        <v>0</v>
      </c>
      <c r="CM26" s="176">
        <f t="shared" si="17"/>
        <v>0</v>
      </c>
      <c r="CN26" s="176">
        <f t="shared" si="17"/>
        <v>0</v>
      </c>
      <c r="CO26" s="176">
        <f t="shared" si="17"/>
        <v>0</v>
      </c>
      <c r="CP26" s="176">
        <f t="shared" si="17"/>
        <v>0</v>
      </c>
      <c r="CQ26" s="176">
        <f t="shared" si="17"/>
        <v>0</v>
      </c>
      <c r="CR26" s="176">
        <f t="shared" si="17"/>
        <v>0</v>
      </c>
      <c r="CS26" s="176">
        <f t="shared" si="17"/>
        <v>0</v>
      </c>
      <c r="CT26" s="176">
        <f t="shared" si="17"/>
        <v>0</v>
      </c>
      <c r="CU26" s="176">
        <f t="shared" si="17"/>
        <v>0</v>
      </c>
      <c r="CV26" s="176">
        <f t="shared" si="17"/>
        <v>0</v>
      </c>
      <c r="CW26" s="176">
        <f t="shared" si="17"/>
        <v>0</v>
      </c>
      <c r="CX26" s="176">
        <f t="shared" si="17"/>
        <v>12</v>
      </c>
      <c r="CY26" s="176">
        <f t="shared" si="17"/>
        <v>2.88</v>
      </c>
      <c r="CZ26" s="176">
        <f t="shared" si="17"/>
        <v>1.6</v>
      </c>
      <c r="DA26" s="176">
        <f t="shared" si="17"/>
        <v>0.48</v>
      </c>
      <c r="DB26" s="176">
        <f t="shared" si="17"/>
        <v>1.3688888888888888</v>
      </c>
      <c r="DC26" s="176">
        <f t="shared" si="17"/>
        <v>2.9688888888888889</v>
      </c>
      <c r="DD26" s="176">
        <f t="shared" si="17"/>
        <v>0</v>
      </c>
      <c r="DE26" s="176">
        <f t="shared" si="17"/>
        <v>0</v>
      </c>
      <c r="DF26" s="176">
        <f t="shared" si="17"/>
        <v>0</v>
      </c>
      <c r="DG26" s="205">
        <f t="shared" si="17"/>
        <v>0</v>
      </c>
      <c r="DH26" s="176">
        <f t="shared" si="17"/>
        <v>0</v>
      </c>
      <c r="DI26" s="176">
        <f t="shared" si="17"/>
        <v>0</v>
      </c>
      <c r="DJ26" s="207"/>
      <c r="DK26" s="207"/>
      <c r="DL26" s="207"/>
      <c r="DM26" s="208"/>
      <c r="DN26" s="209"/>
      <c r="DO26" s="84"/>
      <c r="DP26" s="84"/>
      <c r="DQ26" s="84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120"/>
      <c r="EC26" s="121"/>
      <c r="ED26" s="122">
        <f t="shared" si="8"/>
        <v>0</v>
      </c>
      <c r="EE26" s="88"/>
      <c r="EF26" s="88"/>
      <c r="EG26" s="90"/>
      <c r="EH26" s="90"/>
      <c r="EI26" s="86"/>
      <c r="EJ26" s="86"/>
      <c r="EK26" s="91"/>
      <c r="EL26" s="91"/>
      <c r="EM26" s="86"/>
      <c r="EN26" s="86"/>
      <c r="EO26" s="86"/>
      <c r="EP26" s="86"/>
      <c r="EQ26" s="92"/>
      <c r="ER26" s="88"/>
    </row>
    <row r="27" spans="1:223" ht="21" customHeight="1">
      <c r="A27" s="101">
        <v>1</v>
      </c>
      <c r="B27" s="83" t="s">
        <v>122</v>
      </c>
      <c r="C27" s="184" t="s">
        <v>108</v>
      </c>
      <c r="D27" s="123">
        <v>18</v>
      </c>
      <c r="E27" s="123">
        <v>9</v>
      </c>
      <c r="F27" s="123"/>
      <c r="G27" s="123"/>
      <c r="H27" s="187">
        <v>5</v>
      </c>
      <c r="I27" s="123"/>
      <c r="J27" s="123"/>
      <c r="K27" s="123"/>
      <c r="L27" s="123"/>
      <c r="M27" s="187"/>
      <c r="N27" s="124"/>
      <c r="O27" s="124"/>
      <c r="P27" s="124"/>
      <c r="Q27" s="124"/>
      <c r="R27" s="185"/>
      <c r="S27" s="124"/>
      <c r="T27" s="124"/>
      <c r="U27" s="124"/>
      <c r="V27" s="124"/>
      <c r="W27" s="185"/>
      <c r="X27" s="125"/>
      <c r="Y27" s="125"/>
      <c r="Z27" s="125"/>
      <c r="AA27" s="125"/>
      <c r="AB27" s="185"/>
      <c r="AC27" s="125"/>
      <c r="AD27" s="125"/>
      <c r="AE27" s="125"/>
      <c r="AF27" s="125"/>
      <c r="AG27" s="185"/>
      <c r="AH27" s="238"/>
      <c r="AI27" s="238"/>
      <c r="AJ27" s="238"/>
      <c r="AK27" s="238"/>
      <c r="AL27" s="185"/>
      <c r="AM27" s="235"/>
      <c r="AN27" s="235"/>
      <c r="AO27" s="235"/>
      <c r="AP27" s="235"/>
      <c r="AQ27" s="187"/>
      <c r="AR27" s="188"/>
      <c r="AS27" s="188"/>
      <c r="AT27" s="188"/>
      <c r="AU27" s="188"/>
      <c r="AV27" s="187"/>
      <c r="AW27" s="188"/>
      <c r="AX27" s="188"/>
      <c r="AY27" s="188"/>
      <c r="AZ27" s="188"/>
      <c r="BA27" s="185"/>
      <c r="BB27" s="239">
        <f>BC27+BD27+BE27+BF27</f>
        <v>27</v>
      </c>
      <c r="BC27" s="107">
        <f t="shared" ref="BC27:BG29" si="18">SUM(D27,I27,N27,S27,X27,AC27,AH27,AM27,AR27,AW27)</f>
        <v>18</v>
      </c>
      <c r="BD27" s="107">
        <f t="shared" si="18"/>
        <v>9</v>
      </c>
      <c r="BE27" s="107">
        <f t="shared" si="18"/>
        <v>0</v>
      </c>
      <c r="BF27" s="107">
        <f t="shared" si="18"/>
        <v>0</v>
      </c>
      <c r="BG27" s="187">
        <f t="shared" si="18"/>
        <v>5</v>
      </c>
      <c r="BH27" s="107"/>
      <c r="BI27" s="134"/>
      <c r="BJ27" s="102"/>
      <c r="BK27" s="120"/>
      <c r="BL27" s="107"/>
      <c r="BM27" s="120"/>
      <c r="BN27" s="107"/>
      <c r="BO27" s="134"/>
      <c r="BP27" s="102"/>
      <c r="BQ27" s="193"/>
      <c r="BR27" s="107"/>
      <c r="BS27" s="134"/>
      <c r="BT27" s="102"/>
      <c r="BU27" s="120"/>
      <c r="BV27" s="107"/>
      <c r="BW27" s="134"/>
      <c r="BX27" s="120"/>
      <c r="BY27" s="122"/>
      <c r="BZ27" s="107"/>
      <c r="CA27" s="120"/>
      <c r="CB27" s="107"/>
      <c r="CC27" s="120"/>
      <c r="CD27" s="107"/>
      <c r="CE27" s="120"/>
      <c r="CF27" s="23"/>
      <c r="CG27" s="215"/>
      <c r="CH27" s="202"/>
      <c r="CI27" s="202"/>
      <c r="CJ27" s="202"/>
      <c r="CK27" s="202"/>
      <c r="CL27" s="202"/>
      <c r="CM27" s="202"/>
      <c r="CN27" s="202"/>
      <c r="CO27" s="202"/>
      <c r="CP27" s="184"/>
      <c r="CQ27" s="120"/>
      <c r="CR27" s="101"/>
      <c r="CS27" s="120"/>
      <c r="CT27" s="107"/>
      <c r="CU27" s="120"/>
      <c r="CV27" s="107"/>
      <c r="CW27" s="120"/>
      <c r="CX27" s="102"/>
      <c r="CY27" s="120"/>
      <c r="CZ27" s="140"/>
      <c r="DA27" s="120"/>
      <c r="DB27" s="140"/>
      <c r="DC27" s="140"/>
      <c r="DD27" s="23"/>
      <c r="DE27" s="23"/>
      <c r="DF27" s="23"/>
      <c r="DG27" s="107"/>
      <c r="DH27" s="120"/>
      <c r="DI27" s="196"/>
      <c r="DJ27" s="134"/>
      <c r="DK27" s="134"/>
      <c r="DL27" s="134"/>
      <c r="DM27" s="120"/>
      <c r="DN27" s="83"/>
      <c r="DO27" s="84"/>
      <c r="DP27" s="84"/>
      <c r="DQ27" s="84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120"/>
      <c r="EC27" s="121"/>
      <c r="ED27" s="122">
        <f t="shared" si="8"/>
        <v>0</v>
      </c>
      <c r="EE27" s="88"/>
      <c r="EF27" s="88"/>
      <c r="EG27" s="90"/>
      <c r="EH27" s="90"/>
      <c r="EI27" s="86"/>
      <c r="EJ27" s="86"/>
      <c r="EK27" s="91">
        <v>5</v>
      </c>
      <c r="EL27" s="91"/>
      <c r="EM27" s="86">
        <v>5</v>
      </c>
      <c r="EN27" s="86"/>
      <c r="EO27" s="86"/>
      <c r="EP27" s="86"/>
      <c r="EQ27" s="92"/>
      <c r="ER27" s="88"/>
    </row>
    <row r="28" spans="1:223" ht="21" customHeight="1">
      <c r="A28" s="101">
        <v>2</v>
      </c>
      <c r="B28" s="240" t="s">
        <v>123</v>
      </c>
      <c r="C28" s="184" t="s">
        <v>108</v>
      </c>
      <c r="D28" s="123"/>
      <c r="E28" s="123"/>
      <c r="F28" s="123"/>
      <c r="G28" s="123"/>
      <c r="H28" s="187"/>
      <c r="I28" s="210">
        <v>18</v>
      </c>
      <c r="J28" s="123">
        <v>18</v>
      </c>
      <c r="K28" s="123"/>
      <c r="L28" s="123"/>
      <c r="M28" s="187">
        <v>6</v>
      </c>
      <c r="N28" s="124"/>
      <c r="O28" s="124"/>
      <c r="P28" s="124"/>
      <c r="Q28" s="124"/>
      <c r="R28" s="185"/>
      <c r="S28" s="124"/>
      <c r="T28" s="124"/>
      <c r="U28" s="124"/>
      <c r="V28" s="124"/>
      <c r="W28" s="185"/>
      <c r="X28" s="125"/>
      <c r="Y28" s="125"/>
      <c r="Z28" s="125"/>
      <c r="AA28" s="125"/>
      <c r="AB28" s="185"/>
      <c r="AC28" s="125"/>
      <c r="AD28" s="125"/>
      <c r="AE28" s="125"/>
      <c r="AF28" s="125"/>
      <c r="AG28" s="185"/>
      <c r="AH28" s="238"/>
      <c r="AI28" s="238"/>
      <c r="AJ28" s="238"/>
      <c r="AK28" s="238"/>
      <c r="AL28" s="185"/>
      <c r="AM28" s="235"/>
      <c r="AN28" s="235"/>
      <c r="AO28" s="235"/>
      <c r="AP28" s="235"/>
      <c r="AQ28" s="187"/>
      <c r="AR28" s="188"/>
      <c r="AS28" s="188"/>
      <c r="AT28" s="188"/>
      <c r="AU28" s="188"/>
      <c r="AV28" s="187"/>
      <c r="AW28" s="188"/>
      <c r="AX28" s="188"/>
      <c r="AY28" s="188"/>
      <c r="AZ28" s="188"/>
      <c r="BA28" s="185"/>
      <c r="BB28" s="239">
        <f>BC28+BD28+BE28+BF28</f>
        <v>36</v>
      </c>
      <c r="BC28" s="107">
        <f t="shared" si="18"/>
        <v>18</v>
      </c>
      <c r="BD28" s="107">
        <f t="shared" si="18"/>
        <v>18</v>
      </c>
      <c r="BE28" s="107">
        <f t="shared" si="18"/>
        <v>0</v>
      </c>
      <c r="BF28" s="107">
        <f t="shared" si="18"/>
        <v>0</v>
      </c>
      <c r="BG28" s="187">
        <f t="shared" si="18"/>
        <v>6</v>
      </c>
      <c r="BH28" s="107"/>
      <c r="BI28" s="134"/>
      <c r="BJ28" s="102"/>
      <c r="BK28" s="120"/>
      <c r="BL28" s="107"/>
      <c r="BM28" s="120"/>
      <c r="BN28" s="107"/>
      <c r="BO28" s="134"/>
      <c r="BP28" s="102"/>
      <c r="BQ28" s="193"/>
      <c r="BR28" s="107"/>
      <c r="BS28" s="134"/>
      <c r="BT28" s="102"/>
      <c r="BU28" s="120"/>
      <c r="BV28" s="107"/>
      <c r="BW28" s="134"/>
      <c r="BX28" s="120"/>
      <c r="BY28" s="122"/>
      <c r="BZ28" s="107"/>
      <c r="CA28" s="120"/>
      <c r="CB28" s="107"/>
      <c r="CC28" s="120"/>
      <c r="CD28" s="107"/>
      <c r="CE28" s="120"/>
      <c r="CF28" s="23"/>
      <c r="CG28" s="215"/>
      <c r="CH28" s="202"/>
      <c r="CI28" s="202"/>
      <c r="CJ28" s="202"/>
      <c r="CK28" s="202"/>
      <c r="CL28" s="202"/>
      <c r="CM28" s="202"/>
      <c r="CN28" s="202"/>
      <c r="CO28" s="202"/>
      <c r="CP28" s="184"/>
      <c r="CQ28" s="120"/>
      <c r="CR28" s="101"/>
      <c r="CS28" s="120"/>
      <c r="CT28" s="107"/>
      <c r="CU28" s="120"/>
      <c r="CV28" s="107"/>
      <c r="CW28" s="120"/>
      <c r="CX28" s="102"/>
      <c r="CY28" s="120"/>
      <c r="CZ28" s="140"/>
      <c r="DA28" s="120"/>
      <c r="DB28" s="140"/>
      <c r="DC28" s="140"/>
      <c r="DD28" s="23"/>
      <c r="DE28" s="23"/>
      <c r="DF28" s="23"/>
      <c r="DG28" s="107"/>
      <c r="DH28" s="120"/>
      <c r="DI28" s="196"/>
      <c r="DJ28" s="134"/>
      <c r="DK28" s="134"/>
      <c r="DL28" s="134"/>
      <c r="DM28" s="120"/>
      <c r="DN28" s="83"/>
      <c r="DO28" s="84"/>
      <c r="DP28" s="84"/>
      <c r="DQ28" s="84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120"/>
      <c r="EC28" s="121">
        <v>15</v>
      </c>
      <c r="ED28" s="122">
        <f t="shared" si="8"/>
        <v>2.5</v>
      </c>
      <c r="EE28" s="88"/>
      <c r="EF28" s="88"/>
      <c r="EG28" s="90"/>
      <c r="EH28" s="90"/>
      <c r="EI28" s="86"/>
      <c r="EJ28" s="86"/>
      <c r="EK28" s="91">
        <v>6</v>
      </c>
      <c r="EL28" s="91"/>
      <c r="EM28" s="86">
        <v>6</v>
      </c>
      <c r="EN28" s="86"/>
      <c r="EO28" s="86"/>
      <c r="EP28" s="86"/>
      <c r="EQ28" s="92"/>
      <c r="ER28" s="88"/>
    </row>
    <row r="29" spans="1:223" ht="21" customHeight="1">
      <c r="A29" s="101">
        <v>3</v>
      </c>
      <c r="B29" s="240" t="s">
        <v>124</v>
      </c>
      <c r="C29" s="184" t="s">
        <v>108</v>
      </c>
      <c r="D29" s="123"/>
      <c r="E29" s="123"/>
      <c r="F29" s="123"/>
      <c r="G29" s="123"/>
      <c r="H29" s="187"/>
      <c r="I29" s="210"/>
      <c r="J29" s="123"/>
      <c r="K29" s="123"/>
      <c r="L29" s="123"/>
      <c r="M29" s="187"/>
      <c r="N29" s="124">
        <v>9</v>
      </c>
      <c r="O29" s="124">
        <v>18</v>
      </c>
      <c r="P29" s="124"/>
      <c r="Q29" s="124"/>
      <c r="R29" s="185">
        <v>4</v>
      </c>
      <c r="S29" s="124"/>
      <c r="T29" s="124"/>
      <c r="U29" s="124"/>
      <c r="V29" s="124"/>
      <c r="W29" s="185"/>
      <c r="X29" s="125"/>
      <c r="Y29" s="125"/>
      <c r="Z29" s="125"/>
      <c r="AA29" s="125"/>
      <c r="AB29" s="185"/>
      <c r="AC29" s="125"/>
      <c r="AD29" s="125"/>
      <c r="AE29" s="125"/>
      <c r="AF29" s="125"/>
      <c r="AG29" s="185"/>
      <c r="AH29" s="238"/>
      <c r="AI29" s="238"/>
      <c r="AJ29" s="238"/>
      <c r="AK29" s="238"/>
      <c r="AL29" s="185"/>
      <c r="AM29" s="235"/>
      <c r="AN29" s="235"/>
      <c r="AO29" s="235"/>
      <c r="AP29" s="235"/>
      <c r="AQ29" s="187"/>
      <c r="AR29" s="188"/>
      <c r="AS29" s="188"/>
      <c r="AT29" s="188"/>
      <c r="AU29" s="188"/>
      <c r="AV29" s="187"/>
      <c r="AW29" s="188"/>
      <c r="AX29" s="188"/>
      <c r="AY29" s="188"/>
      <c r="AZ29" s="188"/>
      <c r="BA29" s="185"/>
      <c r="BB29" s="239">
        <f>BC29+BD29+BE29+BF29</f>
        <v>27</v>
      </c>
      <c r="BC29" s="107">
        <f t="shared" si="18"/>
        <v>9</v>
      </c>
      <c r="BD29" s="107">
        <f t="shared" si="18"/>
        <v>18</v>
      </c>
      <c r="BE29" s="107">
        <f t="shared" si="18"/>
        <v>0</v>
      </c>
      <c r="BF29" s="107">
        <f t="shared" si="18"/>
        <v>0</v>
      </c>
      <c r="BG29" s="187">
        <f t="shared" si="18"/>
        <v>4</v>
      </c>
      <c r="BH29" s="107"/>
      <c r="BI29" s="134"/>
      <c r="BJ29" s="102"/>
      <c r="BK29" s="120"/>
      <c r="BL29" s="107"/>
      <c r="BM29" s="120"/>
      <c r="BN29" s="107"/>
      <c r="BO29" s="134"/>
      <c r="BP29" s="102"/>
      <c r="BQ29" s="193"/>
      <c r="BR29" s="107"/>
      <c r="BS29" s="134"/>
      <c r="BT29" s="102"/>
      <c r="BU29" s="120"/>
      <c r="BV29" s="107"/>
      <c r="BW29" s="134"/>
      <c r="BX29" s="120"/>
      <c r="BY29" s="122"/>
      <c r="BZ29" s="107"/>
      <c r="CA29" s="120"/>
      <c r="CB29" s="107"/>
      <c r="CC29" s="120"/>
      <c r="CD29" s="107"/>
      <c r="CE29" s="120"/>
      <c r="CF29" s="23"/>
      <c r="CG29" s="215"/>
      <c r="CH29" s="202"/>
      <c r="CI29" s="202"/>
      <c r="CJ29" s="202"/>
      <c r="CK29" s="202"/>
      <c r="CL29" s="202"/>
      <c r="CM29" s="202"/>
      <c r="CN29" s="202"/>
      <c r="CO29" s="202"/>
      <c r="CP29" s="184"/>
      <c r="CQ29" s="120"/>
      <c r="CR29" s="101"/>
      <c r="CS29" s="120"/>
      <c r="CT29" s="107"/>
      <c r="CU29" s="120"/>
      <c r="CV29" s="107"/>
      <c r="CW29" s="120"/>
      <c r="CX29" s="102"/>
      <c r="CY29" s="120"/>
      <c r="CZ29" s="140"/>
      <c r="DA29" s="120"/>
      <c r="DB29" s="140"/>
      <c r="DC29" s="140"/>
      <c r="DD29" s="23"/>
      <c r="DE29" s="23"/>
      <c r="DF29" s="23"/>
      <c r="DG29" s="107"/>
      <c r="DH29" s="120"/>
      <c r="DI29" s="196"/>
      <c r="DJ29" s="134"/>
      <c r="DK29" s="134"/>
      <c r="DL29" s="134"/>
      <c r="DM29" s="120"/>
      <c r="DN29" s="83"/>
      <c r="DO29" s="84"/>
      <c r="DP29" s="84"/>
      <c r="DQ29" s="84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120"/>
      <c r="EC29" s="121">
        <v>15</v>
      </c>
      <c r="ED29" s="122">
        <f t="shared" si="8"/>
        <v>2.2222222222222223</v>
      </c>
      <c r="EE29" s="88"/>
      <c r="EF29" s="88"/>
      <c r="EG29" s="90"/>
      <c r="EH29" s="90"/>
      <c r="EI29" s="86"/>
      <c r="EJ29" s="86"/>
      <c r="EK29" s="91">
        <v>4</v>
      </c>
      <c r="EL29" s="91"/>
      <c r="EM29" s="86"/>
      <c r="EN29" s="86"/>
      <c r="EO29" s="86"/>
      <c r="EP29" s="86"/>
      <c r="EQ29" s="92"/>
      <c r="ER29" s="88"/>
    </row>
    <row r="30" spans="1:223" ht="19.899999999999999" customHeight="1">
      <c r="A30" s="597" t="s">
        <v>125</v>
      </c>
      <c r="B30" s="603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3"/>
      <c r="AH30" s="603"/>
      <c r="AI30" s="603"/>
      <c r="AJ30" s="603"/>
      <c r="AK30" s="603"/>
      <c r="AL30" s="603"/>
      <c r="AM30" s="603"/>
      <c r="AN30" s="603"/>
      <c r="AO30" s="603"/>
      <c r="AP30" s="603"/>
      <c r="AQ30" s="603"/>
      <c r="AR30" s="603"/>
      <c r="AS30" s="603"/>
      <c r="AT30" s="603"/>
      <c r="AU30" s="603"/>
      <c r="AV30" s="603"/>
      <c r="AW30" s="603"/>
      <c r="AX30" s="603"/>
      <c r="AY30" s="603"/>
      <c r="AZ30" s="603"/>
      <c r="BA30" s="604"/>
      <c r="BB30" s="205">
        <f t="shared" ref="BB30:CG30" si="19">SUM(BB31:BB39)</f>
        <v>183</v>
      </c>
      <c r="BC30" s="205">
        <f t="shared" si="19"/>
        <v>75</v>
      </c>
      <c r="BD30" s="205">
        <f t="shared" si="19"/>
        <v>108</v>
      </c>
      <c r="BE30" s="205">
        <f t="shared" si="19"/>
        <v>0</v>
      </c>
      <c r="BF30" s="205">
        <f t="shared" si="19"/>
        <v>0</v>
      </c>
      <c r="BG30" s="176">
        <f t="shared" si="19"/>
        <v>32</v>
      </c>
      <c r="BH30" s="205">
        <f t="shared" si="19"/>
        <v>18</v>
      </c>
      <c r="BI30" s="205">
        <f t="shared" si="19"/>
        <v>9</v>
      </c>
      <c r="BJ30" s="205">
        <f t="shared" si="19"/>
        <v>9</v>
      </c>
      <c r="BK30" s="205">
        <f t="shared" si="19"/>
        <v>0</v>
      </c>
      <c r="BL30" s="205">
        <f t="shared" si="19"/>
        <v>9</v>
      </c>
      <c r="BM30" s="205">
        <f t="shared" si="19"/>
        <v>25</v>
      </c>
      <c r="BN30" s="205">
        <f t="shared" si="19"/>
        <v>27</v>
      </c>
      <c r="BO30" s="205">
        <f t="shared" si="19"/>
        <v>18</v>
      </c>
      <c r="BP30" s="205">
        <f t="shared" si="19"/>
        <v>9</v>
      </c>
      <c r="BQ30" s="205">
        <f t="shared" si="19"/>
        <v>0</v>
      </c>
      <c r="BR30" s="205">
        <f t="shared" si="19"/>
        <v>23</v>
      </c>
      <c r="BS30" s="205">
        <f t="shared" si="19"/>
        <v>50</v>
      </c>
      <c r="BT30" s="205">
        <f t="shared" si="19"/>
        <v>45</v>
      </c>
      <c r="BU30" s="205">
        <f t="shared" si="19"/>
        <v>27</v>
      </c>
      <c r="BV30" s="205">
        <f t="shared" si="19"/>
        <v>9</v>
      </c>
      <c r="BW30" s="205">
        <f t="shared" si="19"/>
        <v>23</v>
      </c>
      <c r="BX30" s="205">
        <f t="shared" si="19"/>
        <v>76</v>
      </c>
      <c r="BY30" s="205">
        <f t="shared" si="19"/>
        <v>395</v>
      </c>
      <c r="BZ30" s="205">
        <f t="shared" si="19"/>
        <v>0</v>
      </c>
      <c r="CA30" s="205">
        <f t="shared" si="19"/>
        <v>0</v>
      </c>
      <c r="CB30" s="205">
        <f t="shared" si="19"/>
        <v>0</v>
      </c>
      <c r="CC30" s="205">
        <f t="shared" si="19"/>
        <v>0</v>
      </c>
      <c r="CD30" s="205">
        <f t="shared" si="19"/>
        <v>66</v>
      </c>
      <c r="CE30" s="205">
        <f t="shared" si="19"/>
        <v>12</v>
      </c>
      <c r="CF30" s="205">
        <f t="shared" si="19"/>
        <v>0</v>
      </c>
      <c r="CG30" s="205">
        <f t="shared" si="19"/>
        <v>0</v>
      </c>
      <c r="CH30" s="205">
        <f t="shared" ref="CH30:DM30" si="20">SUM(CH31:CH39)</f>
        <v>0</v>
      </c>
      <c r="CI30" s="205">
        <f t="shared" si="20"/>
        <v>0</v>
      </c>
      <c r="CJ30" s="205">
        <f t="shared" si="20"/>
        <v>0</v>
      </c>
      <c r="CK30" s="205">
        <f t="shared" si="20"/>
        <v>0</v>
      </c>
      <c r="CL30" s="205">
        <f t="shared" si="20"/>
        <v>0</v>
      </c>
      <c r="CM30" s="205">
        <f t="shared" si="20"/>
        <v>0</v>
      </c>
      <c r="CN30" s="205">
        <f t="shared" si="20"/>
        <v>0</v>
      </c>
      <c r="CO30" s="205">
        <f t="shared" si="20"/>
        <v>0</v>
      </c>
      <c r="CP30" s="205">
        <f t="shared" si="20"/>
        <v>0</v>
      </c>
      <c r="CQ30" s="205">
        <f t="shared" si="20"/>
        <v>0</v>
      </c>
      <c r="CR30" s="205">
        <f t="shared" si="20"/>
        <v>0</v>
      </c>
      <c r="CS30" s="205">
        <f t="shared" si="20"/>
        <v>0</v>
      </c>
      <c r="CT30" s="205">
        <f t="shared" si="20"/>
        <v>0</v>
      </c>
      <c r="CU30" s="205">
        <f t="shared" si="20"/>
        <v>0</v>
      </c>
      <c r="CV30" s="205">
        <f t="shared" si="20"/>
        <v>0</v>
      </c>
      <c r="CW30" s="205">
        <f t="shared" si="20"/>
        <v>0</v>
      </c>
      <c r="CX30" s="205">
        <f t="shared" si="20"/>
        <v>14</v>
      </c>
      <c r="CY30" s="205">
        <f t="shared" si="20"/>
        <v>2.64</v>
      </c>
      <c r="CZ30" s="205">
        <f t="shared" si="20"/>
        <v>1.4666666666666668</v>
      </c>
      <c r="DA30" s="205">
        <f t="shared" si="20"/>
        <v>0.55999999999999994</v>
      </c>
      <c r="DB30" s="205">
        <f t="shared" si="20"/>
        <v>1.9644444444444444</v>
      </c>
      <c r="DC30" s="205">
        <f t="shared" si="20"/>
        <v>3.4311111111111114</v>
      </c>
      <c r="DD30" s="205">
        <f t="shared" si="20"/>
        <v>0</v>
      </c>
      <c r="DE30" s="205">
        <f t="shared" si="20"/>
        <v>0</v>
      </c>
      <c r="DF30" s="205">
        <f t="shared" si="20"/>
        <v>0</v>
      </c>
      <c r="DG30" s="205">
        <f t="shared" si="20"/>
        <v>27</v>
      </c>
      <c r="DH30" s="205">
        <f t="shared" si="20"/>
        <v>3</v>
      </c>
      <c r="DI30" s="205">
        <f t="shared" si="20"/>
        <v>1.6666666666666667</v>
      </c>
      <c r="DJ30" s="205">
        <f t="shared" si="20"/>
        <v>10</v>
      </c>
      <c r="DK30" s="205">
        <f t="shared" si="20"/>
        <v>0</v>
      </c>
      <c r="DL30" s="205">
        <f t="shared" si="20"/>
        <v>0</v>
      </c>
      <c r="DM30" s="205">
        <f t="shared" si="20"/>
        <v>0</v>
      </c>
      <c r="DN30" s="205">
        <f t="shared" ref="DN30:EA30" si="21">SUM(DN31:DN39)</f>
        <v>0</v>
      </c>
      <c r="DO30" s="205">
        <f t="shared" si="21"/>
        <v>0</v>
      </c>
      <c r="DP30" s="205">
        <f t="shared" si="21"/>
        <v>0</v>
      </c>
      <c r="DQ30" s="205">
        <f t="shared" si="21"/>
        <v>0</v>
      </c>
      <c r="DR30" s="205">
        <f t="shared" si="21"/>
        <v>0</v>
      </c>
      <c r="DS30" s="205">
        <f t="shared" si="21"/>
        <v>0</v>
      </c>
      <c r="DT30" s="205">
        <f t="shared" si="21"/>
        <v>0</v>
      </c>
      <c r="DU30" s="205">
        <f t="shared" si="21"/>
        <v>0</v>
      </c>
      <c r="DV30" s="205">
        <f t="shared" si="21"/>
        <v>0</v>
      </c>
      <c r="DW30" s="205">
        <f t="shared" si="21"/>
        <v>0</v>
      </c>
      <c r="DX30" s="205">
        <f t="shared" si="21"/>
        <v>0</v>
      </c>
      <c r="DY30" s="205">
        <f t="shared" si="21"/>
        <v>0</v>
      </c>
      <c r="DZ30" s="205">
        <f t="shared" si="21"/>
        <v>0</v>
      </c>
      <c r="EA30" s="205">
        <f t="shared" si="21"/>
        <v>0</v>
      </c>
      <c r="EB30" s="120"/>
      <c r="EC30" s="121"/>
      <c r="ED30" s="122">
        <f t="shared" si="8"/>
        <v>0</v>
      </c>
      <c r="EE30" s="88"/>
      <c r="EF30" s="88"/>
      <c r="EG30" s="90"/>
      <c r="EH30" s="90"/>
      <c r="EI30" s="86"/>
      <c r="EJ30" s="86"/>
      <c r="EK30" s="91"/>
      <c r="EL30" s="91"/>
      <c r="EM30" s="86"/>
      <c r="EN30" s="86"/>
      <c r="EO30" s="86"/>
      <c r="EP30" s="86"/>
      <c r="EQ30" s="92"/>
      <c r="ER30" s="88"/>
    </row>
    <row r="31" spans="1:223" ht="21" customHeight="1">
      <c r="A31" s="107">
        <v>4</v>
      </c>
      <c r="B31" s="82" t="s">
        <v>126</v>
      </c>
      <c r="C31" s="184" t="s">
        <v>108</v>
      </c>
      <c r="D31" s="123">
        <v>9</v>
      </c>
      <c r="E31" s="123">
        <v>9</v>
      </c>
      <c r="F31" s="123"/>
      <c r="G31" s="123"/>
      <c r="H31" s="187">
        <v>5</v>
      </c>
      <c r="I31" s="210" t="s">
        <v>114</v>
      </c>
      <c r="J31" s="123" t="s">
        <v>114</v>
      </c>
      <c r="K31" s="123"/>
      <c r="L31" s="123"/>
      <c r="M31" s="187"/>
      <c r="N31" s="124"/>
      <c r="O31" s="124"/>
      <c r="P31" s="124"/>
      <c r="Q31" s="124"/>
      <c r="R31" s="187"/>
      <c r="S31" s="124"/>
      <c r="T31" s="124"/>
      <c r="U31" s="124"/>
      <c r="V31" s="124"/>
      <c r="W31" s="187"/>
      <c r="X31" s="125"/>
      <c r="Y31" s="125"/>
      <c r="Z31" s="125"/>
      <c r="AA31" s="125"/>
      <c r="AB31" s="187"/>
      <c r="AC31" s="125"/>
      <c r="AD31" s="125"/>
      <c r="AE31" s="125"/>
      <c r="AF31" s="125"/>
      <c r="AG31" s="187"/>
      <c r="AH31" s="238"/>
      <c r="AI31" s="238"/>
      <c r="AJ31" s="238"/>
      <c r="AK31" s="238"/>
      <c r="AL31" s="187"/>
      <c r="AM31" s="235"/>
      <c r="AN31" s="235"/>
      <c r="AO31" s="235"/>
      <c r="AP31" s="235"/>
      <c r="AQ31" s="187"/>
      <c r="AR31" s="188"/>
      <c r="AS31" s="188"/>
      <c r="AT31" s="188"/>
      <c r="AU31" s="188"/>
      <c r="AV31" s="187"/>
      <c r="AW31" s="188"/>
      <c r="AX31" s="188"/>
      <c r="AY31" s="188"/>
      <c r="AZ31" s="188"/>
      <c r="BA31" s="187"/>
      <c r="BB31" s="239">
        <f t="shared" ref="BB31:BB39" si="22">BC31+BD31+BE31+BF31</f>
        <v>18</v>
      </c>
      <c r="BC31" s="107">
        <f t="shared" ref="BC31:BC39" si="23">SUM(D31,I31,N31,S31,X31,AC31,AH31,AM31,AR31,AW31)</f>
        <v>9</v>
      </c>
      <c r="BD31" s="107">
        <f t="shared" ref="BD31:BD39" si="24">SUM(E31,J31,O31,T31,Y31,AD31,AI31,AN31,AS31,AX31)</f>
        <v>9</v>
      </c>
      <c r="BE31" s="107">
        <f t="shared" ref="BE31:BE39" si="25">SUM(F31,K31,P31,U31,Z31,AE31,AJ31,AO31,AT31,AY31)</f>
        <v>0</v>
      </c>
      <c r="BF31" s="107">
        <f t="shared" ref="BF31:BF39" si="26">SUM(G31,L31,Q31,V31,AA31,AF31,AK31,AP31,AU31,AZ31)</f>
        <v>0</v>
      </c>
      <c r="BG31" s="187">
        <f t="shared" ref="BG31:BG39" si="27">SUM(H31,M31,R31,W31,AB31,AG31,AL31,AQ31,AV31,BA31)</f>
        <v>5</v>
      </c>
      <c r="BH31" s="107">
        <f t="shared" ref="BH31:BY31" si="28">SUM(I31,N31,S31,X31,AC31,AH31,AM31,AR31,AW31,BB31)</f>
        <v>18</v>
      </c>
      <c r="BI31" s="107">
        <f t="shared" si="28"/>
        <v>9</v>
      </c>
      <c r="BJ31" s="107">
        <f t="shared" si="28"/>
        <v>9</v>
      </c>
      <c r="BK31" s="107">
        <f t="shared" si="28"/>
        <v>0</v>
      </c>
      <c r="BL31" s="107">
        <f t="shared" si="28"/>
        <v>0</v>
      </c>
      <c r="BM31" s="107">
        <f t="shared" si="28"/>
        <v>23</v>
      </c>
      <c r="BN31" s="107">
        <f t="shared" si="28"/>
        <v>27</v>
      </c>
      <c r="BO31" s="107">
        <f t="shared" si="28"/>
        <v>18</v>
      </c>
      <c r="BP31" s="107">
        <f t="shared" si="28"/>
        <v>9</v>
      </c>
      <c r="BQ31" s="107">
        <f t="shared" si="28"/>
        <v>0</v>
      </c>
      <c r="BR31" s="107">
        <f t="shared" si="28"/>
        <v>23</v>
      </c>
      <c r="BS31" s="107">
        <f t="shared" si="28"/>
        <v>50</v>
      </c>
      <c r="BT31" s="107">
        <f t="shared" si="28"/>
        <v>45</v>
      </c>
      <c r="BU31" s="107">
        <f t="shared" si="28"/>
        <v>27</v>
      </c>
      <c r="BV31" s="107">
        <f t="shared" si="28"/>
        <v>9</v>
      </c>
      <c r="BW31" s="107">
        <f t="shared" si="28"/>
        <v>23</v>
      </c>
      <c r="BX31" s="107">
        <f t="shared" si="28"/>
        <v>73</v>
      </c>
      <c r="BY31" s="107">
        <f t="shared" si="28"/>
        <v>95</v>
      </c>
      <c r="BZ31" s="107"/>
      <c r="CA31" s="120"/>
      <c r="CB31" s="107"/>
      <c r="CC31" s="120"/>
      <c r="CD31" s="107">
        <f>BB31</f>
        <v>18</v>
      </c>
      <c r="CE31" s="120">
        <f>BG31</f>
        <v>5</v>
      </c>
      <c r="CF31" s="23"/>
      <c r="CG31" s="215"/>
      <c r="CH31" s="202"/>
      <c r="CI31" s="202"/>
      <c r="CJ31" s="202"/>
      <c r="CK31" s="202"/>
      <c r="CL31" s="202"/>
      <c r="CM31" s="202"/>
      <c r="CN31" s="202"/>
      <c r="CO31" s="202"/>
      <c r="CP31" s="184"/>
      <c r="CQ31" s="120"/>
      <c r="CR31" s="101"/>
      <c r="CS31" s="120"/>
      <c r="CT31" s="107"/>
      <c r="CU31" s="120"/>
      <c r="CV31" s="107"/>
      <c r="CW31" s="120"/>
      <c r="CX31" s="102">
        <v>4</v>
      </c>
      <c r="CY31" s="120">
        <f>BB31/25</f>
        <v>0.72</v>
      </c>
      <c r="CZ31" s="140">
        <f>CY31*100/180</f>
        <v>0.4</v>
      </c>
      <c r="DA31" s="120">
        <f>CX31/25</f>
        <v>0.16</v>
      </c>
      <c r="DB31" s="140">
        <f>DA31*100/25</f>
        <v>0.64</v>
      </c>
      <c r="DC31" s="140">
        <f>CZ31+DB31</f>
        <v>1.04</v>
      </c>
      <c r="DD31" s="23"/>
      <c r="DE31" s="23"/>
      <c r="DF31" s="23"/>
      <c r="DG31" s="107"/>
      <c r="DH31" s="120"/>
      <c r="DI31" s="196"/>
      <c r="DJ31" s="120">
        <f>BG31</f>
        <v>5</v>
      </c>
      <c r="DK31" s="120"/>
      <c r="DL31" s="120"/>
      <c r="DM31" s="120"/>
      <c r="DN31" s="83" t="s">
        <v>117</v>
      </c>
      <c r="DO31" s="84"/>
      <c r="DP31" s="84"/>
      <c r="DQ31" s="84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120"/>
      <c r="EC31" s="121"/>
      <c r="ED31" s="122">
        <f t="shared" si="8"/>
        <v>0</v>
      </c>
      <c r="EE31" s="88">
        <v>5</v>
      </c>
      <c r="EF31" s="88"/>
      <c r="EG31" s="90"/>
      <c r="EH31" s="90"/>
      <c r="EI31" s="86"/>
      <c r="EJ31" s="86"/>
      <c r="EK31" s="91">
        <v>5</v>
      </c>
      <c r="EL31" s="91"/>
      <c r="EM31" s="86"/>
      <c r="EN31" s="86"/>
      <c r="EO31" s="86"/>
      <c r="EP31" s="86"/>
      <c r="EQ31" s="92"/>
      <c r="ER31" s="88"/>
    </row>
    <row r="32" spans="1:223" ht="21" customHeight="1">
      <c r="A32" s="107">
        <v>5</v>
      </c>
      <c r="B32" s="242" t="s">
        <v>127</v>
      </c>
      <c r="C32" s="184" t="s">
        <v>112</v>
      </c>
      <c r="D32" s="123"/>
      <c r="E32" s="123">
        <v>9</v>
      </c>
      <c r="F32" s="123"/>
      <c r="G32" s="123"/>
      <c r="H32" s="187">
        <v>2</v>
      </c>
      <c r="I32" s="210"/>
      <c r="J32" s="123"/>
      <c r="K32" s="123"/>
      <c r="L32" s="123"/>
      <c r="M32" s="187"/>
      <c r="N32" s="124"/>
      <c r="O32" s="124"/>
      <c r="P32" s="124"/>
      <c r="Q32" s="124"/>
      <c r="R32" s="187"/>
      <c r="S32" s="124"/>
      <c r="T32" s="124"/>
      <c r="U32" s="124"/>
      <c r="V32" s="124"/>
      <c r="W32" s="187"/>
      <c r="X32" s="125"/>
      <c r="Y32" s="125"/>
      <c r="Z32" s="125"/>
      <c r="AA32" s="125"/>
      <c r="AB32" s="187"/>
      <c r="AC32" s="125"/>
      <c r="AD32" s="125"/>
      <c r="AE32" s="125"/>
      <c r="AF32" s="125"/>
      <c r="AG32" s="187"/>
      <c r="AH32" s="238"/>
      <c r="AI32" s="238"/>
      <c r="AJ32" s="238"/>
      <c r="AK32" s="238"/>
      <c r="AL32" s="187"/>
      <c r="AM32" s="235"/>
      <c r="AN32" s="235"/>
      <c r="AO32" s="235"/>
      <c r="AP32" s="235"/>
      <c r="AQ32" s="187"/>
      <c r="AR32" s="188"/>
      <c r="AS32" s="188"/>
      <c r="AT32" s="188"/>
      <c r="AU32" s="188"/>
      <c r="AV32" s="187"/>
      <c r="AW32" s="188"/>
      <c r="AX32" s="188"/>
      <c r="AY32" s="188"/>
      <c r="AZ32" s="188"/>
      <c r="BA32" s="187"/>
      <c r="BB32" s="239">
        <f t="shared" si="22"/>
        <v>9</v>
      </c>
      <c r="BC32" s="107">
        <f t="shared" si="23"/>
        <v>0</v>
      </c>
      <c r="BD32" s="107">
        <f t="shared" si="24"/>
        <v>9</v>
      </c>
      <c r="BE32" s="107">
        <f t="shared" si="25"/>
        <v>0</v>
      </c>
      <c r="BF32" s="107">
        <f t="shared" si="26"/>
        <v>0</v>
      </c>
      <c r="BG32" s="187">
        <f t="shared" si="27"/>
        <v>2</v>
      </c>
      <c r="BH32" s="107"/>
      <c r="BI32" s="194"/>
      <c r="BJ32" s="102"/>
      <c r="BK32" s="120"/>
      <c r="BL32" s="107">
        <f>BB32</f>
        <v>9</v>
      </c>
      <c r="BM32" s="120">
        <f>BG32</f>
        <v>2</v>
      </c>
      <c r="BN32" s="107"/>
      <c r="BO32" s="194"/>
      <c r="BP32" s="102"/>
      <c r="BQ32" s="193"/>
      <c r="BR32" s="107"/>
      <c r="BS32" s="194"/>
      <c r="BT32" s="102"/>
      <c r="BU32" s="120"/>
      <c r="BV32" s="107"/>
      <c r="BW32" s="134"/>
      <c r="BX32" s="120"/>
      <c r="BY32" s="122"/>
      <c r="BZ32" s="130"/>
      <c r="CA32" s="131"/>
      <c r="CB32" s="107"/>
      <c r="CC32" s="120"/>
      <c r="CD32" s="107">
        <f>BB32</f>
        <v>9</v>
      </c>
      <c r="CE32" s="120">
        <f>BG32</f>
        <v>2</v>
      </c>
      <c r="CF32" s="23"/>
      <c r="CG32" s="215"/>
      <c r="CH32" s="202"/>
      <c r="CI32" s="202"/>
      <c r="CJ32" s="202"/>
      <c r="CK32" s="202"/>
      <c r="CL32" s="202"/>
      <c r="CM32" s="202"/>
      <c r="CN32" s="202"/>
      <c r="CO32" s="202"/>
      <c r="CP32" s="195"/>
      <c r="CQ32" s="131"/>
      <c r="CR32" s="138"/>
      <c r="CS32" s="131"/>
      <c r="CT32" s="130"/>
      <c r="CU32" s="131"/>
      <c r="CV32" s="130"/>
      <c r="CW32" s="131"/>
      <c r="CX32" s="102">
        <v>4</v>
      </c>
      <c r="CY32" s="120">
        <f>BB32/25</f>
        <v>0.36</v>
      </c>
      <c r="CZ32" s="140">
        <f>CY32*100/180</f>
        <v>0.2</v>
      </c>
      <c r="DA32" s="120">
        <f>CX32/25</f>
        <v>0.16</v>
      </c>
      <c r="DB32" s="140">
        <f>DA32*100/25</f>
        <v>0.64</v>
      </c>
      <c r="DC32" s="140">
        <f>CZ32+DB32</f>
        <v>0.84000000000000008</v>
      </c>
      <c r="DD32" s="23"/>
      <c r="DE32" s="23"/>
      <c r="DF32" s="23"/>
      <c r="DG32" s="107"/>
      <c r="DH32" s="120"/>
      <c r="DI32" s="196"/>
      <c r="DJ32" s="120">
        <f>BG32</f>
        <v>2</v>
      </c>
      <c r="DK32" s="120"/>
      <c r="DL32" s="120"/>
      <c r="DM32" s="120"/>
      <c r="DN32" s="83" t="s">
        <v>128</v>
      </c>
      <c r="DO32" s="84"/>
      <c r="DP32" s="84"/>
      <c r="DQ32" s="84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120">
        <f>BG32</f>
        <v>2</v>
      </c>
      <c r="EC32" s="121">
        <v>15</v>
      </c>
      <c r="ED32" s="122">
        <f t="shared" si="8"/>
        <v>3.3333333333333335</v>
      </c>
      <c r="EE32" s="88">
        <v>2</v>
      </c>
      <c r="EF32" s="88"/>
      <c r="EG32" s="90"/>
      <c r="EH32" s="90"/>
      <c r="EI32" s="86"/>
      <c r="EJ32" s="86"/>
      <c r="EK32" s="91">
        <v>2</v>
      </c>
      <c r="EL32" s="91"/>
      <c r="EM32" s="86"/>
      <c r="EN32" s="86"/>
      <c r="EO32" s="86"/>
      <c r="EP32" s="86"/>
      <c r="EQ32" s="92"/>
      <c r="ER32" s="88"/>
    </row>
    <row r="33" spans="1:223" s="21" customFormat="1" ht="24" customHeight="1">
      <c r="A33" s="107">
        <v>6</v>
      </c>
      <c r="B33" s="243" t="s">
        <v>129</v>
      </c>
      <c r="C33" s="184" t="s">
        <v>112</v>
      </c>
      <c r="D33" s="123"/>
      <c r="E33" s="123">
        <v>9</v>
      </c>
      <c r="F33" s="244"/>
      <c r="G33" s="123"/>
      <c r="H33" s="120">
        <v>2</v>
      </c>
      <c r="I33" s="245"/>
      <c r="J33" s="244"/>
      <c r="K33" s="244"/>
      <c r="L33" s="244"/>
      <c r="M33" s="246"/>
      <c r="N33" s="247"/>
      <c r="O33" s="247"/>
      <c r="P33" s="247"/>
      <c r="Q33" s="247"/>
      <c r="R33" s="246"/>
      <c r="S33" s="247"/>
      <c r="T33" s="247"/>
      <c r="U33" s="247"/>
      <c r="V33" s="247"/>
      <c r="W33" s="246"/>
      <c r="X33" s="248"/>
      <c r="Y33" s="248"/>
      <c r="Z33" s="248"/>
      <c r="AA33" s="248"/>
      <c r="AB33" s="246"/>
      <c r="AC33" s="248"/>
      <c r="AD33" s="248"/>
      <c r="AE33" s="248"/>
      <c r="AF33" s="248"/>
      <c r="AG33" s="246"/>
      <c r="AH33" s="249"/>
      <c r="AI33" s="249"/>
      <c r="AJ33" s="249"/>
      <c r="AK33" s="249"/>
      <c r="AL33" s="246"/>
      <c r="AM33" s="249"/>
      <c r="AN33" s="249"/>
      <c r="AO33" s="249"/>
      <c r="AP33" s="249"/>
      <c r="AQ33" s="246"/>
      <c r="AR33" s="250"/>
      <c r="AS33" s="250"/>
      <c r="AT33" s="250"/>
      <c r="AU33" s="250"/>
      <c r="AV33" s="246"/>
      <c r="AW33" s="250"/>
      <c r="AX33" s="250"/>
      <c r="AY33" s="250"/>
      <c r="AZ33" s="250"/>
      <c r="BA33" s="246"/>
      <c r="BB33" s="239">
        <f t="shared" si="22"/>
        <v>9</v>
      </c>
      <c r="BC33" s="107">
        <f t="shared" si="23"/>
        <v>0</v>
      </c>
      <c r="BD33" s="107">
        <f t="shared" si="24"/>
        <v>9</v>
      </c>
      <c r="BE33" s="107">
        <f t="shared" si="25"/>
        <v>0</v>
      </c>
      <c r="BF33" s="107">
        <f t="shared" si="26"/>
        <v>0</v>
      </c>
      <c r="BG33" s="187">
        <f t="shared" si="27"/>
        <v>2</v>
      </c>
      <c r="BH33" s="251"/>
      <c r="BI33" s="252"/>
      <c r="BJ33" s="253"/>
      <c r="BK33" s="246"/>
      <c r="BL33" s="251"/>
      <c r="BM33" s="246"/>
      <c r="BN33" s="251"/>
      <c r="BO33" s="252"/>
      <c r="BP33" s="253"/>
      <c r="BQ33" s="251"/>
      <c r="BR33" s="251"/>
      <c r="BS33" s="252"/>
      <c r="BT33" s="253"/>
      <c r="BU33" s="246"/>
      <c r="BV33" s="251"/>
      <c r="BW33" s="252"/>
      <c r="BX33" s="246"/>
      <c r="BY33" s="254"/>
      <c r="BZ33" s="255"/>
      <c r="CA33" s="256"/>
      <c r="CB33" s="251"/>
      <c r="CC33" s="246"/>
      <c r="CD33" s="251"/>
      <c r="CE33" s="246"/>
      <c r="CF33" s="257"/>
      <c r="CG33" s="258"/>
      <c r="CH33" s="259"/>
      <c r="CI33" s="259"/>
      <c r="CJ33" s="259"/>
      <c r="CK33" s="259"/>
      <c r="CL33" s="259"/>
      <c r="CM33" s="259"/>
      <c r="CN33" s="259"/>
      <c r="CO33" s="259"/>
      <c r="CP33" s="256"/>
      <c r="CQ33" s="256"/>
      <c r="CR33" s="260"/>
      <c r="CS33" s="256"/>
      <c r="CT33" s="255"/>
      <c r="CU33" s="256"/>
      <c r="CV33" s="255"/>
      <c r="CW33" s="256"/>
      <c r="CX33" s="253"/>
      <c r="CY33" s="246"/>
      <c r="CZ33" s="261"/>
      <c r="DA33" s="246"/>
      <c r="DB33" s="261"/>
      <c r="DC33" s="261"/>
      <c r="DD33" s="257"/>
      <c r="DE33" s="257"/>
      <c r="DF33" s="257"/>
      <c r="DG33" s="251"/>
      <c r="DH33" s="246"/>
      <c r="DI33" s="262"/>
      <c r="DJ33" s="246"/>
      <c r="DK33" s="246"/>
      <c r="DL33" s="246"/>
      <c r="DM33" s="246"/>
      <c r="DN33" s="263"/>
      <c r="DO33" s="264"/>
      <c r="DP33" s="264"/>
      <c r="DQ33" s="264"/>
      <c r="DR33" s="265"/>
      <c r="DS33" s="265"/>
      <c r="DT33" s="265"/>
      <c r="DU33" s="265"/>
      <c r="DV33" s="265"/>
      <c r="DW33" s="265"/>
      <c r="DX33" s="265"/>
      <c r="DY33" s="265"/>
      <c r="DZ33" s="265"/>
      <c r="EA33" s="265"/>
      <c r="EB33" s="120"/>
      <c r="EC33" s="121">
        <v>5</v>
      </c>
      <c r="ED33" s="122">
        <f t="shared" si="8"/>
        <v>1.1111111111111112</v>
      </c>
      <c r="EE33" s="265">
        <v>2</v>
      </c>
      <c r="EF33" s="265"/>
      <c r="EG33" s="266"/>
      <c r="EH33" s="266"/>
      <c r="EI33" s="267"/>
      <c r="EJ33" s="267"/>
      <c r="EK33" s="268">
        <v>2</v>
      </c>
      <c r="EL33" s="268"/>
      <c r="EM33" s="267"/>
      <c r="EN33" s="267"/>
      <c r="EO33" s="267"/>
      <c r="EP33" s="267"/>
      <c r="EQ33" s="269"/>
      <c r="ER33" s="265"/>
    </row>
    <row r="34" spans="1:223" ht="21" customHeight="1">
      <c r="A34" s="107">
        <v>6</v>
      </c>
      <c r="B34" s="83" t="s">
        <v>130</v>
      </c>
      <c r="C34" s="534" t="s">
        <v>108</v>
      </c>
      <c r="D34" s="123">
        <v>9</v>
      </c>
      <c r="E34" s="123">
        <v>9</v>
      </c>
      <c r="F34" s="123"/>
      <c r="G34" s="123"/>
      <c r="H34" s="187">
        <v>4</v>
      </c>
      <c r="I34" s="210">
        <v>9</v>
      </c>
      <c r="J34" s="123">
        <v>9</v>
      </c>
      <c r="K34" s="123"/>
      <c r="L34" s="123"/>
      <c r="M34" s="187">
        <v>4</v>
      </c>
      <c r="N34" s="124"/>
      <c r="O34" s="124"/>
      <c r="P34" s="124"/>
      <c r="Q34" s="124"/>
      <c r="R34" s="185"/>
      <c r="S34" s="124"/>
      <c r="T34" s="124"/>
      <c r="U34" s="124"/>
      <c r="V34" s="124"/>
      <c r="W34" s="185"/>
      <c r="X34" s="125"/>
      <c r="Y34" s="125"/>
      <c r="Z34" s="125"/>
      <c r="AA34" s="125"/>
      <c r="AB34" s="185"/>
      <c r="AC34" s="125"/>
      <c r="AD34" s="125"/>
      <c r="AE34" s="125"/>
      <c r="AF34" s="125"/>
      <c r="AG34" s="185"/>
      <c r="AH34" s="238"/>
      <c r="AI34" s="238"/>
      <c r="AJ34" s="238"/>
      <c r="AK34" s="238"/>
      <c r="AL34" s="185"/>
      <c r="AM34" s="235"/>
      <c r="AN34" s="235"/>
      <c r="AO34" s="235"/>
      <c r="AP34" s="235"/>
      <c r="AQ34" s="187"/>
      <c r="AR34" s="188"/>
      <c r="AS34" s="188"/>
      <c r="AT34" s="188"/>
      <c r="AU34" s="188"/>
      <c r="AV34" s="187"/>
      <c r="AW34" s="188"/>
      <c r="AX34" s="188"/>
      <c r="AY34" s="188"/>
      <c r="AZ34" s="188"/>
      <c r="BA34" s="185"/>
      <c r="BB34" s="239">
        <f t="shared" si="22"/>
        <v>36</v>
      </c>
      <c r="BC34" s="107">
        <f t="shared" si="23"/>
        <v>18</v>
      </c>
      <c r="BD34" s="107">
        <f t="shared" si="24"/>
        <v>18</v>
      </c>
      <c r="BE34" s="107">
        <f t="shared" si="25"/>
        <v>0</v>
      </c>
      <c r="BF34" s="107">
        <f t="shared" si="26"/>
        <v>0</v>
      </c>
      <c r="BG34" s="187">
        <f t="shared" si="27"/>
        <v>8</v>
      </c>
      <c r="BH34" s="107"/>
      <c r="BI34" s="134"/>
      <c r="BJ34" s="102"/>
      <c r="BK34" s="120"/>
      <c r="BL34" s="107"/>
      <c r="BM34" s="120"/>
      <c r="BN34" s="107"/>
      <c r="BO34" s="134"/>
      <c r="BP34" s="102"/>
      <c r="BQ34" s="193"/>
      <c r="BR34" s="107"/>
      <c r="BS34" s="134"/>
      <c r="BT34" s="102"/>
      <c r="BU34" s="120"/>
      <c r="BV34" s="107"/>
      <c r="BW34" s="134"/>
      <c r="BX34" s="120"/>
      <c r="BY34" s="122"/>
      <c r="BZ34" s="130"/>
      <c r="CA34" s="131"/>
      <c r="CB34" s="107"/>
      <c r="CC34" s="120"/>
      <c r="CD34" s="107"/>
      <c r="CE34" s="120"/>
      <c r="CF34" s="23"/>
      <c r="CG34" s="215"/>
      <c r="CH34" s="202"/>
      <c r="CI34" s="202"/>
      <c r="CJ34" s="202"/>
      <c r="CK34" s="202"/>
      <c r="CL34" s="202"/>
      <c r="CM34" s="202"/>
      <c r="CN34" s="202"/>
      <c r="CO34" s="202"/>
      <c r="CP34" s="195"/>
      <c r="CQ34" s="131"/>
      <c r="CR34" s="138"/>
      <c r="CS34" s="131"/>
      <c r="CT34" s="130"/>
      <c r="CU34" s="131"/>
      <c r="CV34" s="130"/>
      <c r="CW34" s="131"/>
      <c r="CX34" s="102"/>
      <c r="CY34" s="120"/>
      <c r="CZ34" s="140"/>
      <c r="DA34" s="120"/>
      <c r="DB34" s="140"/>
      <c r="DC34" s="140"/>
      <c r="DD34" s="23"/>
      <c r="DE34" s="23"/>
      <c r="DF34" s="23"/>
      <c r="DG34" s="107"/>
      <c r="DH34" s="120"/>
      <c r="DI34" s="196"/>
      <c r="DJ34" s="134"/>
      <c r="DK34" s="134"/>
      <c r="DL34" s="134"/>
      <c r="DM34" s="120"/>
      <c r="DN34" s="83"/>
      <c r="DO34" s="84"/>
      <c r="DP34" s="84"/>
      <c r="DQ34" s="84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120"/>
      <c r="EC34" s="121"/>
      <c r="ED34" s="122">
        <f t="shared" si="8"/>
        <v>0</v>
      </c>
      <c r="EE34" s="88"/>
      <c r="EF34" s="88"/>
      <c r="EG34" s="90"/>
      <c r="EH34" s="90"/>
      <c r="EI34" s="86"/>
      <c r="EJ34" s="86"/>
      <c r="EK34" s="91">
        <v>2</v>
      </c>
      <c r="EL34" s="91"/>
      <c r="EM34" s="86"/>
      <c r="EN34" s="86"/>
      <c r="EO34" s="86"/>
      <c r="EP34" s="86"/>
      <c r="EQ34" s="92"/>
      <c r="ER34" s="88"/>
    </row>
    <row r="35" spans="1:223" ht="21" customHeight="1">
      <c r="A35" s="107">
        <v>8</v>
      </c>
      <c r="B35" s="82" t="s">
        <v>131</v>
      </c>
      <c r="C35" s="184" t="s">
        <v>108</v>
      </c>
      <c r="D35" s="123"/>
      <c r="E35" s="123"/>
      <c r="F35" s="123"/>
      <c r="G35" s="123"/>
      <c r="H35" s="187"/>
      <c r="I35" s="210">
        <v>18</v>
      </c>
      <c r="J35" s="123">
        <v>18</v>
      </c>
      <c r="K35" s="123"/>
      <c r="L35" s="123"/>
      <c r="M35" s="187">
        <v>5</v>
      </c>
      <c r="N35" s="124"/>
      <c r="O35" s="124"/>
      <c r="P35" s="124"/>
      <c r="Q35" s="124"/>
      <c r="R35" s="187"/>
      <c r="S35" s="124"/>
      <c r="T35" s="124"/>
      <c r="U35" s="124"/>
      <c r="V35" s="124"/>
      <c r="W35" s="187"/>
      <c r="X35" s="125"/>
      <c r="Y35" s="125"/>
      <c r="Z35" s="125"/>
      <c r="AA35" s="125"/>
      <c r="AB35" s="187"/>
      <c r="AC35" s="125"/>
      <c r="AD35" s="125"/>
      <c r="AE35" s="125"/>
      <c r="AF35" s="125"/>
      <c r="AG35" s="187"/>
      <c r="AH35" s="238"/>
      <c r="AI35" s="238"/>
      <c r="AJ35" s="238"/>
      <c r="AK35" s="238"/>
      <c r="AL35" s="187"/>
      <c r="AM35" s="235"/>
      <c r="AN35" s="235"/>
      <c r="AO35" s="235"/>
      <c r="AP35" s="235"/>
      <c r="AQ35" s="187"/>
      <c r="AR35" s="188"/>
      <c r="AS35" s="188"/>
      <c r="AT35" s="188"/>
      <c r="AU35" s="188"/>
      <c r="AV35" s="187"/>
      <c r="AW35" s="188"/>
      <c r="AX35" s="188"/>
      <c r="AY35" s="188"/>
      <c r="AZ35" s="188"/>
      <c r="BA35" s="187"/>
      <c r="BB35" s="239">
        <f t="shared" si="22"/>
        <v>36</v>
      </c>
      <c r="BC35" s="107">
        <f t="shared" si="23"/>
        <v>18</v>
      </c>
      <c r="BD35" s="107">
        <f t="shared" si="24"/>
        <v>18</v>
      </c>
      <c r="BE35" s="107">
        <f t="shared" si="25"/>
        <v>0</v>
      </c>
      <c r="BF35" s="107">
        <f t="shared" si="26"/>
        <v>0</v>
      </c>
      <c r="BG35" s="187">
        <f t="shared" si="27"/>
        <v>5</v>
      </c>
      <c r="BH35" s="107"/>
      <c r="BI35" s="134"/>
      <c r="BJ35" s="102"/>
      <c r="BK35" s="120"/>
      <c r="BL35" s="107"/>
      <c r="BM35" s="120"/>
      <c r="BN35" s="107"/>
      <c r="BO35" s="134"/>
      <c r="BP35" s="102"/>
      <c r="BQ35" s="193"/>
      <c r="BR35" s="107"/>
      <c r="BS35" s="134"/>
      <c r="BT35" s="102"/>
      <c r="BU35" s="120"/>
      <c r="BV35" s="107"/>
      <c r="BW35" s="134"/>
      <c r="BX35" s="120"/>
      <c r="BY35" s="122"/>
      <c r="BZ35" s="130"/>
      <c r="CA35" s="131"/>
      <c r="CB35" s="107"/>
      <c r="CC35" s="120"/>
      <c r="CD35" s="107"/>
      <c r="CE35" s="120"/>
      <c r="CF35" s="23"/>
      <c r="CG35" s="215"/>
      <c r="CH35" s="202"/>
      <c r="CI35" s="202"/>
      <c r="CJ35" s="202"/>
      <c r="CK35" s="202"/>
      <c r="CL35" s="202"/>
      <c r="CM35" s="202"/>
      <c r="CN35" s="202"/>
      <c r="CO35" s="202"/>
      <c r="CP35" s="195"/>
      <c r="CQ35" s="131"/>
      <c r="CR35" s="138"/>
      <c r="CS35" s="131"/>
      <c r="CT35" s="130"/>
      <c r="CU35" s="131"/>
      <c r="CV35" s="130"/>
      <c r="CW35" s="131"/>
      <c r="CX35" s="102"/>
      <c r="CY35" s="120"/>
      <c r="CZ35" s="140"/>
      <c r="DA35" s="120"/>
      <c r="DB35" s="140"/>
      <c r="DC35" s="140"/>
      <c r="DD35" s="23"/>
      <c r="DE35" s="23"/>
      <c r="DF35" s="23"/>
      <c r="DG35" s="107"/>
      <c r="DH35" s="120"/>
      <c r="DI35" s="196"/>
      <c r="DJ35" s="134"/>
      <c r="DK35" s="134"/>
      <c r="DL35" s="134"/>
      <c r="DM35" s="120"/>
      <c r="DN35" s="83"/>
      <c r="DO35" s="84"/>
      <c r="DP35" s="84"/>
      <c r="DQ35" s="84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120"/>
      <c r="EC35" s="121">
        <v>10</v>
      </c>
      <c r="ED35" s="122">
        <f t="shared" si="8"/>
        <v>1.3888888888888888</v>
      </c>
      <c r="EE35" s="88"/>
      <c r="EF35" s="88"/>
      <c r="EG35" s="90"/>
      <c r="EH35" s="90"/>
      <c r="EI35" s="86"/>
      <c r="EJ35" s="86"/>
      <c r="EK35" s="91">
        <v>8</v>
      </c>
      <c r="EL35" s="91"/>
      <c r="EM35" s="86"/>
      <c r="EN35" s="86"/>
      <c r="EO35" s="86"/>
      <c r="EP35" s="86"/>
      <c r="EQ35" s="92"/>
      <c r="ER35" s="88"/>
    </row>
    <row r="36" spans="1:223" ht="21" customHeight="1">
      <c r="A36" s="107">
        <v>9</v>
      </c>
      <c r="B36" s="83" t="s">
        <v>132</v>
      </c>
      <c r="C36" s="184" t="s">
        <v>112</v>
      </c>
      <c r="D36" s="123"/>
      <c r="E36" s="123"/>
      <c r="F36" s="123"/>
      <c r="G36" s="123"/>
      <c r="H36" s="187"/>
      <c r="I36" s="210"/>
      <c r="J36" s="123"/>
      <c r="K36" s="123"/>
      <c r="L36" s="123"/>
      <c r="M36" s="187"/>
      <c r="N36" s="124">
        <v>3</v>
      </c>
      <c r="O36" s="124">
        <v>9</v>
      </c>
      <c r="P36" s="124"/>
      <c r="Q36" s="124"/>
      <c r="R36" s="185">
        <v>2</v>
      </c>
      <c r="S36" s="124"/>
      <c r="T36" s="124"/>
      <c r="U36" s="124"/>
      <c r="V36" s="124"/>
      <c r="W36" s="185"/>
      <c r="X36" s="125"/>
      <c r="Y36" s="125"/>
      <c r="Z36" s="125"/>
      <c r="AA36" s="125"/>
      <c r="AB36" s="185"/>
      <c r="AC36" s="125"/>
      <c r="AD36" s="125"/>
      <c r="AE36" s="125"/>
      <c r="AF36" s="125"/>
      <c r="AG36" s="185"/>
      <c r="AH36" s="238"/>
      <c r="AI36" s="238"/>
      <c r="AJ36" s="238"/>
      <c r="AK36" s="238"/>
      <c r="AL36" s="185"/>
      <c r="AM36" s="235"/>
      <c r="AN36" s="235"/>
      <c r="AO36" s="235"/>
      <c r="AP36" s="235"/>
      <c r="AQ36" s="187"/>
      <c r="AR36" s="188"/>
      <c r="AS36" s="188"/>
      <c r="AT36" s="188"/>
      <c r="AU36" s="188"/>
      <c r="AV36" s="187"/>
      <c r="AW36" s="188"/>
      <c r="AX36" s="188"/>
      <c r="AY36" s="188"/>
      <c r="AZ36" s="188"/>
      <c r="BA36" s="185"/>
      <c r="BB36" s="239">
        <f t="shared" si="22"/>
        <v>12</v>
      </c>
      <c r="BC36" s="107">
        <f t="shared" si="23"/>
        <v>3</v>
      </c>
      <c r="BD36" s="107">
        <f t="shared" si="24"/>
        <v>9</v>
      </c>
      <c r="BE36" s="107">
        <f t="shared" si="25"/>
        <v>0</v>
      </c>
      <c r="BF36" s="107">
        <f t="shared" si="26"/>
        <v>0</v>
      </c>
      <c r="BG36" s="187">
        <f t="shared" si="27"/>
        <v>2</v>
      </c>
      <c r="BH36" s="107"/>
      <c r="BI36" s="194"/>
      <c r="BJ36" s="102"/>
      <c r="BK36" s="120"/>
      <c r="BL36" s="107"/>
      <c r="BM36" s="120"/>
      <c r="BN36" s="107"/>
      <c r="BO36" s="194"/>
      <c r="BP36" s="102"/>
      <c r="BQ36" s="193"/>
      <c r="BR36" s="107"/>
      <c r="BS36" s="194"/>
      <c r="BT36" s="102"/>
      <c r="BU36" s="120"/>
      <c r="BV36" s="107"/>
      <c r="BW36" s="134"/>
      <c r="BX36" s="120"/>
      <c r="BY36" s="122"/>
      <c r="BZ36" s="130"/>
      <c r="CA36" s="131"/>
      <c r="CB36" s="107"/>
      <c r="CC36" s="120"/>
      <c r="CD36" s="107">
        <f>BB36</f>
        <v>12</v>
      </c>
      <c r="CE36" s="120">
        <f>BG36</f>
        <v>2</v>
      </c>
      <c r="CF36" s="23"/>
      <c r="CG36" s="215"/>
      <c r="CH36" s="202"/>
      <c r="CI36" s="202"/>
      <c r="CJ36" s="202"/>
      <c r="CK36" s="202"/>
      <c r="CL36" s="202"/>
      <c r="CM36" s="202"/>
      <c r="CN36" s="202"/>
      <c r="CO36" s="202"/>
      <c r="CP36" s="195"/>
      <c r="CQ36" s="131"/>
      <c r="CR36" s="138"/>
      <c r="CS36" s="131"/>
      <c r="CT36" s="130"/>
      <c r="CU36" s="131"/>
      <c r="CV36" s="130"/>
      <c r="CW36" s="131"/>
      <c r="CX36" s="102">
        <v>4</v>
      </c>
      <c r="CY36" s="120">
        <f>BB36/25</f>
        <v>0.48</v>
      </c>
      <c r="CZ36" s="140">
        <f>CY36*100/180</f>
        <v>0.26666666666666666</v>
      </c>
      <c r="DA36" s="120">
        <f>CX36/25</f>
        <v>0.16</v>
      </c>
      <c r="DB36" s="140">
        <f>DA36*100/25</f>
        <v>0.64</v>
      </c>
      <c r="DC36" s="140">
        <f>CZ36+DB36</f>
        <v>0.90666666666666673</v>
      </c>
      <c r="DD36" s="23"/>
      <c r="DE36" s="23"/>
      <c r="DF36" s="23"/>
      <c r="DG36" s="107"/>
      <c r="DH36" s="120"/>
      <c r="DI36" s="196"/>
      <c r="DJ36" s="120"/>
      <c r="DK36" s="120"/>
      <c r="DL36" s="120"/>
      <c r="DM36" s="120"/>
      <c r="DN36" s="83" t="s">
        <v>133</v>
      </c>
      <c r="DO36" s="84"/>
      <c r="DP36" s="84"/>
      <c r="DQ36" s="84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120"/>
      <c r="EC36" s="121">
        <v>10</v>
      </c>
      <c r="ED36" s="122">
        <f t="shared" si="8"/>
        <v>1.6666666666666667</v>
      </c>
      <c r="EE36" s="88"/>
      <c r="EF36" s="88"/>
      <c r="EG36" s="90"/>
      <c r="EH36" s="90"/>
      <c r="EI36" s="86"/>
      <c r="EJ36" s="86"/>
      <c r="EK36" s="91">
        <v>2</v>
      </c>
      <c r="EL36" s="91"/>
      <c r="EM36" s="86"/>
      <c r="EN36" s="86"/>
      <c r="EO36" s="86"/>
      <c r="EP36" s="86"/>
      <c r="EQ36" s="92"/>
      <c r="ER36" s="88"/>
    </row>
    <row r="37" spans="1:223" ht="27" customHeight="1">
      <c r="A37" s="107">
        <v>10</v>
      </c>
      <c r="B37" s="242" t="s">
        <v>134</v>
      </c>
      <c r="C37" s="184" t="s">
        <v>112</v>
      </c>
      <c r="D37" s="123"/>
      <c r="E37" s="123"/>
      <c r="F37" s="123"/>
      <c r="G37" s="123"/>
      <c r="H37" s="187"/>
      <c r="I37" s="210"/>
      <c r="J37" s="123"/>
      <c r="K37" s="123"/>
      <c r="L37" s="123"/>
      <c r="M37" s="187"/>
      <c r="N37" s="124"/>
      <c r="O37" s="124"/>
      <c r="P37" s="124"/>
      <c r="Q37" s="124"/>
      <c r="R37" s="187"/>
      <c r="S37" s="124"/>
      <c r="T37" s="124"/>
      <c r="U37" s="124"/>
      <c r="V37" s="124"/>
      <c r="W37" s="187"/>
      <c r="X37" s="125">
        <v>9</v>
      </c>
      <c r="Y37" s="125">
        <v>9</v>
      </c>
      <c r="Z37" s="125"/>
      <c r="AA37" s="125"/>
      <c r="AB37" s="187">
        <v>2</v>
      </c>
      <c r="AC37" s="125"/>
      <c r="AD37" s="125"/>
      <c r="AE37" s="125"/>
      <c r="AF37" s="125"/>
      <c r="AG37" s="187"/>
      <c r="AH37" s="238"/>
      <c r="AI37" s="238"/>
      <c r="AJ37" s="238"/>
      <c r="AK37" s="238"/>
      <c r="AL37" s="187"/>
      <c r="AM37" s="235"/>
      <c r="AN37" s="235"/>
      <c r="AO37" s="235"/>
      <c r="AP37" s="235"/>
      <c r="AQ37" s="187"/>
      <c r="AR37" s="188"/>
      <c r="AS37" s="188"/>
      <c r="AT37" s="188"/>
      <c r="AU37" s="188"/>
      <c r="AV37" s="187"/>
      <c r="AW37" s="188"/>
      <c r="AX37" s="188"/>
      <c r="AY37" s="188"/>
      <c r="AZ37" s="188"/>
      <c r="BA37" s="187"/>
      <c r="BB37" s="239">
        <f t="shared" si="22"/>
        <v>18</v>
      </c>
      <c r="BC37" s="107">
        <f t="shared" si="23"/>
        <v>9</v>
      </c>
      <c r="BD37" s="107">
        <f t="shared" si="24"/>
        <v>9</v>
      </c>
      <c r="BE37" s="107">
        <f t="shared" si="25"/>
        <v>0</v>
      </c>
      <c r="BF37" s="107">
        <f t="shared" si="26"/>
        <v>0</v>
      </c>
      <c r="BG37" s="187">
        <f t="shared" si="27"/>
        <v>2</v>
      </c>
      <c r="BH37" s="107"/>
      <c r="BI37" s="194"/>
      <c r="BJ37" s="102"/>
      <c r="BK37" s="120"/>
      <c r="BL37" s="107"/>
      <c r="BM37" s="120"/>
      <c r="BN37" s="107"/>
      <c r="BO37" s="194"/>
      <c r="BP37" s="102"/>
      <c r="BQ37" s="193"/>
      <c r="BR37" s="107"/>
      <c r="BS37" s="194"/>
      <c r="BT37" s="102"/>
      <c r="BU37" s="120"/>
      <c r="BV37" s="107"/>
      <c r="BW37" s="134"/>
      <c r="BX37" s="120"/>
      <c r="BY37" s="122"/>
      <c r="BZ37" s="130"/>
      <c r="CA37" s="131"/>
      <c r="CB37" s="107"/>
      <c r="CC37" s="120"/>
      <c r="CD37" s="107"/>
      <c r="CE37" s="120"/>
      <c r="CF37" s="23"/>
      <c r="CG37" s="215"/>
      <c r="CH37" s="202"/>
      <c r="CI37" s="202"/>
      <c r="CJ37" s="202"/>
      <c r="CK37" s="202"/>
      <c r="CL37" s="202"/>
      <c r="CM37" s="202"/>
      <c r="CN37" s="202"/>
      <c r="CO37" s="202"/>
      <c r="CP37" s="195"/>
      <c r="CQ37" s="131"/>
      <c r="CR37" s="138"/>
      <c r="CS37" s="131"/>
      <c r="CT37" s="130"/>
      <c r="CU37" s="131"/>
      <c r="CV37" s="130"/>
      <c r="CW37" s="131"/>
      <c r="CX37" s="102"/>
      <c r="CY37" s="120"/>
      <c r="CZ37" s="140"/>
      <c r="DA37" s="120"/>
      <c r="DB37" s="140"/>
      <c r="DC37" s="140"/>
      <c r="DD37" s="23"/>
      <c r="DE37" s="23"/>
      <c r="DF37" s="23"/>
      <c r="DG37" s="107"/>
      <c r="DH37" s="120"/>
      <c r="DI37" s="196"/>
      <c r="DJ37" s="120"/>
      <c r="DK37" s="120"/>
      <c r="DL37" s="120"/>
      <c r="DM37" s="120"/>
      <c r="DN37" s="83"/>
      <c r="DO37" s="84"/>
      <c r="DP37" s="84"/>
      <c r="DQ37" s="84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120"/>
      <c r="EC37" s="121">
        <v>20</v>
      </c>
      <c r="ED37" s="122">
        <f t="shared" si="8"/>
        <v>2.2222222222222223</v>
      </c>
      <c r="EE37" s="88">
        <v>5</v>
      </c>
      <c r="EF37" s="88"/>
      <c r="EG37" s="90"/>
      <c r="EH37" s="90"/>
      <c r="EI37" s="86"/>
      <c r="EJ37" s="86"/>
      <c r="EK37" s="91">
        <v>5</v>
      </c>
      <c r="EL37" s="91"/>
      <c r="EM37" s="86"/>
      <c r="EN37" s="86"/>
      <c r="EO37" s="86"/>
      <c r="EP37" s="86"/>
      <c r="EQ37" s="92"/>
      <c r="ER37" s="88"/>
    </row>
    <row r="38" spans="1:223" ht="24.6" customHeight="1">
      <c r="A38" s="107">
        <v>11</v>
      </c>
      <c r="B38" s="82" t="s">
        <v>135</v>
      </c>
      <c r="C38" s="184" t="s">
        <v>108</v>
      </c>
      <c r="D38" s="123"/>
      <c r="E38" s="123"/>
      <c r="F38" s="123"/>
      <c r="G38" s="123"/>
      <c r="H38" s="187"/>
      <c r="I38" s="123"/>
      <c r="J38" s="123"/>
      <c r="K38" s="123"/>
      <c r="L38" s="123"/>
      <c r="M38" s="187"/>
      <c r="N38" s="124"/>
      <c r="O38" s="124"/>
      <c r="P38" s="124"/>
      <c r="Q38" s="124"/>
      <c r="R38" s="187"/>
      <c r="S38" s="124"/>
      <c r="T38" s="124"/>
      <c r="U38" s="124"/>
      <c r="V38" s="124"/>
      <c r="W38" s="187"/>
      <c r="X38" s="125"/>
      <c r="Y38" s="125"/>
      <c r="Z38" s="125"/>
      <c r="AA38" s="125"/>
      <c r="AB38" s="185"/>
      <c r="AC38" s="125"/>
      <c r="AD38" s="125"/>
      <c r="AE38" s="125"/>
      <c r="AF38" s="125"/>
      <c r="AG38" s="187"/>
      <c r="AH38" s="238"/>
      <c r="AI38" s="238"/>
      <c r="AJ38" s="238"/>
      <c r="AK38" s="238"/>
      <c r="AL38" s="187"/>
      <c r="AM38" s="235">
        <v>9</v>
      </c>
      <c r="AN38" s="235">
        <v>18</v>
      </c>
      <c r="AO38" s="235"/>
      <c r="AP38" s="235"/>
      <c r="AQ38" s="187">
        <v>3</v>
      </c>
      <c r="AR38" s="216"/>
      <c r="AS38" s="216"/>
      <c r="AT38" s="188"/>
      <c r="AU38" s="188"/>
      <c r="AV38" s="187"/>
      <c r="AW38" s="188"/>
      <c r="AX38" s="188"/>
      <c r="AY38" s="188"/>
      <c r="AZ38" s="188"/>
      <c r="BA38" s="187"/>
      <c r="BB38" s="239">
        <f t="shared" si="22"/>
        <v>27</v>
      </c>
      <c r="BC38" s="107">
        <f t="shared" si="23"/>
        <v>9</v>
      </c>
      <c r="BD38" s="107">
        <f t="shared" si="24"/>
        <v>18</v>
      </c>
      <c r="BE38" s="107">
        <f t="shared" si="25"/>
        <v>0</v>
      </c>
      <c r="BF38" s="107">
        <f t="shared" si="26"/>
        <v>0</v>
      </c>
      <c r="BG38" s="187">
        <f t="shared" si="27"/>
        <v>3</v>
      </c>
      <c r="BH38" s="107"/>
      <c r="BI38" s="194"/>
      <c r="BJ38" s="102"/>
      <c r="BK38" s="120"/>
      <c r="BL38" s="107"/>
      <c r="BM38" s="120"/>
      <c r="BN38" s="107"/>
      <c r="BO38" s="194"/>
      <c r="BP38" s="102"/>
      <c r="BQ38" s="193"/>
      <c r="BR38" s="107"/>
      <c r="BS38" s="194"/>
      <c r="BT38" s="102"/>
      <c r="BU38" s="120"/>
      <c r="BV38" s="107"/>
      <c r="BW38" s="134"/>
      <c r="BX38" s="120">
        <f>BG38</f>
        <v>3</v>
      </c>
      <c r="BY38" s="122">
        <f>BX38*100/BG124</f>
        <v>300</v>
      </c>
      <c r="BZ38" s="107"/>
      <c r="CA38" s="120"/>
      <c r="CB38" s="107"/>
      <c r="CC38" s="120"/>
      <c r="CD38" s="107">
        <f>BB38</f>
        <v>27</v>
      </c>
      <c r="CE38" s="120">
        <f>BG38</f>
        <v>3</v>
      </c>
      <c r="CF38" s="23"/>
      <c r="CG38" s="215"/>
      <c r="CH38" s="202"/>
      <c r="CI38" s="202"/>
      <c r="CJ38" s="202"/>
      <c r="CK38" s="202"/>
      <c r="CL38" s="202"/>
      <c r="CM38" s="202"/>
      <c r="CN38" s="202"/>
      <c r="CO38" s="202"/>
      <c r="CP38" s="184"/>
      <c r="CQ38" s="120"/>
      <c r="CR38" s="101"/>
      <c r="CS38" s="120"/>
      <c r="CT38" s="107"/>
      <c r="CU38" s="120"/>
      <c r="CV38" s="107"/>
      <c r="CW38" s="120"/>
      <c r="CX38" s="102">
        <v>2</v>
      </c>
      <c r="CY38" s="120">
        <f>BB38/25</f>
        <v>1.08</v>
      </c>
      <c r="CZ38" s="140">
        <f>CY38*100/180</f>
        <v>0.6</v>
      </c>
      <c r="DA38" s="120">
        <f>CX38/25</f>
        <v>0.08</v>
      </c>
      <c r="DB38" s="140">
        <f>DA38*100/180</f>
        <v>4.4444444444444446E-2</v>
      </c>
      <c r="DC38" s="140">
        <f>CZ38+DB38</f>
        <v>0.64444444444444438</v>
      </c>
      <c r="DD38" s="23"/>
      <c r="DE38" s="23"/>
      <c r="DF38" s="23"/>
      <c r="DG38" s="107">
        <f>BB38</f>
        <v>27</v>
      </c>
      <c r="DH38" s="120">
        <f>BG38</f>
        <v>3</v>
      </c>
      <c r="DI38" s="196">
        <f>DH38*100/180</f>
        <v>1.6666666666666667</v>
      </c>
      <c r="DJ38" s="120">
        <f>BG38</f>
        <v>3</v>
      </c>
      <c r="DK38" s="120"/>
      <c r="DL38" s="120"/>
      <c r="DM38" s="120"/>
      <c r="DN38" s="83"/>
      <c r="DO38" s="84"/>
      <c r="DP38" s="84"/>
      <c r="DQ38" s="84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120"/>
      <c r="EC38" s="121">
        <f>BD38/2</f>
        <v>9</v>
      </c>
      <c r="ED38" s="122">
        <f t="shared" si="8"/>
        <v>1</v>
      </c>
      <c r="EE38" s="88">
        <v>3</v>
      </c>
      <c r="EF38" s="88"/>
      <c r="EG38" s="90"/>
      <c r="EH38" s="90"/>
      <c r="EI38" s="86"/>
      <c r="EJ38" s="86"/>
      <c r="EK38" s="91">
        <v>3</v>
      </c>
      <c r="EL38" s="91"/>
      <c r="EM38" s="86"/>
      <c r="EN38" s="86"/>
      <c r="EO38" s="86"/>
      <c r="EP38" s="86"/>
      <c r="EQ38" s="92"/>
      <c r="ER38" s="88"/>
    </row>
    <row r="39" spans="1:223" ht="27" customHeight="1">
      <c r="A39" s="107">
        <v>12</v>
      </c>
      <c r="B39" s="242" t="s">
        <v>136</v>
      </c>
      <c r="C39" s="184" t="s">
        <v>112</v>
      </c>
      <c r="D39" s="123"/>
      <c r="E39" s="123"/>
      <c r="F39" s="123"/>
      <c r="G39" s="123"/>
      <c r="H39" s="187"/>
      <c r="I39" s="123"/>
      <c r="J39" s="123"/>
      <c r="K39" s="123"/>
      <c r="L39" s="123"/>
      <c r="M39" s="187"/>
      <c r="N39" s="124"/>
      <c r="O39" s="124"/>
      <c r="P39" s="124"/>
      <c r="Q39" s="124"/>
      <c r="R39" s="187"/>
      <c r="S39" s="124"/>
      <c r="T39" s="124"/>
      <c r="U39" s="124"/>
      <c r="V39" s="124"/>
      <c r="W39" s="187"/>
      <c r="X39" s="125"/>
      <c r="Y39" s="125"/>
      <c r="Z39" s="125"/>
      <c r="AA39" s="125"/>
      <c r="AB39" s="185"/>
      <c r="AC39" s="125"/>
      <c r="AD39" s="125"/>
      <c r="AE39" s="125"/>
      <c r="AF39" s="125"/>
      <c r="AG39" s="187"/>
      <c r="AH39" s="238"/>
      <c r="AI39" s="238"/>
      <c r="AJ39" s="238"/>
      <c r="AK39" s="238"/>
      <c r="AL39" s="187"/>
      <c r="AM39" s="235">
        <v>9</v>
      </c>
      <c r="AN39" s="235">
        <v>9</v>
      </c>
      <c r="AO39" s="235"/>
      <c r="AP39" s="235"/>
      <c r="AQ39" s="187">
        <v>3</v>
      </c>
      <c r="AR39" s="188"/>
      <c r="AS39" s="188"/>
      <c r="AT39" s="188"/>
      <c r="AU39" s="188"/>
      <c r="AV39" s="187"/>
      <c r="AW39" s="188"/>
      <c r="AX39" s="188"/>
      <c r="AY39" s="188"/>
      <c r="AZ39" s="188"/>
      <c r="BA39" s="187"/>
      <c r="BB39" s="239">
        <f t="shared" si="22"/>
        <v>18</v>
      </c>
      <c r="BC39" s="107">
        <f t="shared" si="23"/>
        <v>9</v>
      </c>
      <c r="BD39" s="107">
        <f t="shared" si="24"/>
        <v>9</v>
      </c>
      <c r="BE39" s="107">
        <f t="shared" si="25"/>
        <v>0</v>
      </c>
      <c r="BF39" s="107">
        <f t="shared" si="26"/>
        <v>0</v>
      </c>
      <c r="BG39" s="187">
        <f t="shared" si="27"/>
        <v>3</v>
      </c>
      <c r="BH39" s="107"/>
      <c r="BI39" s="134"/>
      <c r="BJ39" s="102"/>
      <c r="BK39" s="120"/>
      <c r="BL39" s="107"/>
      <c r="BM39" s="120"/>
      <c r="BN39" s="107"/>
      <c r="BO39" s="134"/>
      <c r="BP39" s="102"/>
      <c r="BQ39" s="193"/>
      <c r="BR39" s="107"/>
      <c r="BS39" s="134"/>
      <c r="BT39" s="102"/>
      <c r="BU39" s="120"/>
      <c r="BV39" s="107"/>
      <c r="BW39" s="134"/>
      <c r="BX39" s="120"/>
      <c r="BY39" s="122"/>
      <c r="BZ39" s="107"/>
      <c r="CA39" s="120"/>
      <c r="CB39" s="107"/>
      <c r="CC39" s="120"/>
      <c r="CD39" s="107"/>
      <c r="CE39" s="120"/>
      <c r="CF39" s="23"/>
      <c r="CG39" s="215"/>
      <c r="CH39" s="202"/>
      <c r="CI39" s="202"/>
      <c r="CJ39" s="202"/>
      <c r="CK39" s="202"/>
      <c r="CL39" s="202"/>
      <c r="CM39" s="202"/>
      <c r="CN39" s="202"/>
      <c r="CO39" s="202"/>
      <c r="CP39" s="184"/>
      <c r="CQ39" s="120"/>
      <c r="CR39" s="101"/>
      <c r="CS39" s="120"/>
      <c r="CT39" s="107"/>
      <c r="CU39" s="120"/>
      <c r="CV39" s="107"/>
      <c r="CW39" s="120"/>
      <c r="CX39" s="102"/>
      <c r="CY39" s="120"/>
      <c r="CZ39" s="140"/>
      <c r="DA39" s="120"/>
      <c r="DB39" s="140"/>
      <c r="DC39" s="140"/>
      <c r="DD39" s="23"/>
      <c r="DE39" s="23"/>
      <c r="DF39" s="23"/>
      <c r="DG39" s="107"/>
      <c r="DH39" s="120"/>
      <c r="DI39" s="196"/>
      <c r="DJ39" s="120"/>
      <c r="DK39" s="120"/>
      <c r="DL39" s="120"/>
      <c r="DM39" s="120"/>
      <c r="DN39" s="83"/>
      <c r="DO39" s="84"/>
      <c r="DP39" s="84"/>
      <c r="DQ39" s="84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120"/>
      <c r="EC39" s="121"/>
      <c r="ED39" s="122">
        <f t="shared" si="8"/>
        <v>0</v>
      </c>
      <c r="EE39" s="88">
        <v>3</v>
      </c>
      <c r="EF39" s="88"/>
      <c r="EG39" s="90"/>
      <c r="EH39" s="90"/>
      <c r="EI39" s="86"/>
      <c r="EJ39" s="86"/>
      <c r="EK39" s="91">
        <v>3</v>
      </c>
      <c r="EL39" s="91"/>
      <c r="EM39" s="86"/>
      <c r="EN39" s="86"/>
      <c r="EO39" s="86"/>
      <c r="EP39" s="86"/>
      <c r="EQ39" s="92"/>
      <c r="ER39" s="88"/>
    </row>
    <row r="40" spans="1:223" ht="19.899999999999999" customHeight="1">
      <c r="A40" s="597" t="s">
        <v>137</v>
      </c>
      <c r="B40" s="603"/>
      <c r="C40" s="603"/>
      <c r="D40" s="603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  <c r="AP40" s="603"/>
      <c r="AQ40" s="603"/>
      <c r="AR40" s="603"/>
      <c r="AS40" s="603"/>
      <c r="AT40" s="603"/>
      <c r="AU40" s="603"/>
      <c r="AV40" s="603"/>
      <c r="AW40" s="603"/>
      <c r="AX40" s="603"/>
      <c r="AY40" s="603"/>
      <c r="AZ40" s="603"/>
      <c r="BA40" s="604"/>
      <c r="BB40" s="205">
        <f>BB41</f>
        <v>30</v>
      </c>
      <c r="BC40" s="205">
        <f t="shared" ref="BC40:DN40" si="29">BC41</f>
        <v>0</v>
      </c>
      <c r="BD40" s="205">
        <f t="shared" si="29"/>
        <v>0</v>
      </c>
      <c r="BE40" s="205">
        <f t="shared" si="29"/>
        <v>0</v>
      </c>
      <c r="BF40" s="205">
        <f t="shared" si="29"/>
        <v>30</v>
      </c>
      <c r="BG40" s="176">
        <f t="shared" si="29"/>
        <v>3</v>
      </c>
      <c r="BH40" s="205">
        <f t="shared" si="29"/>
        <v>0</v>
      </c>
      <c r="BI40" s="205">
        <f t="shared" si="29"/>
        <v>0</v>
      </c>
      <c r="BJ40" s="205">
        <f t="shared" si="29"/>
        <v>30</v>
      </c>
      <c r="BK40" s="205">
        <f t="shared" si="29"/>
        <v>3</v>
      </c>
      <c r="BL40" s="205">
        <f t="shared" si="29"/>
        <v>0</v>
      </c>
      <c r="BM40" s="205">
        <f t="shared" si="29"/>
        <v>0</v>
      </c>
      <c r="BN40" s="205">
        <f t="shared" si="29"/>
        <v>0</v>
      </c>
      <c r="BO40" s="205">
        <f t="shared" si="29"/>
        <v>0</v>
      </c>
      <c r="BP40" s="205">
        <f t="shared" si="29"/>
        <v>0</v>
      </c>
      <c r="BQ40" s="205">
        <f t="shared" si="29"/>
        <v>0</v>
      </c>
      <c r="BR40" s="205">
        <f t="shared" si="29"/>
        <v>0</v>
      </c>
      <c r="BS40" s="205">
        <f t="shared" si="29"/>
        <v>0</v>
      </c>
      <c r="BT40" s="205">
        <f t="shared" si="29"/>
        <v>0</v>
      </c>
      <c r="BU40" s="205">
        <f t="shared" si="29"/>
        <v>0</v>
      </c>
      <c r="BV40" s="205">
        <f t="shared" si="29"/>
        <v>0</v>
      </c>
      <c r="BW40" s="205">
        <f t="shared" si="29"/>
        <v>0</v>
      </c>
      <c r="BX40" s="205">
        <f t="shared" si="29"/>
        <v>0</v>
      </c>
      <c r="BY40" s="205">
        <f t="shared" si="29"/>
        <v>0</v>
      </c>
      <c r="BZ40" s="205">
        <f t="shared" si="29"/>
        <v>0</v>
      </c>
      <c r="CA40" s="205">
        <f t="shared" si="29"/>
        <v>0</v>
      </c>
      <c r="CB40" s="205">
        <f t="shared" si="29"/>
        <v>30</v>
      </c>
      <c r="CC40" s="205">
        <f t="shared" si="29"/>
        <v>3</v>
      </c>
      <c r="CD40" s="205">
        <f t="shared" si="29"/>
        <v>0</v>
      </c>
      <c r="CE40" s="205">
        <f t="shared" si="29"/>
        <v>0</v>
      </c>
      <c r="CF40" s="205">
        <f t="shared" si="29"/>
        <v>0</v>
      </c>
      <c r="CG40" s="205">
        <f t="shared" si="29"/>
        <v>0</v>
      </c>
      <c r="CH40" s="205">
        <f t="shared" si="29"/>
        <v>0</v>
      </c>
      <c r="CI40" s="205">
        <f t="shared" si="29"/>
        <v>0</v>
      </c>
      <c r="CJ40" s="205">
        <f t="shared" si="29"/>
        <v>0</v>
      </c>
      <c r="CK40" s="205">
        <f t="shared" si="29"/>
        <v>0</v>
      </c>
      <c r="CL40" s="205">
        <f t="shared" si="29"/>
        <v>0</v>
      </c>
      <c r="CM40" s="205">
        <f t="shared" si="29"/>
        <v>0</v>
      </c>
      <c r="CN40" s="205">
        <f t="shared" si="29"/>
        <v>0</v>
      </c>
      <c r="CO40" s="205">
        <f t="shared" si="29"/>
        <v>0</v>
      </c>
      <c r="CP40" s="205">
        <f t="shared" si="29"/>
        <v>0</v>
      </c>
      <c r="CQ40" s="205">
        <f t="shared" si="29"/>
        <v>0</v>
      </c>
      <c r="CR40" s="205">
        <f t="shared" si="29"/>
        <v>0</v>
      </c>
      <c r="CS40" s="205">
        <f t="shared" si="29"/>
        <v>0</v>
      </c>
      <c r="CT40" s="205">
        <f t="shared" si="29"/>
        <v>0</v>
      </c>
      <c r="CU40" s="205">
        <f t="shared" si="29"/>
        <v>0</v>
      </c>
      <c r="CV40" s="205">
        <f t="shared" si="29"/>
        <v>0</v>
      </c>
      <c r="CW40" s="205">
        <f t="shared" si="29"/>
        <v>0</v>
      </c>
      <c r="CX40" s="205">
        <f t="shared" si="29"/>
        <v>4</v>
      </c>
      <c r="CY40" s="205">
        <f t="shared" si="29"/>
        <v>1.2</v>
      </c>
      <c r="CZ40" s="205">
        <f t="shared" si="29"/>
        <v>0.66666666666666663</v>
      </c>
      <c r="DA40" s="205">
        <f t="shared" si="29"/>
        <v>0.16</v>
      </c>
      <c r="DB40" s="205">
        <f t="shared" si="29"/>
        <v>0.64</v>
      </c>
      <c r="DC40" s="205">
        <f t="shared" si="29"/>
        <v>1.3066666666666666</v>
      </c>
      <c r="DD40" s="205">
        <f t="shared" si="29"/>
        <v>0</v>
      </c>
      <c r="DE40" s="205">
        <f t="shared" si="29"/>
        <v>0</v>
      </c>
      <c r="DF40" s="205">
        <f t="shared" si="29"/>
        <v>0</v>
      </c>
      <c r="DG40" s="205">
        <f t="shared" si="29"/>
        <v>0</v>
      </c>
      <c r="DH40" s="205">
        <f t="shared" si="29"/>
        <v>0</v>
      </c>
      <c r="DI40" s="205">
        <f t="shared" si="29"/>
        <v>0</v>
      </c>
      <c r="DJ40" s="205">
        <f t="shared" si="29"/>
        <v>0</v>
      </c>
      <c r="DK40" s="205">
        <f t="shared" si="29"/>
        <v>0</v>
      </c>
      <c r="DL40" s="205">
        <f t="shared" si="29"/>
        <v>0</v>
      </c>
      <c r="DM40" s="205">
        <f t="shared" si="29"/>
        <v>0</v>
      </c>
      <c r="DN40" s="205" t="str">
        <f t="shared" si="29"/>
        <v>prof. AJP dr Dorota Skrocka</v>
      </c>
      <c r="DO40" s="205">
        <f t="shared" ref="DO40:EA40" si="30">DO41</f>
        <v>0</v>
      </c>
      <c r="DP40" s="205">
        <f t="shared" si="30"/>
        <v>0</v>
      </c>
      <c r="DQ40" s="205">
        <f t="shared" si="30"/>
        <v>0</v>
      </c>
      <c r="DR40" s="205">
        <f t="shared" si="30"/>
        <v>0</v>
      </c>
      <c r="DS40" s="205">
        <f t="shared" si="30"/>
        <v>0</v>
      </c>
      <c r="DT40" s="205">
        <f t="shared" si="30"/>
        <v>0</v>
      </c>
      <c r="DU40" s="205">
        <f t="shared" si="30"/>
        <v>0</v>
      </c>
      <c r="DV40" s="205">
        <f t="shared" si="30"/>
        <v>0</v>
      </c>
      <c r="DW40" s="205">
        <f t="shared" si="30"/>
        <v>0</v>
      </c>
      <c r="DX40" s="205">
        <f t="shared" si="30"/>
        <v>0</v>
      </c>
      <c r="DY40" s="205">
        <f t="shared" si="30"/>
        <v>0</v>
      </c>
      <c r="DZ40" s="205">
        <f t="shared" si="30"/>
        <v>0</v>
      </c>
      <c r="EA40" s="205">
        <f t="shared" si="30"/>
        <v>0</v>
      </c>
      <c r="EB40" s="120"/>
      <c r="EC40" s="121"/>
      <c r="ED40" s="122">
        <f t="shared" si="8"/>
        <v>0</v>
      </c>
      <c r="EE40" s="88"/>
      <c r="EF40" s="88"/>
      <c r="EG40" s="90"/>
      <c r="EH40" s="90"/>
      <c r="EI40" s="86"/>
      <c r="EJ40" s="86"/>
      <c r="EK40" s="91"/>
      <c r="EL40" s="91"/>
      <c r="EM40" s="86"/>
      <c r="EN40" s="86"/>
      <c r="EO40" s="86"/>
      <c r="EP40" s="86"/>
      <c r="EQ40" s="92"/>
      <c r="ER40" s="88"/>
    </row>
    <row r="41" spans="1:223" ht="21" customHeight="1">
      <c r="A41" s="107">
        <v>13</v>
      </c>
      <c r="B41" s="83" t="s">
        <v>138</v>
      </c>
      <c r="C41" s="184" t="s">
        <v>112</v>
      </c>
      <c r="D41" s="123"/>
      <c r="E41" s="123"/>
      <c r="F41" s="123"/>
      <c r="G41" s="123"/>
      <c r="H41" s="187"/>
      <c r="I41" s="210"/>
      <c r="J41" s="123"/>
      <c r="K41" s="123"/>
      <c r="L41" s="123">
        <v>30</v>
      </c>
      <c r="M41" s="187">
        <v>3</v>
      </c>
      <c r="N41" s="124"/>
      <c r="O41" s="124"/>
      <c r="P41" s="124"/>
      <c r="Q41" s="124"/>
      <c r="R41" s="185"/>
      <c r="S41" s="124"/>
      <c r="T41" s="124"/>
      <c r="U41" s="124"/>
      <c r="V41" s="124"/>
      <c r="W41" s="187"/>
      <c r="X41" s="125"/>
      <c r="Y41" s="125"/>
      <c r="Z41" s="125"/>
      <c r="AA41" s="125"/>
      <c r="AB41" s="185"/>
      <c r="AC41" s="125"/>
      <c r="AD41" s="125"/>
      <c r="AE41" s="125"/>
      <c r="AF41" s="125"/>
      <c r="AG41" s="185"/>
      <c r="AH41" s="238"/>
      <c r="AI41" s="238"/>
      <c r="AJ41" s="238"/>
      <c r="AK41" s="238"/>
      <c r="AL41" s="185"/>
      <c r="AM41" s="235"/>
      <c r="AN41" s="235"/>
      <c r="AO41" s="235"/>
      <c r="AP41" s="235"/>
      <c r="AQ41" s="187"/>
      <c r="AR41" s="188"/>
      <c r="AS41" s="188"/>
      <c r="AT41" s="188"/>
      <c r="AU41" s="188"/>
      <c r="AV41" s="187"/>
      <c r="AW41" s="188"/>
      <c r="AX41" s="188"/>
      <c r="AY41" s="188"/>
      <c r="AZ41" s="188"/>
      <c r="BA41" s="187"/>
      <c r="BB41" s="239">
        <f>BC41+BD41+BE41+BF41</f>
        <v>30</v>
      </c>
      <c r="BC41" s="107">
        <f>SUM(D41,I41,N41,S41,X41,AC41,AH41,AM41,AR41,AW41)</f>
        <v>0</v>
      </c>
      <c r="BD41" s="107">
        <f>SUM(E41,J41,O41,T41,Y41,AD41,AI41,AN41,AS41,AX41)</f>
        <v>0</v>
      </c>
      <c r="BE41" s="107">
        <f>SUM(F41,K41,P41,U41,Z41,AE41,AJ41,AO41,AT41,AY41)</f>
        <v>0</v>
      </c>
      <c r="BF41" s="107">
        <f>SUM(G41,L41,Q41,V41,AA41,AF41,AK41,AP41,AU41,AZ41)</f>
        <v>30</v>
      </c>
      <c r="BG41" s="187">
        <f>SUM(H41,M41,R41,W41,AB41,AG41,AL41,AQ41,AV41,BA41)</f>
        <v>3</v>
      </c>
      <c r="BH41" s="107"/>
      <c r="BI41" s="194"/>
      <c r="BJ41" s="102">
        <f>BB41</f>
        <v>30</v>
      </c>
      <c r="BK41" s="120">
        <f>BG41</f>
        <v>3</v>
      </c>
      <c r="BL41" s="107"/>
      <c r="BM41" s="120"/>
      <c r="BN41" s="107"/>
      <c r="BO41" s="194"/>
      <c r="BP41" s="102"/>
      <c r="BQ41" s="193"/>
      <c r="BR41" s="107"/>
      <c r="BS41" s="194"/>
      <c r="BT41" s="102"/>
      <c r="BU41" s="120"/>
      <c r="BV41" s="107"/>
      <c r="BW41" s="134"/>
      <c r="BX41" s="120"/>
      <c r="BY41" s="122"/>
      <c r="BZ41" s="130"/>
      <c r="CA41" s="131"/>
      <c r="CB41" s="107">
        <f>BB41</f>
        <v>30</v>
      </c>
      <c r="CC41" s="120">
        <f>BG41</f>
        <v>3</v>
      </c>
      <c r="CD41" s="107"/>
      <c r="CE41" s="120"/>
      <c r="CF41" s="23"/>
      <c r="CG41" s="215"/>
      <c r="CH41" s="202"/>
      <c r="CI41" s="202"/>
      <c r="CJ41" s="202"/>
      <c r="CK41" s="202"/>
      <c r="CL41" s="202"/>
      <c r="CM41" s="202"/>
      <c r="CN41" s="130"/>
      <c r="CO41" s="131"/>
      <c r="CP41" s="195"/>
      <c r="CQ41" s="131"/>
      <c r="CR41" s="138"/>
      <c r="CS41" s="131"/>
      <c r="CT41" s="130"/>
      <c r="CU41" s="131"/>
      <c r="CV41" s="130"/>
      <c r="CW41" s="131"/>
      <c r="CX41" s="102">
        <v>4</v>
      </c>
      <c r="CY41" s="120">
        <f>BB41/25</f>
        <v>1.2</v>
      </c>
      <c r="CZ41" s="140">
        <f>CY41*100/180</f>
        <v>0.66666666666666663</v>
      </c>
      <c r="DA41" s="120">
        <f>CX41/25</f>
        <v>0.16</v>
      </c>
      <c r="DB41" s="140">
        <f>DA41*100/25</f>
        <v>0.64</v>
      </c>
      <c r="DC41" s="140">
        <f>CZ41+DB41</f>
        <v>1.3066666666666666</v>
      </c>
      <c r="DD41" s="23"/>
      <c r="DE41" s="23"/>
      <c r="DF41" s="23"/>
      <c r="DG41" s="107"/>
      <c r="DH41" s="120"/>
      <c r="DI41" s="196"/>
      <c r="DJ41" s="120"/>
      <c r="DK41" s="120"/>
      <c r="DL41" s="120"/>
      <c r="DM41" s="120"/>
      <c r="DN41" s="83" t="s">
        <v>133</v>
      </c>
      <c r="DO41" s="84"/>
      <c r="DP41" s="84"/>
      <c r="DQ41" s="84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120"/>
      <c r="EC41" s="121">
        <v>30</v>
      </c>
      <c r="ED41" s="122">
        <f t="shared" si="8"/>
        <v>3</v>
      </c>
      <c r="EE41" s="88"/>
      <c r="EF41" s="88"/>
      <c r="EG41" s="90"/>
      <c r="EH41" s="90"/>
      <c r="EI41" s="86"/>
      <c r="EJ41" s="86"/>
      <c r="EK41" s="91">
        <v>3</v>
      </c>
      <c r="EL41" s="91"/>
      <c r="EM41" s="86"/>
      <c r="EN41" s="86"/>
      <c r="EO41" s="86"/>
      <c r="EP41" s="86"/>
      <c r="EQ41" s="92"/>
      <c r="ER41" s="88"/>
    </row>
    <row r="42" spans="1:223" ht="19.899999999999999" customHeight="1">
      <c r="A42" s="591" t="s">
        <v>139</v>
      </c>
      <c r="B42" s="592"/>
      <c r="C42" s="592"/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  <c r="AC42" s="592"/>
      <c r="AD42" s="592"/>
      <c r="AE42" s="592"/>
      <c r="AF42" s="592"/>
      <c r="AG42" s="592"/>
      <c r="AH42" s="592"/>
      <c r="AI42" s="592"/>
      <c r="AJ42" s="592"/>
      <c r="AK42" s="592"/>
      <c r="AL42" s="592"/>
      <c r="AM42" s="592"/>
      <c r="AN42" s="592"/>
      <c r="AO42" s="592"/>
      <c r="AP42" s="592"/>
      <c r="AQ42" s="592"/>
      <c r="AR42" s="592"/>
      <c r="AS42" s="592"/>
      <c r="AT42" s="592"/>
      <c r="AU42" s="592"/>
      <c r="AV42" s="592"/>
      <c r="AW42" s="592"/>
      <c r="AX42" s="592"/>
      <c r="AY42" s="592"/>
      <c r="AZ42" s="592"/>
      <c r="BA42" s="593"/>
      <c r="BB42" s="146">
        <f t="shared" ref="BB42:BG42" si="31">SUM(BB43+BB52+BB60)</f>
        <v>540</v>
      </c>
      <c r="BC42" s="146">
        <f t="shared" si="31"/>
        <v>189</v>
      </c>
      <c r="BD42" s="146">
        <f t="shared" si="31"/>
        <v>342</v>
      </c>
      <c r="BE42" s="146">
        <f t="shared" si="31"/>
        <v>9</v>
      </c>
      <c r="BF42" s="146">
        <f t="shared" si="31"/>
        <v>0</v>
      </c>
      <c r="BG42" s="147">
        <f t="shared" si="31"/>
        <v>85</v>
      </c>
      <c r="BH42" s="148">
        <f t="shared" ref="BH42:CM42" si="32">SUM(BH44:BH75)</f>
        <v>0</v>
      </c>
      <c r="BI42" s="148">
        <f t="shared" si="32"/>
        <v>0</v>
      </c>
      <c r="BJ42" s="148">
        <f t="shared" si="32"/>
        <v>0</v>
      </c>
      <c r="BK42" s="148">
        <f t="shared" si="32"/>
        <v>0</v>
      </c>
      <c r="BL42" s="148">
        <f t="shared" si="32"/>
        <v>0</v>
      </c>
      <c r="BM42" s="148">
        <f t="shared" si="32"/>
        <v>0</v>
      </c>
      <c r="BN42" s="148">
        <f t="shared" si="32"/>
        <v>0</v>
      </c>
      <c r="BO42" s="148">
        <f t="shared" si="32"/>
        <v>0</v>
      </c>
      <c r="BP42" s="148">
        <f t="shared" si="32"/>
        <v>0</v>
      </c>
      <c r="BQ42" s="148">
        <f t="shared" si="32"/>
        <v>0</v>
      </c>
      <c r="BR42" s="148">
        <f t="shared" si="32"/>
        <v>0</v>
      </c>
      <c r="BS42" s="148">
        <f t="shared" si="32"/>
        <v>0</v>
      </c>
      <c r="BT42" s="148">
        <f t="shared" si="32"/>
        <v>0</v>
      </c>
      <c r="BU42" s="148">
        <f t="shared" si="32"/>
        <v>0</v>
      </c>
      <c r="BV42" s="148">
        <f t="shared" si="32"/>
        <v>0</v>
      </c>
      <c r="BW42" s="148">
        <f t="shared" si="32"/>
        <v>0</v>
      </c>
      <c r="BX42" s="148">
        <f t="shared" si="32"/>
        <v>0</v>
      </c>
      <c r="BY42" s="148">
        <f t="shared" si="32"/>
        <v>0</v>
      </c>
      <c r="BZ42" s="148">
        <f t="shared" si="32"/>
        <v>0</v>
      </c>
      <c r="CA42" s="148">
        <f t="shared" si="32"/>
        <v>0</v>
      </c>
      <c r="CB42" s="148">
        <f t="shared" si="32"/>
        <v>0</v>
      </c>
      <c r="CC42" s="148">
        <f t="shared" si="32"/>
        <v>0</v>
      </c>
      <c r="CD42" s="148">
        <f t="shared" si="32"/>
        <v>0</v>
      </c>
      <c r="CE42" s="148">
        <f t="shared" si="32"/>
        <v>0</v>
      </c>
      <c r="CF42" s="148">
        <f t="shared" si="32"/>
        <v>0</v>
      </c>
      <c r="CG42" s="148">
        <f t="shared" si="32"/>
        <v>0</v>
      </c>
      <c r="CH42" s="148">
        <f t="shared" si="32"/>
        <v>699</v>
      </c>
      <c r="CI42" s="148">
        <f t="shared" si="32"/>
        <v>65</v>
      </c>
      <c r="CJ42" s="148">
        <f t="shared" si="32"/>
        <v>0</v>
      </c>
      <c r="CK42" s="148">
        <f t="shared" si="32"/>
        <v>0</v>
      </c>
      <c r="CL42" s="148">
        <f t="shared" si="32"/>
        <v>0</v>
      </c>
      <c r="CM42" s="148">
        <f t="shared" si="32"/>
        <v>0</v>
      </c>
      <c r="CN42" s="148">
        <f t="shared" ref="CN42:DP42" si="33">SUM(CN44:CN75)</f>
        <v>0</v>
      </c>
      <c r="CO42" s="148">
        <f t="shared" si="33"/>
        <v>0</v>
      </c>
      <c r="CP42" s="148">
        <f t="shared" si="33"/>
        <v>0</v>
      </c>
      <c r="CQ42" s="148">
        <f t="shared" si="33"/>
        <v>0</v>
      </c>
      <c r="CR42" s="148">
        <f t="shared" si="33"/>
        <v>0</v>
      </c>
      <c r="CS42" s="148">
        <f t="shared" si="33"/>
        <v>0</v>
      </c>
      <c r="CT42" s="148">
        <f t="shared" si="33"/>
        <v>0</v>
      </c>
      <c r="CU42" s="148">
        <f t="shared" si="33"/>
        <v>0</v>
      </c>
      <c r="CV42" s="148">
        <f t="shared" si="33"/>
        <v>0</v>
      </c>
      <c r="CW42" s="148">
        <f t="shared" si="33"/>
        <v>0</v>
      </c>
      <c r="CX42" s="148">
        <f t="shared" si="33"/>
        <v>12</v>
      </c>
      <c r="CY42" s="148">
        <f t="shared" si="33"/>
        <v>4.32</v>
      </c>
      <c r="CZ42" s="148">
        <f t="shared" si="33"/>
        <v>2.4</v>
      </c>
      <c r="DA42" s="148">
        <f t="shared" si="33"/>
        <v>0.48</v>
      </c>
      <c r="DB42" s="148">
        <f t="shared" si="33"/>
        <v>0.26666666666666666</v>
      </c>
      <c r="DC42" s="148">
        <f t="shared" si="33"/>
        <v>2.666666666666667</v>
      </c>
      <c r="DD42" s="148">
        <f t="shared" si="33"/>
        <v>0</v>
      </c>
      <c r="DE42" s="148">
        <f t="shared" si="33"/>
        <v>0</v>
      </c>
      <c r="DF42" s="148">
        <f t="shared" si="33"/>
        <v>0</v>
      </c>
      <c r="DG42" s="148">
        <f t="shared" si="33"/>
        <v>81</v>
      </c>
      <c r="DH42" s="148">
        <f t="shared" si="33"/>
        <v>13</v>
      </c>
      <c r="DI42" s="148">
        <f t="shared" si="33"/>
        <v>7.2222222222222223</v>
      </c>
      <c r="DJ42" s="148">
        <f t="shared" si="33"/>
        <v>3.5</v>
      </c>
      <c r="DK42" s="148">
        <f t="shared" si="33"/>
        <v>0</v>
      </c>
      <c r="DL42" s="148">
        <f t="shared" si="33"/>
        <v>1.5</v>
      </c>
      <c r="DM42" s="148">
        <f t="shared" si="33"/>
        <v>0</v>
      </c>
      <c r="DN42" s="148">
        <f t="shared" si="33"/>
        <v>0</v>
      </c>
      <c r="DO42" s="148">
        <f t="shared" si="33"/>
        <v>0</v>
      </c>
      <c r="DP42" s="148">
        <f t="shared" si="33"/>
        <v>0</v>
      </c>
      <c r="DQ42" s="84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120"/>
      <c r="EC42" s="121"/>
      <c r="ED42" s="122">
        <f t="shared" si="8"/>
        <v>0</v>
      </c>
      <c r="EE42" s="88"/>
      <c r="EF42" s="88"/>
      <c r="EG42" s="90"/>
      <c r="EH42" s="90"/>
      <c r="EI42" s="86"/>
      <c r="EJ42" s="86"/>
      <c r="EK42" s="91"/>
      <c r="EL42" s="91"/>
      <c r="EM42" s="86"/>
      <c r="EN42" s="86"/>
      <c r="EO42" s="86"/>
      <c r="EP42" s="86"/>
      <c r="EQ42" s="92"/>
      <c r="ER42" s="88"/>
    </row>
    <row r="43" spans="1:223" s="19" customFormat="1" ht="21" customHeight="1">
      <c r="A43" s="597" t="s">
        <v>140</v>
      </c>
      <c r="B43" s="598"/>
      <c r="C43" s="598"/>
      <c r="D43" s="598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598"/>
      <c r="U43" s="598"/>
      <c r="V43" s="598"/>
      <c r="W43" s="598"/>
      <c r="X43" s="598"/>
      <c r="Y43" s="598"/>
      <c r="Z43" s="598"/>
      <c r="AA43" s="598"/>
      <c r="AB43" s="598"/>
      <c r="AC43" s="598"/>
      <c r="AD43" s="598"/>
      <c r="AE43" s="598"/>
      <c r="AF43" s="598"/>
      <c r="AG43" s="598"/>
      <c r="AH43" s="598"/>
      <c r="AI43" s="598"/>
      <c r="AJ43" s="598"/>
      <c r="AK43" s="598"/>
      <c r="AL43" s="598"/>
      <c r="AM43" s="598"/>
      <c r="AN43" s="598"/>
      <c r="AO43" s="598"/>
      <c r="AP43" s="598"/>
      <c r="AQ43" s="598"/>
      <c r="AR43" s="598"/>
      <c r="AS43" s="598"/>
      <c r="AT43" s="598"/>
      <c r="AU43" s="598"/>
      <c r="AV43" s="598"/>
      <c r="AW43" s="598"/>
      <c r="AX43" s="598"/>
      <c r="AY43" s="598"/>
      <c r="AZ43" s="598"/>
      <c r="BA43" s="599"/>
      <c r="BB43" s="165">
        <f t="shared" ref="BB43:BG43" si="34">SUM(BB44:BB51)</f>
        <v>129</v>
      </c>
      <c r="BC43" s="165">
        <f t="shared" si="34"/>
        <v>51</v>
      </c>
      <c r="BD43" s="165">
        <f t="shared" si="34"/>
        <v>78</v>
      </c>
      <c r="BE43" s="165">
        <f t="shared" si="34"/>
        <v>0</v>
      </c>
      <c r="BF43" s="165">
        <f t="shared" si="34"/>
        <v>0</v>
      </c>
      <c r="BG43" s="167">
        <f t="shared" si="34"/>
        <v>21</v>
      </c>
      <c r="BH43" s="270"/>
      <c r="BI43" s="271"/>
      <c r="BJ43" s="241"/>
      <c r="BK43" s="272"/>
      <c r="BL43" s="270"/>
      <c r="BM43" s="272"/>
      <c r="BN43" s="270"/>
      <c r="BO43" s="271"/>
      <c r="BP43" s="241"/>
      <c r="BQ43" s="273"/>
      <c r="BR43" s="270"/>
      <c r="BS43" s="271"/>
      <c r="BT43" s="241"/>
      <c r="BU43" s="272"/>
      <c r="BV43" s="270"/>
      <c r="BW43" s="271"/>
      <c r="BX43" s="272"/>
      <c r="BY43" s="274"/>
      <c r="BZ43" s="270"/>
      <c r="CA43" s="272"/>
      <c r="CB43" s="275"/>
      <c r="CC43" s="272"/>
      <c r="CD43" s="270"/>
      <c r="CE43" s="272"/>
      <c r="CF43" s="275"/>
      <c r="CG43" s="276"/>
      <c r="CH43" s="168">
        <f>SUM(CH44:CH75)</f>
        <v>699</v>
      </c>
      <c r="CI43" s="168">
        <f>SUM(CI44:CI75)</f>
        <v>65</v>
      </c>
      <c r="CJ43" s="270"/>
      <c r="CK43" s="272"/>
      <c r="CL43" s="270"/>
      <c r="CM43" s="272"/>
      <c r="CN43" s="270"/>
      <c r="CO43" s="272"/>
      <c r="CP43" s="277"/>
      <c r="CQ43" s="272"/>
      <c r="CR43" s="278"/>
      <c r="CS43" s="272"/>
      <c r="CT43" s="270"/>
      <c r="CU43" s="272"/>
      <c r="CV43" s="270"/>
      <c r="CW43" s="272"/>
      <c r="CX43" s="241"/>
      <c r="CY43" s="272"/>
      <c r="CZ43" s="208"/>
      <c r="DA43" s="272"/>
      <c r="DB43" s="208"/>
      <c r="DC43" s="208"/>
      <c r="DD43" s="275"/>
      <c r="DE43" s="275"/>
      <c r="DF43" s="275"/>
      <c r="DG43" s="270"/>
      <c r="DH43" s="272"/>
      <c r="DI43" s="207"/>
      <c r="DJ43" s="272"/>
      <c r="DK43" s="272"/>
      <c r="DL43" s="272"/>
      <c r="DM43" s="272"/>
      <c r="DN43" s="209"/>
      <c r="DO43" s="279"/>
      <c r="DP43" s="279"/>
      <c r="DQ43" s="279"/>
      <c r="DR43" s="280"/>
      <c r="DS43" s="280"/>
      <c r="DT43" s="280"/>
      <c r="DU43" s="280"/>
      <c r="DV43" s="280"/>
      <c r="DW43" s="280"/>
      <c r="DX43" s="280"/>
      <c r="DY43" s="280"/>
      <c r="DZ43" s="280"/>
      <c r="EA43" s="280"/>
      <c r="EB43" s="120"/>
      <c r="EC43" s="121"/>
      <c r="ED43" s="122">
        <f t="shared" si="8"/>
        <v>0</v>
      </c>
      <c r="EE43" s="88"/>
      <c r="EF43" s="88"/>
      <c r="EG43" s="90"/>
      <c r="EH43" s="90"/>
      <c r="EI43" s="86"/>
      <c r="EJ43" s="86"/>
      <c r="EK43" s="91"/>
      <c r="EL43" s="91"/>
      <c r="EM43" s="86"/>
      <c r="EN43" s="86"/>
      <c r="EO43" s="86"/>
      <c r="EP43" s="86"/>
      <c r="EQ43" s="92"/>
      <c r="ER43" s="88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</row>
    <row r="44" spans="1:223" ht="21" customHeight="1">
      <c r="A44" s="107">
        <v>1</v>
      </c>
      <c r="B44" s="83" t="s">
        <v>141</v>
      </c>
      <c r="C44" s="184" t="s">
        <v>108</v>
      </c>
      <c r="D44" s="123">
        <v>9</v>
      </c>
      <c r="E44" s="123">
        <v>18</v>
      </c>
      <c r="F44" s="123"/>
      <c r="G44" s="123"/>
      <c r="H44" s="187">
        <v>5</v>
      </c>
      <c r="I44" s="123"/>
      <c r="J44" s="123"/>
      <c r="K44" s="123"/>
      <c r="L44" s="123"/>
      <c r="M44" s="187"/>
      <c r="N44" s="124"/>
      <c r="O44" s="124"/>
      <c r="P44" s="124"/>
      <c r="Q44" s="124"/>
      <c r="R44" s="187"/>
      <c r="S44" s="124"/>
      <c r="T44" s="124"/>
      <c r="U44" s="124"/>
      <c r="V44" s="124"/>
      <c r="W44" s="187"/>
      <c r="X44" s="234"/>
      <c r="Y44" s="125"/>
      <c r="Z44" s="125"/>
      <c r="AA44" s="125"/>
      <c r="AB44" s="187"/>
      <c r="AC44" s="125"/>
      <c r="AD44" s="125"/>
      <c r="AE44" s="125"/>
      <c r="AF44" s="125"/>
      <c r="AG44" s="187"/>
      <c r="AH44" s="186"/>
      <c r="AI44" s="186"/>
      <c r="AJ44" s="186"/>
      <c r="AK44" s="186"/>
      <c r="AL44" s="187"/>
      <c r="AM44" s="186"/>
      <c r="AN44" s="186"/>
      <c r="AO44" s="186"/>
      <c r="AP44" s="186"/>
      <c r="AQ44" s="187"/>
      <c r="AR44" s="188"/>
      <c r="AS44" s="188"/>
      <c r="AT44" s="188"/>
      <c r="AU44" s="188"/>
      <c r="AV44" s="187"/>
      <c r="AW44" s="188"/>
      <c r="AX44" s="188"/>
      <c r="AY44" s="188"/>
      <c r="AZ44" s="188"/>
      <c r="BA44" s="187"/>
      <c r="BB44" s="239">
        <f>BC44+BD44+BE44+BF44</f>
        <v>27</v>
      </c>
      <c r="BC44" s="107">
        <f t="shared" ref="BC44:BF51" si="35">D44+I44+N44+S44+X44+AC44+AH44+AM44+AR44+AW44</f>
        <v>9</v>
      </c>
      <c r="BD44" s="107">
        <f t="shared" si="35"/>
        <v>18</v>
      </c>
      <c r="BE44" s="107">
        <f t="shared" si="35"/>
        <v>0</v>
      </c>
      <c r="BF44" s="107">
        <f t="shared" si="35"/>
        <v>0</v>
      </c>
      <c r="BG44" s="187">
        <f t="shared" ref="BG44:BG51" si="36">SUM(H44,M44,R44,W44,AB44,AG44,AL44,AQ44,AV44,BA44)</f>
        <v>5</v>
      </c>
      <c r="BH44" s="218"/>
      <c r="BI44" s="223"/>
      <c r="BJ44" s="220"/>
      <c r="BK44" s="221"/>
      <c r="BL44" s="218"/>
      <c r="BM44" s="221"/>
      <c r="BN44" s="218"/>
      <c r="BO44" s="223"/>
      <c r="BP44" s="220"/>
      <c r="BQ44" s="222"/>
      <c r="BR44" s="218"/>
      <c r="BS44" s="223"/>
      <c r="BT44" s="220"/>
      <c r="BU44" s="221"/>
      <c r="BV44" s="218"/>
      <c r="BW44" s="223"/>
      <c r="BX44" s="221"/>
      <c r="BY44" s="224"/>
      <c r="BZ44" s="218"/>
      <c r="CA44" s="221"/>
      <c r="CB44" s="218"/>
      <c r="CC44" s="221"/>
      <c r="CD44" s="218"/>
      <c r="CE44" s="221"/>
      <c r="CF44" s="229"/>
      <c r="CG44" s="281"/>
      <c r="CH44" s="130">
        <f>BB44</f>
        <v>27</v>
      </c>
      <c r="CI44" s="131">
        <f>BG44</f>
        <v>5</v>
      </c>
      <c r="CJ44" s="130"/>
      <c r="CK44" s="131"/>
      <c r="CL44" s="201"/>
      <c r="CM44" s="202"/>
      <c r="CN44" s="218"/>
      <c r="CO44" s="221"/>
      <c r="CP44" s="282"/>
      <c r="CQ44" s="221"/>
      <c r="CR44" s="283"/>
      <c r="CS44" s="221"/>
      <c r="CT44" s="218"/>
      <c r="CU44" s="221"/>
      <c r="CV44" s="218"/>
      <c r="CW44" s="221"/>
      <c r="CX44" s="220">
        <v>4</v>
      </c>
      <c r="CY44" s="221">
        <f>BB44/25</f>
        <v>1.08</v>
      </c>
      <c r="CZ44" s="228">
        <f>CY44*100/180</f>
        <v>0.6</v>
      </c>
      <c r="DA44" s="221">
        <f>CX44/25</f>
        <v>0.16</v>
      </c>
      <c r="DB44" s="228">
        <f>DA44*100/180</f>
        <v>8.8888888888888892E-2</v>
      </c>
      <c r="DC44" s="228">
        <f>CZ44+DB44</f>
        <v>0.68888888888888888</v>
      </c>
      <c r="DD44" s="229"/>
      <c r="DE44" s="229"/>
      <c r="DF44" s="229"/>
      <c r="DG44" s="218"/>
      <c r="DH44" s="221"/>
      <c r="DI44" s="230">
        <f>DH44*100/180</f>
        <v>0</v>
      </c>
      <c r="DJ44" s="221"/>
      <c r="DK44" s="221"/>
      <c r="DL44" s="221"/>
      <c r="DM44" s="221"/>
      <c r="DN44" s="231" t="s">
        <v>142</v>
      </c>
      <c r="DO44" s="232"/>
      <c r="DP44" s="232"/>
      <c r="DQ44" s="232"/>
      <c r="DR44" s="233"/>
      <c r="DS44" s="233"/>
      <c r="DT44" s="233"/>
      <c r="DU44" s="233"/>
      <c r="DV44" s="233"/>
      <c r="DW44" s="233"/>
      <c r="DX44" s="233"/>
      <c r="DY44" s="233"/>
      <c r="DZ44" s="233"/>
      <c r="EA44" s="233"/>
      <c r="EB44" s="120"/>
      <c r="EC44" s="121">
        <v>10</v>
      </c>
      <c r="ED44" s="122">
        <f t="shared" si="8"/>
        <v>1.8518518518518519</v>
      </c>
      <c r="EE44" s="88"/>
      <c r="EF44" s="88"/>
      <c r="EG44" s="90"/>
      <c r="EH44" s="90"/>
      <c r="EI44" s="86"/>
      <c r="EJ44" s="86"/>
      <c r="EK44" s="91"/>
      <c r="EL44" s="91"/>
      <c r="EM44" s="86"/>
      <c r="EN44" s="86"/>
      <c r="EO44" s="86"/>
      <c r="EP44" s="86"/>
      <c r="EQ44" s="92">
        <v>5</v>
      </c>
      <c r="ER44" s="88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</row>
    <row r="45" spans="1:223" ht="21" customHeight="1">
      <c r="A45" s="107">
        <v>2</v>
      </c>
      <c r="B45" s="284" t="s">
        <v>143</v>
      </c>
      <c r="C45" s="184" t="s">
        <v>108</v>
      </c>
      <c r="D45" s="123"/>
      <c r="E45" s="123"/>
      <c r="F45" s="123"/>
      <c r="G45" s="123"/>
      <c r="H45" s="285"/>
      <c r="I45" s="123">
        <v>9</v>
      </c>
      <c r="J45" s="123">
        <v>9</v>
      </c>
      <c r="K45" s="123"/>
      <c r="L45" s="123"/>
      <c r="M45" s="285">
        <v>3</v>
      </c>
      <c r="N45" s="124"/>
      <c r="O45" s="124"/>
      <c r="P45" s="124"/>
      <c r="Q45" s="124"/>
      <c r="R45" s="187"/>
      <c r="S45" s="124"/>
      <c r="T45" s="124"/>
      <c r="U45" s="124"/>
      <c r="V45" s="124"/>
      <c r="W45" s="187"/>
      <c r="X45" s="234"/>
      <c r="Y45" s="125"/>
      <c r="Z45" s="125"/>
      <c r="AA45" s="125"/>
      <c r="AB45" s="120"/>
      <c r="AC45" s="125"/>
      <c r="AD45" s="125"/>
      <c r="AE45" s="125"/>
      <c r="AF45" s="125"/>
      <c r="AG45" s="187"/>
      <c r="AH45" s="286"/>
      <c r="AI45" s="286"/>
      <c r="AJ45" s="286"/>
      <c r="AK45" s="286"/>
      <c r="AL45" s="187"/>
      <c r="AM45" s="235"/>
      <c r="AN45" s="235"/>
      <c r="AO45" s="235"/>
      <c r="AP45" s="235"/>
      <c r="AQ45" s="187"/>
      <c r="AR45" s="188"/>
      <c r="AS45" s="188"/>
      <c r="AT45" s="188"/>
      <c r="AU45" s="188"/>
      <c r="AV45" s="187"/>
      <c r="AW45" s="216"/>
      <c r="AX45" s="216"/>
      <c r="AY45" s="216"/>
      <c r="AZ45" s="216"/>
      <c r="BA45" s="120"/>
      <c r="BB45" s="239">
        <f>BC45+BD45+BE45+BF45</f>
        <v>18</v>
      </c>
      <c r="BC45" s="107">
        <f t="shared" si="35"/>
        <v>9</v>
      </c>
      <c r="BD45" s="107">
        <f t="shared" si="35"/>
        <v>9</v>
      </c>
      <c r="BE45" s="107">
        <f t="shared" si="35"/>
        <v>0</v>
      </c>
      <c r="BF45" s="107">
        <f t="shared" si="35"/>
        <v>0</v>
      </c>
      <c r="BG45" s="187">
        <f t="shared" si="36"/>
        <v>3</v>
      </c>
      <c r="BH45" s="218"/>
      <c r="BI45" s="223"/>
      <c r="BJ45" s="220"/>
      <c r="BK45" s="221"/>
      <c r="BL45" s="218"/>
      <c r="BM45" s="221"/>
      <c r="BN45" s="218"/>
      <c r="BO45" s="223"/>
      <c r="BP45" s="220"/>
      <c r="BQ45" s="222"/>
      <c r="BR45" s="218"/>
      <c r="BS45" s="223"/>
      <c r="BT45" s="220"/>
      <c r="BU45" s="221"/>
      <c r="BV45" s="218"/>
      <c r="BW45" s="223"/>
      <c r="BX45" s="221"/>
      <c r="BY45" s="224"/>
      <c r="BZ45" s="218"/>
      <c r="CA45" s="221"/>
      <c r="CB45" s="218"/>
      <c r="CC45" s="221"/>
      <c r="CD45" s="218"/>
      <c r="CE45" s="221"/>
      <c r="CF45" s="229"/>
      <c r="CG45" s="281"/>
      <c r="CH45" s="130"/>
      <c r="CI45" s="131"/>
      <c r="CJ45" s="130"/>
      <c r="CK45" s="131"/>
      <c r="CL45" s="201"/>
      <c r="CM45" s="202"/>
      <c r="CN45" s="218"/>
      <c r="CO45" s="221"/>
      <c r="CP45" s="282"/>
      <c r="CQ45" s="221"/>
      <c r="CR45" s="283"/>
      <c r="CS45" s="221"/>
      <c r="CT45" s="218"/>
      <c r="CU45" s="221"/>
      <c r="CV45" s="218"/>
      <c r="CW45" s="221"/>
      <c r="CX45" s="220"/>
      <c r="CY45" s="221"/>
      <c r="CZ45" s="228"/>
      <c r="DA45" s="221"/>
      <c r="DB45" s="228"/>
      <c r="DC45" s="228"/>
      <c r="DD45" s="229"/>
      <c r="DE45" s="229"/>
      <c r="DF45" s="229"/>
      <c r="DG45" s="218"/>
      <c r="DH45" s="221"/>
      <c r="DI45" s="230"/>
      <c r="DJ45" s="221"/>
      <c r="DK45" s="221"/>
      <c r="DL45" s="221"/>
      <c r="DM45" s="221"/>
      <c r="DN45" s="231"/>
      <c r="DO45" s="232"/>
      <c r="DP45" s="232"/>
      <c r="DQ45" s="232"/>
      <c r="DR45" s="233"/>
      <c r="DS45" s="233"/>
      <c r="DT45" s="233"/>
      <c r="DU45" s="233"/>
      <c r="DV45" s="233"/>
      <c r="DW45" s="233"/>
      <c r="DX45" s="233"/>
      <c r="DY45" s="233"/>
      <c r="DZ45" s="233"/>
      <c r="EA45" s="233"/>
      <c r="EB45" s="120"/>
      <c r="EC45" s="121">
        <v>7</v>
      </c>
      <c r="ED45" s="122">
        <f t="shared" si="8"/>
        <v>1.1666666666666667</v>
      </c>
      <c r="EE45" s="88"/>
      <c r="EF45" s="88"/>
      <c r="EG45" s="90"/>
      <c r="EH45" s="90"/>
      <c r="EI45" s="86"/>
      <c r="EJ45" s="86"/>
      <c r="EK45" s="91"/>
      <c r="EL45" s="91"/>
      <c r="EM45" s="86"/>
      <c r="EN45" s="86"/>
      <c r="EO45" s="86"/>
      <c r="EP45" s="86"/>
      <c r="EQ45" s="92">
        <v>3</v>
      </c>
      <c r="ER45" s="88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</row>
    <row r="46" spans="1:223" ht="18" customHeight="1">
      <c r="A46" s="107">
        <v>3</v>
      </c>
      <c r="B46" s="80" t="s">
        <v>144</v>
      </c>
      <c r="C46" s="184" t="s">
        <v>112</v>
      </c>
      <c r="D46" s="123"/>
      <c r="E46" s="123"/>
      <c r="F46" s="123"/>
      <c r="G46" s="123"/>
      <c r="H46" s="187"/>
      <c r="I46" s="123">
        <v>3</v>
      </c>
      <c r="J46" s="123">
        <v>9</v>
      </c>
      <c r="K46" s="123"/>
      <c r="L46" s="123"/>
      <c r="M46" s="187">
        <v>2</v>
      </c>
      <c r="N46" s="124"/>
      <c r="O46" s="124"/>
      <c r="P46" s="124"/>
      <c r="Q46" s="124"/>
      <c r="R46" s="187"/>
      <c r="S46" s="124"/>
      <c r="T46" s="124"/>
      <c r="U46" s="124"/>
      <c r="V46" s="124"/>
      <c r="W46" s="187"/>
      <c r="X46" s="234"/>
      <c r="Y46" s="125"/>
      <c r="Z46" s="125"/>
      <c r="AA46" s="125"/>
      <c r="AB46" s="120"/>
      <c r="AC46" s="125"/>
      <c r="AD46" s="125"/>
      <c r="AE46" s="125"/>
      <c r="AF46" s="125"/>
      <c r="AG46" s="187"/>
      <c r="AH46" s="186"/>
      <c r="AI46" s="186"/>
      <c r="AJ46" s="186"/>
      <c r="AK46" s="186"/>
      <c r="AL46" s="187"/>
      <c r="AM46" s="186"/>
      <c r="AN46" s="186"/>
      <c r="AO46" s="186"/>
      <c r="AP46" s="186"/>
      <c r="AQ46" s="187"/>
      <c r="AR46" s="188"/>
      <c r="AS46" s="188"/>
      <c r="AT46" s="188"/>
      <c r="AU46" s="188"/>
      <c r="AV46" s="187"/>
      <c r="AW46" s="216"/>
      <c r="AX46" s="216"/>
      <c r="AY46" s="216"/>
      <c r="AZ46" s="216"/>
      <c r="BA46" s="120"/>
      <c r="BB46" s="239">
        <f>BC46+BD46+BE46+BF46</f>
        <v>12</v>
      </c>
      <c r="BC46" s="107">
        <f t="shared" si="35"/>
        <v>3</v>
      </c>
      <c r="BD46" s="107">
        <f t="shared" si="35"/>
        <v>9</v>
      </c>
      <c r="BE46" s="107">
        <f t="shared" si="35"/>
        <v>0</v>
      </c>
      <c r="BF46" s="107">
        <f t="shared" si="35"/>
        <v>0</v>
      </c>
      <c r="BG46" s="187">
        <f t="shared" si="36"/>
        <v>2</v>
      </c>
      <c r="BH46" s="218"/>
      <c r="BI46" s="223"/>
      <c r="BJ46" s="220"/>
      <c r="BK46" s="221"/>
      <c r="BL46" s="218"/>
      <c r="BM46" s="221"/>
      <c r="BN46" s="218"/>
      <c r="BO46" s="223"/>
      <c r="BP46" s="220"/>
      <c r="BQ46" s="222"/>
      <c r="BR46" s="218"/>
      <c r="BS46" s="223"/>
      <c r="BT46" s="220"/>
      <c r="BU46" s="221"/>
      <c r="BV46" s="218"/>
      <c r="BW46" s="223"/>
      <c r="BX46" s="221"/>
      <c r="BY46" s="224"/>
      <c r="BZ46" s="218"/>
      <c r="CA46" s="221"/>
      <c r="CB46" s="218"/>
      <c r="CC46" s="221"/>
      <c r="CD46" s="218"/>
      <c r="CE46" s="221"/>
      <c r="CF46" s="229"/>
      <c r="CG46" s="281"/>
      <c r="CH46" s="130"/>
      <c r="CI46" s="131"/>
      <c r="CJ46" s="130"/>
      <c r="CK46" s="131"/>
      <c r="CL46" s="201"/>
      <c r="CM46" s="202"/>
      <c r="CN46" s="218"/>
      <c r="CO46" s="221"/>
      <c r="CP46" s="282"/>
      <c r="CQ46" s="221"/>
      <c r="CR46" s="283"/>
      <c r="CS46" s="221"/>
      <c r="CT46" s="218"/>
      <c r="CU46" s="221"/>
      <c r="CV46" s="218"/>
      <c r="CW46" s="221"/>
      <c r="CX46" s="220"/>
      <c r="CY46" s="221"/>
      <c r="CZ46" s="228"/>
      <c r="DA46" s="221"/>
      <c r="DB46" s="228"/>
      <c r="DC46" s="228"/>
      <c r="DD46" s="229"/>
      <c r="DE46" s="229"/>
      <c r="DF46" s="229"/>
      <c r="DG46" s="218"/>
      <c r="DH46" s="221"/>
      <c r="DI46" s="230"/>
      <c r="DJ46" s="221"/>
      <c r="DK46" s="221"/>
      <c r="DL46" s="221"/>
      <c r="DM46" s="221"/>
      <c r="DN46" s="231"/>
      <c r="DO46" s="232"/>
      <c r="DP46" s="232"/>
      <c r="DQ46" s="232"/>
      <c r="DR46" s="233"/>
      <c r="DS46" s="233"/>
      <c r="DT46" s="233"/>
      <c r="DU46" s="233"/>
      <c r="DV46" s="233"/>
      <c r="DW46" s="233"/>
      <c r="DX46" s="233"/>
      <c r="DY46" s="233"/>
      <c r="DZ46" s="233"/>
      <c r="EA46" s="233"/>
      <c r="EB46" s="120">
        <f>BG46</f>
        <v>2</v>
      </c>
      <c r="EC46" s="121">
        <v>10</v>
      </c>
      <c r="ED46" s="122">
        <f t="shared" si="8"/>
        <v>1.6666666666666667</v>
      </c>
      <c r="EE46" s="88"/>
      <c r="EF46" s="88"/>
      <c r="EG46" s="90"/>
      <c r="EH46" s="90"/>
      <c r="EI46" s="86"/>
      <c r="EJ46" s="86"/>
      <c r="EK46" s="91"/>
      <c r="EL46" s="91"/>
      <c r="EM46" s="86"/>
      <c r="EN46" s="86"/>
      <c r="EO46" s="86"/>
      <c r="EP46" s="86"/>
      <c r="EQ46" s="92">
        <v>2</v>
      </c>
      <c r="ER46" s="88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</row>
    <row r="47" spans="1:223" ht="18" customHeight="1">
      <c r="A47" s="107">
        <v>4</v>
      </c>
      <c r="B47" s="79" t="s">
        <v>145</v>
      </c>
      <c r="C47" s="184" t="s">
        <v>112</v>
      </c>
      <c r="D47" s="123"/>
      <c r="E47" s="123"/>
      <c r="F47" s="123"/>
      <c r="G47" s="123"/>
      <c r="H47" s="23"/>
      <c r="I47" s="123"/>
      <c r="J47" s="123"/>
      <c r="K47" s="123"/>
      <c r="L47" s="123"/>
      <c r="M47" s="23"/>
      <c r="N47" s="124"/>
      <c r="O47" s="124"/>
      <c r="P47" s="124"/>
      <c r="Q47" s="124"/>
      <c r="R47" s="185"/>
      <c r="S47" s="124">
        <v>3</v>
      </c>
      <c r="T47" s="124">
        <v>6</v>
      </c>
      <c r="U47" s="124"/>
      <c r="V47" s="124"/>
      <c r="W47" s="185">
        <v>2</v>
      </c>
      <c r="X47" s="234"/>
      <c r="Y47" s="125"/>
      <c r="Z47" s="125"/>
      <c r="AA47" s="125"/>
      <c r="AB47" s="120"/>
      <c r="AC47" s="125"/>
      <c r="AD47" s="125"/>
      <c r="AE47" s="125"/>
      <c r="AF47" s="125"/>
      <c r="AG47" s="23"/>
      <c r="AH47" s="287"/>
      <c r="AI47" s="287"/>
      <c r="AJ47" s="287"/>
      <c r="AK47" s="287"/>
      <c r="AL47" s="23"/>
      <c r="AM47" s="288"/>
      <c r="AN47" s="288"/>
      <c r="AO47" s="288"/>
      <c r="AP47" s="288"/>
      <c r="AQ47" s="23"/>
      <c r="AR47" s="289"/>
      <c r="AS47" s="289"/>
      <c r="AT47" s="289"/>
      <c r="AU47" s="289"/>
      <c r="AV47" s="215"/>
      <c r="AW47" s="289"/>
      <c r="AX47" s="289"/>
      <c r="AY47" s="289"/>
      <c r="AZ47" s="289"/>
      <c r="BA47" s="215"/>
      <c r="BB47" s="239">
        <f>BC47+BD47+BE47+BF47</f>
        <v>9</v>
      </c>
      <c r="BC47" s="107">
        <f t="shared" si="35"/>
        <v>3</v>
      </c>
      <c r="BD47" s="107">
        <f t="shared" si="35"/>
        <v>6</v>
      </c>
      <c r="BE47" s="107">
        <f t="shared" si="35"/>
        <v>0</v>
      </c>
      <c r="BF47" s="107">
        <f t="shared" si="35"/>
        <v>0</v>
      </c>
      <c r="BG47" s="187">
        <f t="shared" si="36"/>
        <v>2</v>
      </c>
      <c r="BH47" s="218"/>
      <c r="BI47" s="223"/>
      <c r="BJ47" s="220"/>
      <c r="BK47" s="221"/>
      <c r="BL47" s="218"/>
      <c r="BM47" s="221"/>
      <c r="BN47" s="218"/>
      <c r="BO47" s="223"/>
      <c r="BP47" s="220"/>
      <c r="BQ47" s="222"/>
      <c r="BR47" s="218"/>
      <c r="BS47" s="223"/>
      <c r="BT47" s="220"/>
      <c r="BU47" s="221"/>
      <c r="BV47" s="218"/>
      <c r="BW47" s="223"/>
      <c r="BX47" s="221"/>
      <c r="BY47" s="224"/>
      <c r="BZ47" s="218"/>
      <c r="CA47" s="221"/>
      <c r="CB47" s="218"/>
      <c r="CC47" s="221"/>
      <c r="CD47" s="218"/>
      <c r="CE47" s="221"/>
      <c r="CF47" s="229"/>
      <c r="CG47" s="281"/>
      <c r="CH47" s="130"/>
      <c r="CI47" s="131"/>
      <c r="CJ47" s="130"/>
      <c r="CK47" s="131"/>
      <c r="CL47" s="201"/>
      <c r="CM47" s="202"/>
      <c r="CN47" s="218"/>
      <c r="CO47" s="221"/>
      <c r="CP47" s="282"/>
      <c r="CQ47" s="221"/>
      <c r="CR47" s="283"/>
      <c r="CS47" s="221"/>
      <c r="CT47" s="218"/>
      <c r="CU47" s="221"/>
      <c r="CV47" s="218"/>
      <c r="CW47" s="221"/>
      <c r="CX47" s="220"/>
      <c r="CY47" s="221"/>
      <c r="CZ47" s="228"/>
      <c r="DA47" s="221"/>
      <c r="DB47" s="228"/>
      <c r="DC47" s="228"/>
      <c r="DD47" s="229"/>
      <c r="DE47" s="229"/>
      <c r="DF47" s="229"/>
      <c r="DG47" s="218"/>
      <c r="DH47" s="221"/>
      <c r="DI47" s="230"/>
      <c r="DJ47" s="221"/>
      <c r="DK47" s="221"/>
      <c r="DL47" s="221"/>
      <c r="DM47" s="221"/>
      <c r="DN47" s="231"/>
      <c r="DO47" s="232"/>
      <c r="DP47" s="232"/>
      <c r="DQ47" s="232"/>
      <c r="DR47" s="233"/>
      <c r="DS47" s="233"/>
      <c r="DT47" s="233"/>
      <c r="DU47" s="233"/>
      <c r="DV47" s="233"/>
      <c r="DW47" s="233"/>
      <c r="DX47" s="233"/>
      <c r="DY47" s="233"/>
      <c r="DZ47" s="233"/>
      <c r="EA47" s="233"/>
      <c r="EB47" s="120"/>
      <c r="EC47" s="121">
        <v>10</v>
      </c>
      <c r="ED47" s="122">
        <f t="shared" si="8"/>
        <v>2.2222222222222223</v>
      </c>
      <c r="EE47" s="88"/>
      <c r="EF47" s="88"/>
      <c r="EG47" s="90"/>
      <c r="EH47" s="90"/>
      <c r="EI47" s="86"/>
      <c r="EJ47" s="86"/>
      <c r="EK47" s="91"/>
      <c r="EL47" s="91"/>
      <c r="EM47" s="86"/>
      <c r="EN47" s="86"/>
      <c r="EO47" s="86"/>
      <c r="EP47" s="86"/>
      <c r="EQ47" s="92">
        <v>2</v>
      </c>
      <c r="ER47" s="88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</row>
    <row r="48" spans="1:223" ht="18" customHeight="1">
      <c r="A48" s="107">
        <v>5</v>
      </c>
      <c r="B48" s="78" t="s">
        <v>146</v>
      </c>
      <c r="C48" s="184" t="s">
        <v>112</v>
      </c>
      <c r="D48" s="123"/>
      <c r="E48" s="123"/>
      <c r="F48" s="123"/>
      <c r="G48" s="123"/>
      <c r="H48" s="185"/>
      <c r="I48" s="123"/>
      <c r="J48" s="123"/>
      <c r="K48" s="123"/>
      <c r="L48" s="123"/>
      <c r="M48" s="185"/>
      <c r="N48" s="124"/>
      <c r="O48" s="124"/>
      <c r="P48" s="124"/>
      <c r="Q48" s="124"/>
      <c r="R48" s="185"/>
      <c r="S48" s="124">
        <v>9</v>
      </c>
      <c r="T48" s="124">
        <v>9</v>
      </c>
      <c r="U48" s="124"/>
      <c r="V48" s="124"/>
      <c r="W48" s="185">
        <v>2</v>
      </c>
      <c r="X48" s="234"/>
      <c r="Y48" s="125"/>
      <c r="Z48" s="125"/>
      <c r="AA48" s="125"/>
      <c r="AB48" s="120"/>
      <c r="AC48" s="125"/>
      <c r="AD48" s="125"/>
      <c r="AE48" s="125"/>
      <c r="AF48" s="125"/>
      <c r="AG48" s="187"/>
      <c r="AH48" s="235"/>
      <c r="AI48" s="235"/>
      <c r="AJ48" s="235"/>
      <c r="AK48" s="235"/>
      <c r="AL48" s="120"/>
      <c r="AM48" s="235"/>
      <c r="AN48" s="235"/>
      <c r="AO48" s="235"/>
      <c r="AP48" s="235"/>
      <c r="AQ48" s="187"/>
      <c r="AR48" s="216"/>
      <c r="AS48" s="216"/>
      <c r="AT48" s="216"/>
      <c r="AU48" s="216"/>
      <c r="AV48" s="187"/>
      <c r="AW48" s="216"/>
      <c r="AX48" s="216"/>
      <c r="AY48" s="216"/>
      <c r="AZ48" s="216"/>
      <c r="BA48" s="120"/>
      <c r="BB48" s="239">
        <f>BC48+BD48+BE48+BF48</f>
        <v>18</v>
      </c>
      <c r="BC48" s="107">
        <f t="shared" si="35"/>
        <v>9</v>
      </c>
      <c r="BD48" s="107">
        <f t="shared" si="35"/>
        <v>9</v>
      </c>
      <c r="BE48" s="107">
        <f t="shared" si="35"/>
        <v>0</v>
      </c>
      <c r="BF48" s="107">
        <f t="shared" si="35"/>
        <v>0</v>
      </c>
      <c r="BG48" s="187">
        <f t="shared" si="36"/>
        <v>2</v>
      </c>
      <c r="BH48" s="218"/>
      <c r="BI48" s="223"/>
      <c r="BJ48" s="220"/>
      <c r="BK48" s="221"/>
      <c r="BL48" s="218"/>
      <c r="BM48" s="221"/>
      <c r="BN48" s="218"/>
      <c r="BO48" s="223"/>
      <c r="BP48" s="220"/>
      <c r="BQ48" s="222"/>
      <c r="BR48" s="218"/>
      <c r="BS48" s="223"/>
      <c r="BT48" s="220"/>
      <c r="BU48" s="221"/>
      <c r="BV48" s="218"/>
      <c r="BW48" s="223"/>
      <c r="BX48" s="221"/>
      <c r="BY48" s="224"/>
      <c r="BZ48" s="218"/>
      <c r="CA48" s="221"/>
      <c r="CB48" s="218"/>
      <c r="CC48" s="221"/>
      <c r="CD48" s="218"/>
      <c r="CE48" s="221"/>
      <c r="CF48" s="229"/>
      <c r="CG48" s="281"/>
      <c r="CH48" s="130"/>
      <c r="CI48" s="131"/>
      <c r="CJ48" s="130"/>
      <c r="CK48" s="131"/>
      <c r="CL48" s="201"/>
      <c r="CM48" s="202"/>
      <c r="CN48" s="218"/>
      <c r="CO48" s="221"/>
      <c r="CP48" s="282"/>
      <c r="CQ48" s="221"/>
      <c r="CR48" s="283"/>
      <c r="CS48" s="221"/>
      <c r="CT48" s="218"/>
      <c r="CU48" s="221"/>
      <c r="CV48" s="218"/>
      <c r="CW48" s="221"/>
      <c r="CX48" s="220"/>
      <c r="CY48" s="221"/>
      <c r="CZ48" s="228"/>
      <c r="DA48" s="221"/>
      <c r="DB48" s="228"/>
      <c r="DC48" s="228"/>
      <c r="DD48" s="229"/>
      <c r="DE48" s="229"/>
      <c r="DF48" s="229"/>
      <c r="DG48" s="218"/>
      <c r="DH48" s="221"/>
      <c r="DI48" s="230"/>
      <c r="DJ48" s="221"/>
      <c r="DK48" s="221"/>
      <c r="DL48" s="221"/>
      <c r="DM48" s="221"/>
      <c r="DN48" s="231"/>
      <c r="DO48" s="232"/>
      <c r="DP48" s="232"/>
      <c r="DQ48" s="232"/>
      <c r="DR48" s="233"/>
      <c r="DS48" s="233"/>
      <c r="DT48" s="233"/>
      <c r="DU48" s="233"/>
      <c r="DV48" s="233"/>
      <c r="DW48" s="233"/>
      <c r="DX48" s="233"/>
      <c r="DY48" s="233"/>
      <c r="DZ48" s="233"/>
      <c r="EA48" s="233"/>
      <c r="EB48" s="120">
        <f>BG48</f>
        <v>2</v>
      </c>
      <c r="EC48" s="121">
        <v>15</v>
      </c>
      <c r="ED48" s="122">
        <f t="shared" si="8"/>
        <v>1.6666666666666667</v>
      </c>
      <c r="EE48" s="88"/>
      <c r="EF48" s="88"/>
      <c r="EG48" s="90"/>
      <c r="EH48" s="90"/>
      <c r="EI48" s="86"/>
      <c r="EJ48" s="86"/>
      <c r="EK48" s="91"/>
      <c r="EL48" s="91"/>
      <c r="EM48" s="86"/>
      <c r="EN48" s="86"/>
      <c r="EO48" s="86"/>
      <c r="EP48" s="86"/>
      <c r="EQ48" s="92">
        <v>2</v>
      </c>
      <c r="ER48" s="88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</row>
    <row r="49" spans="1:223" ht="18" customHeight="1">
      <c r="A49" s="107">
        <v>6</v>
      </c>
      <c r="B49" s="81" t="s">
        <v>147</v>
      </c>
      <c r="C49" s="184" t="s">
        <v>112</v>
      </c>
      <c r="D49" s="123"/>
      <c r="E49" s="123"/>
      <c r="F49" s="123"/>
      <c r="G49" s="123"/>
      <c r="H49" s="185"/>
      <c r="I49" s="123"/>
      <c r="J49" s="123"/>
      <c r="K49" s="123"/>
      <c r="L49" s="123"/>
      <c r="M49" s="185"/>
      <c r="N49" s="124"/>
      <c r="O49" s="124"/>
      <c r="P49" s="124"/>
      <c r="Q49" s="124"/>
      <c r="R49" s="185"/>
      <c r="S49" s="124"/>
      <c r="T49" s="124"/>
      <c r="U49" s="124"/>
      <c r="V49" s="124"/>
      <c r="W49" s="185"/>
      <c r="X49" s="234">
        <v>9</v>
      </c>
      <c r="Y49" s="125">
        <v>9</v>
      </c>
      <c r="Z49" s="125"/>
      <c r="AA49" s="125"/>
      <c r="AB49" s="120">
        <v>3</v>
      </c>
      <c r="AC49" s="234"/>
      <c r="AD49" s="125"/>
      <c r="AE49" s="125"/>
      <c r="AF49" s="125"/>
      <c r="AG49" s="120"/>
      <c r="AH49" s="235"/>
      <c r="AI49" s="235"/>
      <c r="AJ49" s="235"/>
      <c r="AK49" s="235"/>
      <c r="AL49" s="120"/>
      <c r="AM49" s="290"/>
      <c r="AN49" s="290"/>
      <c r="AO49" s="290"/>
      <c r="AP49" s="290"/>
      <c r="AQ49" s="107"/>
      <c r="AR49" s="291"/>
      <c r="AS49" s="291"/>
      <c r="AT49" s="216"/>
      <c r="AU49" s="216"/>
      <c r="AV49" s="120"/>
      <c r="AW49" s="292"/>
      <c r="AX49" s="292"/>
      <c r="AY49" s="292"/>
      <c r="AZ49" s="292"/>
      <c r="BA49" s="200"/>
      <c r="BB49" s="239">
        <f>SUM(BC49:BF49)</f>
        <v>18</v>
      </c>
      <c r="BC49" s="107">
        <f t="shared" si="35"/>
        <v>9</v>
      </c>
      <c r="BD49" s="107">
        <f t="shared" si="35"/>
        <v>9</v>
      </c>
      <c r="BE49" s="107">
        <f t="shared" si="35"/>
        <v>0</v>
      </c>
      <c r="BF49" s="107">
        <f t="shared" si="35"/>
        <v>0</v>
      </c>
      <c r="BG49" s="187">
        <f t="shared" si="36"/>
        <v>3</v>
      </c>
      <c r="BH49" s="218"/>
      <c r="BI49" s="223"/>
      <c r="BJ49" s="220"/>
      <c r="BK49" s="221"/>
      <c r="BL49" s="218"/>
      <c r="BM49" s="221"/>
      <c r="BN49" s="218"/>
      <c r="BO49" s="223"/>
      <c r="BP49" s="220"/>
      <c r="BQ49" s="222"/>
      <c r="BR49" s="218"/>
      <c r="BS49" s="223"/>
      <c r="BT49" s="220"/>
      <c r="BU49" s="221"/>
      <c r="BV49" s="218"/>
      <c r="BW49" s="223"/>
      <c r="BX49" s="221"/>
      <c r="BY49" s="224"/>
      <c r="BZ49" s="218"/>
      <c r="CA49" s="221"/>
      <c r="CB49" s="218"/>
      <c r="CC49" s="221"/>
      <c r="CD49" s="218"/>
      <c r="CE49" s="221"/>
      <c r="CF49" s="229"/>
      <c r="CG49" s="281"/>
      <c r="CH49" s="130"/>
      <c r="CI49" s="131"/>
      <c r="CJ49" s="130"/>
      <c r="CK49" s="131"/>
      <c r="CL49" s="201"/>
      <c r="CM49" s="202"/>
      <c r="CN49" s="218"/>
      <c r="CO49" s="221"/>
      <c r="CP49" s="282"/>
      <c r="CQ49" s="221"/>
      <c r="CR49" s="283"/>
      <c r="CS49" s="221"/>
      <c r="CT49" s="218"/>
      <c r="CU49" s="221"/>
      <c r="CV49" s="218"/>
      <c r="CW49" s="221"/>
      <c r="CX49" s="220"/>
      <c r="CY49" s="221"/>
      <c r="CZ49" s="228"/>
      <c r="DA49" s="221"/>
      <c r="DB49" s="228"/>
      <c r="DC49" s="228"/>
      <c r="DD49" s="229"/>
      <c r="DE49" s="229"/>
      <c r="DF49" s="229"/>
      <c r="DG49" s="218"/>
      <c r="DH49" s="221"/>
      <c r="DI49" s="230"/>
      <c r="DJ49" s="221"/>
      <c r="DK49" s="221"/>
      <c r="DL49" s="221"/>
      <c r="DM49" s="221"/>
      <c r="DN49" s="231"/>
      <c r="DO49" s="232"/>
      <c r="DP49" s="232"/>
      <c r="DQ49" s="232"/>
      <c r="DR49" s="233"/>
      <c r="DS49" s="233"/>
      <c r="DT49" s="233"/>
      <c r="DU49" s="233"/>
      <c r="DV49" s="233"/>
      <c r="DW49" s="233"/>
      <c r="DX49" s="233"/>
      <c r="DY49" s="233"/>
      <c r="DZ49" s="233"/>
      <c r="EA49" s="233"/>
      <c r="EB49" s="120"/>
      <c r="EC49" s="121">
        <v>6</v>
      </c>
      <c r="ED49" s="122">
        <f t="shared" si="8"/>
        <v>1</v>
      </c>
      <c r="EE49" s="88"/>
      <c r="EF49" s="88"/>
      <c r="EG49" s="90"/>
      <c r="EH49" s="90"/>
      <c r="EI49" s="86"/>
      <c r="EJ49" s="86"/>
      <c r="EK49" s="91"/>
      <c r="EL49" s="91"/>
      <c r="EM49" s="86"/>
      <c r="EN49" s="86"/>
      <c r="EO49" s="86"/>
      <c r="EP49" s="86"/>
      <c r="EQ49" s="92">
        <v>3</v>
      </c>
      <c r="ER49" s="88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</row>
    <row r="50" spans="1:223" ht="24" customHeight="1">
      <c r="A50" s="107">
        <v>7</v>
      </c>
      <c r="B50" s="293" t="s">
        <v>148</v>
      </c>
      <c r="C50" s="184" t="s">
        <v>112</v>
      </c>
      <c r="D50" s="123"/>
      <c r="E50" s="123"/>
      <c r="F50" s="123"/>
      <c r="G50" s="123"/>
      <c r="H50" s="185"/>
      <c r="I50" s="123"/>
      <c r="J50" s="123"/>
      <c r="K50" s="123"/>
      <c r="L50" s="123"/>
      <c r="M50" s="185"/>
      <c r="N50" s="124"/>
      <c r="O50" s="124"/>
      <c r="P50" s="124"/>
      <c r="Q50" s="124"/>
      <c r="R50" s="185"/>
      <c r="S50" s="124"/>
      <c r="T50" s="124"/>
      <c r="U50" s="124"/>
      <c r="V50" s="124"/>
      <c r="W50" s="185"/>
      <c r="X50" s="234"/>
      <c r="Y50" s="125"/>
      <c r="Z50" s="125"/>
      <c r="AA50" s="125"/>
      <c r="AB50" s="200"/>
      <c r="AC50" s="125"/>
      <c r="AD50" s="125"/>
      <c r="AE50" s="125"/>
      <c r="AF50" s="125"/>
      <c r="AG50" s="120"/>
      <c r="AH50" s="235"/>
      <c r="AI50" s="235">
        <v>9</v>
      </c>
      <c r="AJ50" s="235"/>
      <c r="AK50" s="235"/>
      <c r="AL50" s="120">
        <v>2</v>
      </c>
      <c r="AM50" s="235"/>
      <c r="AN50" s="235"/>
      <c r="AO50" s="235"/>
      <c r="AP50" s="235"/>
      <c r="AQ50" s="107"/>
      <c r="AR50" s="216"/>
      <c r="AS50" s="216"/>
      <c r="AT50" s="216"/>
      <c r="AU50" s="216"/>
      <c r="AV50" s="107"/>
      <c r="AW50" s="236"/>
      <c r="AX50" s="236"/>
      <c r="AY50" s="236"/>
      <c r="AZ50" s="236"/>
      <c r="BA50" s="120"/>
      <c r="BB50" s="239">
        <f>BC50+BD50+BE50+BF50</f>
        <v>9</v>
      </c>
      <c r="BC50" s="107">
        <f t="shared" si="35"/>
        <v>0</v>
      </c>
      <c r="BD50" s="107">
        <f t="shared" si="35"/>
        <v>9</v>
      </c>
      <c r="BE50" s="107">
        <f t="shared" si="35"/>
        <v>0</v>
      </c>
      <c r="BF50" s="107">
        <f t="shared" si="35"/>
        <v>0</v>
      </c>
      <c r="BG50" s="187">
        <f t="shared" si="36"/>
        <v>2</v>
      </c>
      <c r="BH50" s="218"/>
      <c r="BI50" s="223"/>
      <c r="BJ50" s="220"/>
      <c r="BK50" s="221"/>
      <c r="BL50" s="218"/>
      <c r="BM50" s="221"/>
      <c r="BN50" s="218"/>
      <c r="BO50" s="223"/>
      <c r="BP50" s="220"/>
      <c r="BQ50" s="222"/>
      <c r="BR50" s="218"/>
      <c r="BS50" s="223"/>
      <c r="BT50" s="220"/>
      <c r="BU50" s="221"/>
      <c r="BV50" s="218"/>
      <c r="BW50" s="223"/>
      <c r="BX50" s="221"/>
      <c r="BY50" s="224"/>
      <c r="BZ50" s="218"/>
      <c r="CA50" s="221"/>
      <c r="CB50" s="218"/>
      <c r="CC50" s="221"/>
      <c r="CD50" s="218"/>
      <c r="CE50" s="221"/>
      <c r="CF50" s="229"/>
      <c r="CG50" s="281"/>
      <c r="CH50" s="130"/>
      <c r="CI50" s="131"/>
      <c r="CJ50" s="130"/>
      <c r="CK50" s="131"/>
      <c r="CL50" s="201"/>
      <c r="CM50" s="202"/>
      <c r="CN50" s="218"/>
      <c r="CO50" s="221"/>
      <c r="CP50" s="282"/>
      <c r="CQ50" s="221"/>
      <c r="CR50" s="283"/>
      <c r="CS50" s="221"/>
      <c r="CT50" s="218"/>
      <c r="CU50" s="221"/>
      <c r="CV50" s="218"/>
      <c r="CW50" s="221"/>
      <c r="CX50" s="220"/>
      <c r="CY50" s="221"/>
      <c r="CZ50" s="228"/>
      <c r="DA50" s="221"/>
      <c r="DB50" s="228"/>
      <c r="DC50" s="228"/>
      <c r="DD50" s="229"/>
      <c r="DE50" s="229"/>
      <c r="DF50" s="229"/>
      <c r="DG50" s="218"/>
      <c r="DH50" s="221"/>
      <c r="DI50" s="230"/>
      <c r="DJ50" s="221"/>
      <c r="DK50" s="221"/>
      <c r="DL50" s="221"/>
      <c r="DM50" s="221"/>
      <c r="DN50" s="231"/>
      <c r="DO50" s="232"/>
      <c r="DP50" s="232"/>
      <c r="DQ50" s="232"/>
      <c r="DR50" s="233"/>
      <c r="DS50" s="233"/>
      <c r="DT50" s="233"/>
      <c r="DU50" s="233"/>
      <c r="DV50" s="233"/>
      <c r="DW50" s="233"/>
      <c r="DX50" s="233"/>
      <c r="DY50" s="233"/>
      <c r="DZ50" s="233"/>
      <c r="EA50" s="233"/>
      <c r="EB50" s="120"/>
      <c r="EC50" s="121">
        <v>5</v>
      </c>
      <c r="ED50" s="122">
        <f t="shared" ref="ED50:ED69" si="37">EC50*BG50/BB50</f>
        <v>1.1111111111111112</v>
      </c>
      <c r="EE50" s="88"/>
      <c r="EF50" s="88"/>
      <c r="EG50" s="90"/>
      <c r="EH50" s="90"/>
      <c r="EI50" s="86"/>
      <c r="EJ50" s="86"/>
      <c r="EK50" s="91"/>
      <c r="EL50" s="91"/>
      <c r="EM50" s="86"/>
      <c r="EN50" s="86"/>
      <c r="EO50" s="86"/>
      <c r="EP50" s="86"/>
      <c r="EQ50" s="92">
        <v>2</v>
      </c>
      <c r="ER50" s="88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</row>
    <row r="51" spans="1:223" ht="18" customHeight="1">
      <c r="A51" s="107">
        <v>8</v>
      </c>
      <c r="B51" s="78" t="s">
        <v>149</v>
      </c>
      <c r="C51" s="184" t="s">
        <v>112</v>
      </c>
      <c r="D51" s="123"/>
      <c r="E51" s="123"/>
      <c r="F51" s="123"/>
      <c r="G51" s="123"/>
      <c r="H51" s="185"/>
      <c r="I51" s="123"/>
      <c r="J51" s="123"/>
      <c r="K51" s="123"/>
      <c r="L51" s="123"/>
      <c r="M51" s="185"/>
      <c r="N51" s="124"/>
      <c r="O51" s="124"/>
      <c r="P51" s="124"/>
      <c r="Q51" s="124"/>
      <c r="R51" s="185"/>
      <c r="S51" s="124"/>
      <c r="T51" s="124"/>
      <c r="U51" s="124"/>
      <c r="V51" s="124"/>
      <c r="W51" s="185"/>
      <c r="X51" s="234"/>
      <c r="Y51" s="125"/>
      <c r="Z51" s="125"/>
      <c r="AA51" s="125"/>
      <c r="AB51" s="120"/>
      <c r="AC51" s="125"/>
      <c r="AD51" s="125"/>
      <c r="AE51" s="125"/>
      <c r="AF51" s="125"/>
      <c r="AG51" s="107"/>
      <c r="AH51" s="286"/>
      <c r="AI51" s="286"/>
      <c r="AJ51" s="286"/>
      <c r="AK51" s="286"/>
      <c r="AL51" s="107"/>
      <c r="AM51" s="235">
        <v>9</v>
      </c>
      <c r="AN51" s="782">
        <v>9</v>
      </c>
      <c r="AO51" s="235"/>
      <c r="AP51" s="235"/>
      <c r="AQ51" s="120">
        <v>2</v>
      </c>
      <c r="AR51" s="216"/>
      <c r="AS51" s="216"/>
      <c r="AT51" s="216"/>
      <c r="AU51" s="216"/>
      <c r="AV51" s="187"/>
      <c r="AW51" s="216"/>
      <c r="AX51" s="216"/>
      <c r="AY51" s="216"/>
      <c r="AZ51" s="216"/>
      <c r="BA51" s="120"/>
      <c r="BB51" s="239">
        <f>BC51+BD51+BE51+BF51</f>
        <v>18</v>
      </c>
      <c r="BC51" s="107">
        <f t="shared" si="35"/>
        <v>9</v>
      </c>
      <c r="BD51" s="107">
        <f t="shared" si="35"/>
        <v>9</v>
      </c>
      <c r="BE51" s="107">
        <f t="shared" si="35"/>
        <v>0</v>
      </c>
      <c r="BF51" s="107">
        <f t="shared" si="35"/>
        <v>0</v>
      </c>
      <c r="BG51" s="187">
        <f t="shared" si="36"/>
        <v>2</v>
      </c>
      <c r="BH51" s="107"/>
      <c r="BI51" s="134"/>
      <c r="BJ51" s="102"/>
      <c r="BK51" s="120"/>
      <c r="BL51" s="107"/>
      <c r="BM51" s="120"/>
      <c r="BN51" s="107"/>
      <c r="BO51" s="134"/>
      <c r="BP51" s="102"/>
      <c r="BQ51" s="193"/>
      <c r="BR51" s="107"/>
      <c r="BS51" s="134"/>
      <c r="BT51" s="102"/>
      <c r="BU51" s="120"/>
      <c r="BV51" s="107"/>
      <c r="BW51" s="134"/>
      <c r="BX51" s="120"/>
      <c r="BY51" s="122"/>
      <c r="BZ51" s="130"/>
      <c r="CA51" s="131"/>
      <c r="CB51" s="201"/>
      <c r="CC51" s="131"/>
      <c r="CD51" s="130"/>
      <c r="CE51" s="131"/>
      <c r="CF51" s="201"/>
      <c r="CG51" s="202"/>
      <c r="CH51" s="130">
        <f>BB51</f>
        <v>18</v>
      </c>
      <c r="CI51" s="131">
        <f>BG51</f>
        <v>2</v>
      </c>
      <c r="CJ51" s="130"/>
      <c r="CK51" s="131"/>
      <c r="CL51" s="130"/>
      <c r="CM51" s="131"/>
      <c r="CN51" s="130"/>
      <c r="CO51" s="131"/>
      <c r="CP51" s="195"/>
      <c r="CQ51" s="131"/>
      <c r="CR51" s="138"/>
      <c r="CS51" s="131"/>
      <c r="CT51" s="130"/>
      <c r="CU51" s="131"/>
      <c r="CV51" s="130"/>
      <c r="CW51" s="131"/>
      <c r="CX51" s="102"/>
      <c r="CY51" s="120"/>
      <c r="CZ51" s="140"/>
      <c r="DA51" s="120"/>
      <c r="DB51" s="140"/>
      <c r="DC51" s="140"/>
      <c r="DD51" s="23"/>
      <c r="DE51" s="23"/>
      <c r="DF51" s="23"/>
      <c r="DG51" s="107"/>
      <c r="DH51" s="120"/>
      <c r="DI51" s="196"/>
      <c r="DJ51" s="120"/>
      <c r="DK51" s="120"/>
      <c r="DL51" s="120"/>
      <c r="DM51" s="120"/>
      <c r="DN51" s="231"/>
      <c r="DO51" s="232"/>
      <c r="DP51" s="232"/>
      <c r="DQ51" s="232"/>
      <c r="DR51" s="233"/>
      <c r="DS51" s="233"/>
      <c r="DT51" s="233"/>
      <c r="DU51" s="233"/>
      <c r="DV51" s="233"/>
      <c r="DW51" s="233"/>
      <c r="DX51" s="233"/>
      <c r="DY51" s="233"/>
      <c r="DZ51" s="233"/>
      <c r="EA51" s="233"/>
      <c r="EB51" s="120">
        <f>BG51</f>
        <v>2</v>
      </c>
      <c r="EC51" s="121">
        <v>15</v>
      </c>
      <c r="ED51" s="122">
        <f t="shared" si="37"/>
        <v>1.6666666666666667</v>
      </c>
      <c r="EE51" s="88"/>
      <c r="EF51" s="88"/>
      <c r="EG51" s="90"/>
      <c r="EH51" s="90"/>
      <c r="EI51" s="86"/>
      <c r="EJ51" s="86"/>
      <c r="EK51" s="91"/>
      <c r="EL51" s="91"/>
      <c r="EM51" s="86"/>
      <c r="EN51" s="86"/>
      <c r="EO51" s="86"/>
      <c r="EP51" s="86"/>
      <c r="EQ51" s="92">
        <v>2</v>
      </c>
      <c r="ER51" s="88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</row>
    <row r="52" spans="1:223" ht="19.899999999999999" customHeight="1">
      <c r="A52" s="597" t="s">
        <v>150</v>
      </c>
      <c r="B52" s="603"/>
      <c r="C52" s="603"/>
      <c r="D52" s="603"/>
      <c r="E52" s="603"/>
      <c r="F52" s="603"/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  <c r="AC52" s="603"/>
      <c r="AD52" s="603"/>
      <c r="AE52" s="603"/>
      <c r="AF52" s="603"/>
      <c r="AG52" s="603"/>
      <c r="AH52" s="603"/>
      <c r="AI52" s="603"/>
      <c r="AJ52" s="603"/>
      <c r="AK52" s="603"/>
      <c r="AL52" s="603"/>
      <c r="AM52" s="603"/>
      <c r="AN52" s="603"/>
      <c r="AO52" s="603"/>
      <c r="AP52" s="603"/>
      <c r="AQ52" s="603"/>
      <c r="AR52" s="603"/>
      <c r="AS52" s="603"/>
      <c r="AT52" s="603"/>
      <c r="AU52" s="603"/>
      <c r="AV52" s="603"/>
      <c r="AW52" s="603"/>
      <c r="AX52" s="603"/>
      <c r="AY52" s="603"/>
      <c r="AZ52" s="603"/>
      <c r="BA52" s="603"/>
      <c r="BB52" s="205">
        <f t="shared" ref="BB52:BG52" si="38">SUM(BB53:BB59)</f>
        <v>138</v>
      </c>
      <c r="BC52" s="205">
        <f t="shared" si="38"/>
        <v>57</v>
      </c>
      <c r="BD52" s="205">
        <f t="shared" si="38"/>
        <v>81</v>
      </c>
      <c r="BE52" s="205">
        <f t="shared" si="38"/>
        <v>0</v>
      </c>
      <c r="BF52" s="205">
        <f t="shared" si="38"/>
        <v>0</v>
      </c>
      <c r="BG52" s="176">
        <f t="shared" si="38"/>
        <v>22</v>
      </c>
      <c r="BH52" s="218"/>
      <c r="BI52" s="223"/>
      <c r="BJ52" s="220"/>
      <c r="BK52" s="221"/>
      <c r="BL52" s="218"/>
      <c r="BM52" s="221"/>
      <c r="BN52" s="218"/>
      <c r="BO52" s="223"/>
      <c r="BP52" s="220"/>
      <c r="BQ52" s="222"/>
      <c r="BR52" s="218"/>
      <c r="BS52" s="223"/>
      <c r="BT52" s="220"/>
      <c r="BU52" s="221"/>
      <c r="BV52" s="218"/>
      <c r="BW52" s="223"/>
      <c r="BX52" s="221"/>
      <c r="BY52" s="224"/>
      <c r="BZ52" s="218"/>
      <c r="CA52" s="221"/>
      <c r="CB52" s="218"/>
      <c r="CC52" s="221"/>
      <c r="CD52" s="218"/>
      <c r="CE52" s="221"/>
      <c r="CF52" s="229"/>
      <c r="CG52" s="281"/>
      <c r="CH52" s="130"/>
      <c r="CI52" s="131"/>
      <c r="CJ52" s="130"/>
      <c r="CK52" s="131"/>
      <c r="CL52" s="201"/>
      <c r="CM52" s="202"/>
      <c r="CN52" s="218"/>
      <c r="CO52" s="221"/>
      <c r="CP52" s="282"/>
      <c r="CQ52" s="221"/>
      <c r="CR52" s="283"/>
      <c r="CS52" s="221"/>
      <c r="CT52" s="218"/>
      <c r="CU52" s="221"/>
      <c r="CV52" s="218"/>
      <c r="CW52" s="221"/>
      <c r="CX52" s="220"/>
      <c r="CY52" s="221"/>
      <c r="CZ52" s="228"/>
      <c r="DA52" s="221"/>
      <c r="DB52" s="228"/>
      <c r="DC52" s="228"/>
      <c r="DD52" s="229"/>
      <c r="DE52" s="229"/>
      <c r="DF52" s="229"/>
      <c r="DG52" s="218"/>
      <c r="DH52" s="221"/>
      <c r="DI52" s="230"/>
      <c r="DJ52" s="221"/>
      <c r="DK52" s="221"/>
      <c r="DL52" s="221"/>
      <c r="DM52" s="221"/>
      <c r="DN52" s="231"/>
      <c r="DO52" s="232"/>
      <c r="DP52" s="232"/>
      <c r="DQ52" s="232"/>
      <c r="DR52" s="233"/>
      <c r="DS52" s="233"/>
      <c r="DT52" s="233"/>
      <c r="DU52" s="233"/>
      <c r="DV52" s="233"/>
      <c r="DW52" s="233"/>
      <c r="DX52" s="233"/>
      <c r="DY52" s="233"/>
      <c r="DZ52" s="233"/>
      <c r="EA52" s="233"/>
      <c r="EB52" s="120"/>
      <c r="EC52" s="121"/>
      <c r="ED52" s="122">
        <f t="shared" si="37"/>
        <v>0</v>
      </c>
      <c r="EE52" s="88"/>
      <c r="EF52" s="88"/>
      <c r="EG52" s="90"/>
      <c r="EH52" s="90"/>
      <c r="EI52" s="86"/>
      <c r="EJ52" s="86"/>
      <c r="EK52" s="91"/>
      <c r="EL52" s="91"/>
      <c r="EM52" s="86"/>
      <c r="EN52" s="86"/>
      <c r="EO52" s="86"/>
      <c r="EP52" s="86"/>
      <c r="EQ52" s="92"/>
      <c r="ER52" s="88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</row>
    <row r="53" spans="1:223" ht="21" customHeight="1">
      <c r="A53" s="101">
        <v>9</v>
      </c>
      <c r="B53" s="78" t="s">
        <v>151</v>
      </c>
      <c r="C53" s="184" t="s">
        <v>108</v>
      </c>
      <c r="D53" s="123">
        <v>9</v>
      </c>
      <c r="E53" s="123">
        <v>9</v>
      </c>
      <c r="F53" s="123"/>
      <c r="G53" s="123"/>
      <c r="H53" s="185">
        <v>3</v>
      </c>
      <c r="I53" s="123"/>
      <c r="J53" s="123"/>
      <c r="K53" s="123"/>
      <c r="L53" s="123"/>
      <c r="M53" s="185"/>
      <c r="N53" s="124"/>
      <c r="O53" s="124"/>
      <c r="P53" s="124"/>
      <c r="Q53" s="124"/>
      <c r="R53" s="185"/>
      <c r="S53" s="124"/>
      <c r="T53" s="124"/>
      <c r="U53" s="124"/>
      <c r="V53" s="124"/>
      <c r="W53" s="185"/>
      <c r="X53" s="234"/>
      <c r="Y53" s="125"/>
      <c r="Z53" s="125"/>
      <c r="AA53" s="125"/>
      <c r="AB53" s="107"/>
      <c r="AC53" s="125"/>
      <c r="AD53" s="125"/>
      <c r="AE53" s="125"/>
      <c r="AF53" s="125"/>
      <c r="AG53" s="107"/>
      <c r="AH53" s="186"/>
      <c r="AI53" s="186"/>
      <c r="AJ53" s="186"/>
      <c r="AK53" s="186"/>
      <c r="AL53" s="107"/>
      <c r="AM53" s="186"/>
      <c r="AN53" s="186"/>
      <c r="AO53" s="186"/>
      <c r="AP53" s="186"/>
      <c r="AQ53" s="107"/>
      <c r="AR53" s="188"/>
      <c r="AS53" s="188"/>
      <c r="AT53" s="188"/>
      <c r="AU53" s="188"/>
      <c r="AV53" s="107"/>
      <c r="AW53" s="216"/>
      <c r="AX53" s="216"/>
      <c r="AY53" s="216"/>
      <c r="AZ53" s="216"/>
      <c r="BA53" s="120"/>
      <c r="BB53" s="239">
        <f t="shared" ref="BB53:BB59" si="39">BC53+BD53+BE53+BF53</f>
        <v>18</v>
      </c>
      <c r="BC53" s="107">
        <f t="shared" ref="BC53:BF56" si="40">D53+I53+N53+S53+X53+AC53+AH53+AM53+AR53+AW53</f>
        <v>9</v>
      </c>
      <c r="BD53" s="107">
        <f t="shared" si="40"/>
        <v>9</v>
      </c>
      <c r="BE53" s="107">
        <f t="shared" si="40"/>
        <v>0</v>
      </c>
      <c r="BF53" s="107">
        <f t="shared" si="40"/>
        <v>0</v>
      </c>
      <c r="BG53" s="187">
        <f t="shared" ref="BG53:BG59" si="41">SUM(H53,M53,R53,W53,AB53,AG53,AL53,AQ53,AV53,BA53)</f>
        <v>3</v>
      </c>
      <c r="BH53" s="107"/>
      <c r="BI53" s="134"/>
      <c r="BJ53" s="102"/>
      <c r="BK53" s="120"/>
      <c r="BL53" s="107"/>
      <c r="BM53" s="120"/>
      <c r="BN53" s="107"/>
      <c r="BO53" s="134"/>
      <c r="BP53" s="102"/>
      <c r="BQ53" s="193"/>
      <c r="BR53" s="107"/>
      <c r="BS53" s="134"/>
      <c r="BT53" s="102"/>
      <c r="BU53" s="120"/>
      <c r="BV53" s="107"/>
      <c r="BW53" s="134"/>
      <c r="BX53" s="120"/>
      <c r="BY53" s="122"/>
      <c r="BZ53" s="130"/>
      <c r="CA53" s="131"/>
      <c r="CB53" s="201"/>
      <c r="CC53" s="131"/>
      <c r="CD53" s="130"/>
      <c r="CE53" s="131"/>
      <c r="CF53" s="201"/>
      <c r="CG53" s="202"/>
      <c r="CH53" s="130">
        <f>BB53</f>
        <v>18</v>
      </c>
      <c r="CI53" s="131">
        <f>BG53</f>
        <v>3</v>
      </c>
      <c r="CJ53" s="130"/>
      <c r="CK53" s="131"/>
      <c r="CL53" s="130"/>
      <c r="CM53" s="131"/>
      <c r="CN53" s="130"/>
      <c r="CO53" s="131"/>
      <c r="CP53" s="195"/>
      <c r="CQ53" s="131"/>
      <c r="CR53" s="138"/>
      <c r="CS53" s="131"/>
      <c r="CT53" s="130"/>
      <c r="CU53" s="131"/>
      <c r="CV53" s="130"/>
      <c r="CW53" s="131"/>
      <c r="CX53" s="102"/>
      <c r="CY53" s="120"/>
      <c r="CZ53" s="140"/>
      <c r="DA53" s="120"/>
      <c r="DB53" s="140"/>
      <c r="DC53" s="140"/>
      <c r="DD53" s="23"/>
      <c r="DE53" s="23"/>
      <c r="DF53" s="23"/>
      <c r="DG53" s="107"/>
      <c r="DH53" s="120"/>
      <c r="DI53" s="196"/>
      <c r="DJ53" s="120"/>
      <c r="DK53" s="120"/>
      <c r="DL53" s="120"/>
      <c r="DM53" s="120"/>
      <c r="DN53" s="83"/>
      <c r="DO53" s="84"/>
      <c r="DP53" s="84"/>
      <c r="DQ53" s="84"/>
      <c r="DR53" s="88"/>
      <c r="DS53" s="233"/>
      <c r="DT53" s="233"/>
      <c r="DU53" s="233"/>
      <c r="DV53" s="233"/>
      <c r="DW53" s="233"/>
      <c r="DX53" s="233"/>
      <c r="DY53" s="233"/>
      <c r="DZ53" s="233"/>
      <c r="EA53" s="233"/>
      <c r="EB53" s="120">
        <f>BG53</f>
        <v>3</v>
      </c>
      <c r="EC53" s="121">
        <v>15</v>
      </c>
      <c r="ED53" s="122">
        <f t="shared" si="37"/>
        <v>2.5</v>
      </c>
      <c r="EE53" s="88"/>
      <c r="EF53" s="88"/>
      <c r="EG53" s="90">
        <v>3</v>
      </c>
      <c r="EH53" s="90"/>
      <c r="EI53" s="86"/>
      <c r="EJ53" s="86"/>
      <c r="EK53" s="91"/>
      <c r="EL53" s="91"/>
      <c r="EM53" s="86"/>
      <c r="EN53" s="86"/>
      <c r="EO53" s="86"/>
      <c r="EP53" s="86"/>
      <c r="EQ53" s="92"/>
      <c r="ER53" s="88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</row>
    <row r="54" spans="1:223" ht="21" customHeight="1">
      <c r="A54" s="101">
        <v>10</v>
      </c>
      <c r="B54" s="78" t="s">
        <v>152</v>
      </c>
      <c r="C54" s="184" t="s">
        <v>112</v>
      </c>
      <c r="D54" s="123"/>
      <c r="E54" s="123"/>
      <c r="F54" s="123"/>
      <c r="G54" s="123"/>
      <c r="H54" s="185"/>
      <c r="I54" s="123"/>
      <c r="J54" s="123"/>
      <c r="K54" s="123"/>
      <c r="L54" s="123"/>
      <c r="M54" s="185"/>
      <c r="N54" s="124"/>
      <c r="O54" s="124">
        <v>9</v>
      </c>
      <c r="P54" s="124"/>
      <c r="Q54" s="124"/>
      <c r="R54" s="185">
        <v>2</v>
      </c>
      <c r="S54" s="124"/>
      <c r="T54" s="124"/>
      <c r="U54" s="124"/>
      <c r="V54" s="124"/>
      <c r="W54" s="185"/>
      <c r="X54" s="234"/>
      <c r="Y54" s="125"/>
      <c r="Z54" s="125"/>
      <c r="AA54" s="125"/>
      <c r="AB54" s="107"/>
      <c r="AC54" s="125"/>
      <c r="AD54" s="125"/>
      <c r="AE54" s="125"/>
      <c r="AF54" s="125"/>
      <c r="AG54" s="107"/>
      <c r="AH54" s="186"/>
      <c r="AI54" s="186"/>
      <c r="AJ54" s="186"/>
      <c r="AK54" s="186"/>
      <c r="AL54" s="107"/>
      <c r="AM54" s="186"/>
      <c r="AN54" s="186"/>
      <c r="AO54" s="186"/>
      <c r="AP54" s="186"/>
      <c r="AQ54" s="107"/>
      <c r="AR54" s="188"/>
      <c r="AS54" s="188"/>
      <c r="AT54" s="188"/>
      <c r="AU54" s="188"/>
      <c r="AV54" s="107"/>
      <c r="AW54" s="216"/>
      <c r="AX54" s="216"/>
      <c r="AY54" s="216"/>
      <c r="AZ54" s="216"/>
      <c r="BA54" s="120"/>
      <c r="BB54" s="239">
        <f t="shared" si="39"/>
        <v>9</v>
      </c>
      <c r="BC54" s="107">
        <f t="shared" si="40"/>
        <v>0</v>
      </c>
      <c r="BD54" s="107">
        <f t="shared" si="40"/>
        <v>9</v>
      </c>
      <c r="BE54" s="107">
        <f t="shared" si="40"/>
        <v>0</v>
      </c>
      <c r="BF54" s="107">
        <f t="shared" si="40"/>
        <v>0</v>
      </c>
      <c r="BG54" s="187">
        <f t="shared" si="41"/>
        <v>2</v>
      </c>
      <c r="BH54" s="107"/>
      <c r="BI54" s="134"/>
      <c r="BJ54" s="102"/>
      <c r="BK54" s="120"/>
      <c r="BL54" s="107"/>
      <c r="BM54" s="120"/>
      <c r="BN54" s="107"/>
      <c r="BO54" s="134"/>
      <c r="BP54" s="102"/>
      <c r="BQ54" s="193"/>
      <c r="BR54" s="107"/>
      <c r="BS54" s="134"/>
      <c r="BT54" s="102"/>
      <c r="BU54" s="120"/>
      <c r="BV54" s="107"/>
      <c r="BW54" s="134"/>
      <c r="BX54" s="120"/>
      <c r="BY54" s="122"/>
      <c r="BZ54" s="130"/>
      <c r="CA54" s="131"/>
      <c r="CB54" s="201"/>
      <c r="CC54" s="131"/>
      <c r="CD54" s="130"/>
      <c r="CE54" s="131"/>
      <c r="CF54" s="201"/>
      <c r="CG54" s="202"/>
      <c r="CH54" s="130">
        <f>BB54</f>
        <v>9</v>
      </c>
      <c r="CI54" s="131">
        <f>BG54</f>
        <v>2</v>
      </c>
      <c r="CJ54" s="130"/>
      <c r="CK54" s="131"/>
      <c r="CL54" s="130"/>
      <c r="CM54" s="131"/>
      <c r="CN54" s="130"/>
      <c r="CO54" s="131"/>
      <c r="CP54" s="195"/>
      <c r="CQ54" s="131"/>
      <c r="CR54" s="138"/>
      <c r="CS54" s="131"/>
      <c r="CT54" s="130"/>
      <c r="CU54" s="131"/>
      <c r="CV54" s="130"/>
      <c r="CW54" s="131"/>
      <c r="CX54" s="102"/>
      <c r="CY54" s="120"/>
      <c r="CZ54" s="140"/>
      <c r="DA54" s="120"/>
      <c r="DB54" s="140"/>
      <c r="DC54" s="140"/>
      <c r="DD54" s="23"/>
      <c r="DE54" s="23"/>
      <c r="DF54" s="23"/>
      <c r="DG54" s="107"/>
      <c r="DH54" s="120"/>
      <c r="DI54" s="196"/>
      <c r="DJ54" s="120"/>
      <c r="DK54" s="120"/>
      <c r="DL54" s="120"/>
      <c r="DM54" s="120"/>
      <c r="DN54" s="83"/>
      <c r="DO54" s="84"/>
      <c r="DP54" s="84"/>
      <c r="DQ54" s="84"/>
      <c r="DR54" s="88"/>
      <c r="DS54" s="233"/>
      <c r="DT54" s="233"/>
      <c r="DU54" s="233"/>
      <c r="DV54" s="233"/>
      <c r="DW54" s="233"/>
      <c r="DX54" s="233"/>
      <c r="DY54" s="233"/>
      <c r="DZ54" s="233"/>
      <c r="EA54" s="233"/>
      <c r="EB54" s="120">
        <f>BG54</f>
        <v>2</v>
      </c>
      <c r="EC54" s="121">
        <v>8</v>
      </c>
      <c r="ED54" s="122">
        <f t="shared" si="37"/>
        <v>1.7777777777777777</v>
      </c>
      <c r="EE54" s="88"/>
      <c r="EF54" s="88"/>
      <c r="EG54" s="90">
        <v>2</v>
      </c>
      <c r="EH54" s="90"/>
      <c r="EI54" s="86"/>
      <c r="EJ54" s="86"/>
      <c r="EK54" s="91"/>
      <c r="EL54" s="91"/>
      <c r="EM54" s="86"/>
      <c r="EN54" s="86"/>
      <c r="EO54" s="86"/>
      <c r="EP54" s="86"/>
      <c r="EQ54" s="92"/>
      <c r="ER54" s="88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</row>
    <row r="55" spans="1:223" ht="21" customHeight="1">
      <c r="A55" s="101">
        <v>11</v>
      </c>
      <c r="B55" s="78" t="s">
        <v>153</v>
      </c>
      <c r="C55" s="184" t="s">
        <v>112</v>
      </c>
      <c r="D55" s="123"/>
      <c r="E55" s="123"/>
      <c r="F55" s="123"/>
      <c r="G55" s="123"/>
      <c r="H55" s="185"/>
      <c r="I55" s="123"/>
      <c r="J55" s="123"/>
      <c r="K55" s="123"/>
      <c r="L55" s="123"/>
      <c r="M55" s="185"/>
      <c r="N55" s="124">
        <v>9</v>
      </c>
      <c r="O55" s="124"/>
      <c r="P55" s="124"/>
      <c r="Q55" s="124"/>
      <c r="R55" s="185">
        <v>2</v>
      </c>
      <c r="S55" s="124"/>
      <c r="T55" s="124"/>
      <c r="U55" s="124"/>
      <c r="V55" s="124"/>
      <c r="W55" s="185"/>
      <c r="X55" s="234"/>
      <c r="Y55" s="125"/>
      <c r="Z55" s="125"/>
      <c r="AA55" s="125"/>
      <c r="AB55" s="120"/>
      <c r="AC55" s="125"/>
      <c r="AD55" s="125"/>
      <c r="AE55" s="125"/>
      <c r="AF55" s="125"/>
      <c r="AG55" s="107"/>
      <c r="AH55" s="235"/>
      <c r="AI55" s="235"/>
      <c r="AJ55" s="235"/>
      <c r="AK55" s="235"/>
      <c r="AL55" s="120"/>
      <c r="AM55" s="235"/>
      <c r="AN55" s="235"/>
      <c r="AO55" s="235"/>
      <c r="AP55" s="235"/>
      <c r="AQ55" s="107"/>
      <c r="AR55" s="216"/>
      <c r="AS55" s="216"/>
      <c r="AT55" s="216"/>
      <c r="AU55" s="216"/>
      <c r="AV55" s="107"/>
      <c r="AW55" s="216"/>
      <c r="AX55" s="216"/>
      <c r="AY55" s="216"/>
      <c r="AZ55" s="216"/>
      <c r="BA55" s="120"/>
      <c r="BB55" s="239">
        <f t="shared" si="39"/>
        <v>9</v>
      </c>
      <c r="BC55" s="107">
        <f t="shared" si="40"/>
        <v>9</v>
      </c>
      <c r="BD55" s="107">
        <f t="shared" si="40"/>
        <v>0</v>
      </c>
      <c r="BE55" s="107">
        <f t="shared" si="40"/>
        <v>0</v>
      </c>
      <c r="BF55" s="107">
        <f t="shared" si="40"/>
        <v>0</v>
      </c>
      <c r="BG55" s="187">
        <f t="shared" si="41"/>
        <v>2</v>
      </c>
      <c r="BH55" s="107"/>
      <c r="BI55" s="134"/>
      <c r="BJ55" s="102"/>
      <c r="BK55" s="120"/>
      <c r="BL55" s="107"/>
      <c r="BM55" s="120"/>
      <c r="BN55" s="107"/>
      <c r="BO55" s="134"/>
      <c r="BP55" s="102"/>
      <c r="BQ55" s="193"/>
      <c r="BR55" s="107"/>
      <c r="BS55" s="134"/>
      <c r="BT55" s="102"/>
      <c r="BU55" s="120"/>
      <c r="BV55" s="107"/>
      <c r="BW55" s="134"/>
      <c r="BX55" s="120"/>
      <c r="BY55" s="122"/>
      <c r="BZ55" s="130"/>
      <c r="CA55" s="131"/>
      <c r="CB55" s="201"/>
      <c r="CC55" s="131"/>
      <c r="CD55" s="130"/>
      <c r="CE55" s="131"/>
      <c r="CF55" s="201"/>
      <c r="CG55" s="202"/>
      <c r="CH55" s="130">
        <f>BB55</f>
        <v>9</v>
      </c>
      <c r="CI55" s="131">
        <f>BG55</f>
        <v>2</v>
      </c>
      <c r="CJ55" s="130"/>
      <c r="CK55" s="131"/>
      <c r="CL55" s="130"/>
      <c r="CM55" s="131"/>
      <c r="CN55" s="130"/>
      <c r="CO55" s="131"/>
      <c r="CP55" s="195"/>
      <c r="CQ55" s="131"/>
      <c r="CR55" s="138"/>
      <c r="CS55" s="131"/>
      <c r="CT55" s="130"/>
      <c r="CU55" s="131"/>
      <c r="CV55" s="130"/>
      <c r="CW55" s="131"/>
      <c r="CX55" s="102"/>
      <c r="CY55" s="120"/>
      <c r="CZ55" s="140"/>
      <c r="DA55" s="120"/>
      <c r="DB55" s="140"/>
      <c r="DC55" s="140"/>
      <c r="DD55" s="23"/>
      <c r="DE55" s="23"/>
      <c r="DF55" s="23"/>
      <c r="DG55" s="107"/>
      <c r="DH55" s="120"/>
      <c r="DI55" s="196"/>
      <c r="DJ55" s="120"/>
      <c r="DK55" s="120"/>
      <c r="DL55" s="120"/>
      <c r="DM55" s="120"/>
      <c r="DN55" s="83"/>
      <c r="DO55" s="232"/>
      <c r="DP55" s="232"/>
      <c r="DQ55" s="232"/>
      <c r="DR55" s="233"/>
      <c r="DS55" s="233"/>
      <c r="DT55" s="233"/>
      <c r="DU55" s="233"/>
      <c r="DV55" s="233"/>
      <c r="DW55" s="233"/>
      <c r="DX55" s="233"/>
      <c r="DY55" s="233"/>
      <c r="DZ55" s="233"/>
      <c r="EA55" s="233"/>
      <c r="EB55" s="120"/>
      <c r="EC55" s="121">
        <v>10</v>
      </c>
      <c r="ED55" s="122">
        <f t="shared" si="37"/>
        <v>2.2222222222222223</v>
      </c>
      <c r="EE55" s="88"/>
      <c r="EF55" s="88"/>
      <c r="EG55" s="90">
        <v>2</v>
      </c>
      <c r="EH55" s="90"/>
      <c r="EI55" s="86"/>
      <c r="EJ55" s="86"/>
      <c r="EK55" s="91"/>
      <c r="EL55" s="91"/>
      <c r="EM55" s="86"/>
      <c r="EN55" s="86"/>
      <c r="EO55" s="86"/>
      <c r="EP55" s="86"/>
      <c r="EQ55" s="92"/>
      <c r="ER55" s="88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</row>
    <row r="56" spans="1:223" ht="21" customHeight="1">
      <c r="A56" s="101">
        <v>12</v>
      </c>
      <c r="B56" s="78" t="s">
        <v>154</v>
      </c>
      <c r="C56" s="534" t="s">
        <v>108</v>
      </c>
      <c r="D56" s="123"/>
      <c r="E56" s="123"/>
      <c r="F56" s="123"/>
      <c r="G56" s="123"/>
      <c r="H56" s="185"/>
      <c r="I56" s="123"/>
      <c r="J56" s="123"/>
      <c r="K56" s="123"/>
      <c r="L56" s="123"/>
      <c r="M56" s="185"/>
      <c r="N56" s="124">
        <v>9</v>
      </c>
      <c r="O56" s="124">
        <v>9</v>
      </c>
      <c r="P56" s="124"/>
      <c r="Q56" s="124"/>
      <c r="R56" s="185">
        <v>3</v>
      </c>
      <c r="S56" s="124">
        <v>9</v>
      </c>
      <c r="T56" s="124">
        <v>9</v>
      </c>
      <c r="U56" s="124"/>
      <c r="V56" s="124"/>
      <c r="W56" s="185">
        <v>3</v>
      </c>
      <c r="X56" s="234">
        <v>9</v>
      </c>
      <c r="Y56" s="125">
        <v>9</v>
      </c>
      <c r="Z56" s="125"/>
      <c r="AA56" s="125"/>
      <c r="AB56" s="120">
        <v>3</v>
      </c>
      <c r="AC56" s="125"/>
      <c r="AD56" s="125"/>
      <c r="AE56" s="125"/>
      <c r="AF56" s="125"/>
      <c r="AG56" s="107"/>
      <c r="AH56" s="186"/>
      <c r="AI56" s="294"/>
      <c r="AJ56" s="294"/>
      <c r="AK56" s="294"/>
      <c r="AL56" s="107"/>
      <c r="AM56" s="235"/>
      <c r="AN56" s="235"/>
      <c r="AO56" s="235"/>
      <c r="AP56" s="235"/>
      <c r="AQ56" s="107"/>
      <c r="AR56" s="188"/>
      <c r="AS56" s="188"/>
      <c r="AT56" s="188"/>
      <c r="AU56" s="188"/>
      <c r="AV56" s="107"/>
      <c r="AW56" s="188"/>
      <c r="AX56" s="188"/>
      <c r="AY56" s="188"/>
      <c r="AZ56" s="188"/>
      <c r="BA56" s="120"/>
      <c r="BB56" s="239">
        <f t="shared" si="39"/>
        <v>54</v>
      </c>
      <c r="BC56" s="107">
        <f t="shared" si="40"/>
        <v>27</v>
      </c>
      <c r="BD56" s="107">
        <f t="shared" si="40"/>
        <v>27</v>
      </c>
      <c r="BE56" s="107">
        <f t="shared" si="40"/>
        <v>0</v>
      </c>
      <c r="BF56" s="107">
        <f t="shared" si="40"/>
        <v>0</v>
      </c>
      <c r="BG56" s="187">
        <f t="shared" si="41"/>
        <v>9</v>
      </c>
      <c r="BH56" s="107"/>
      <c r="BI56" s="194"/>
      <c r="BJ56" s="102"/>
      <c r="BK56" s="120"/>
      <c r="BL56" s="107"/>
      <c r="BM56" s="120"/>
      <c r="BN56" s="107"/>
      <c r="BO56" s="194"/>
      <c r="BP56" s="102"/>
      <c r="BQ56" s="193"/>
      <c r="BR56" s="107"/>
      <c r="BS56" s="194"/>
      <c r="BT56" s="102"/>
      <c r="BU56" s="120"/>
      <c r="BV56" s="107"/>
      <c r="BW56" s="134"/>
      <c r="BX56" s="120"/>
      <c r="BY56" s="122"/>
      <c r="BZ56" s="130"/>
      <c r="CA56" s="131"/>
      <c r="CB56" s="201"/>
      <c r="CC56" s="131"/>
      <c r="CD56" s="130"/>
      <c r="CE56" s="131"/>
      <c r="CF56" s="201"/>
      <c r="CG56" s="202"/>
      <c r="CH56" s="130">
        <f>BB56</f>
        <v>54</v>
      </c>
      <c r="CI56" s="131">
        <f>BG56</f>
        <v>9</v>
      </c>
      <c r="CJ56" s="130"/>
      <c r="CK56" s="131"/>
      <c r="CL56" s="130"/>
      <c r="CM56" s="131"/>
      <c r="CN56" s="130"/>
      <c r="CO56" s="131"/>
      <c r="CP56" s="195"/>
      <c r="CQ56" s="131"/>
      <c r="CR56" s="138"/>
      <c r="CS56" s="131"/>
      <c r="CT56" s="130"/>
      <c r="CU56" s="131"/>
      <c r="CV56" s="130"/>
      <c r="CW56" s="131"/>
      <c r="CX56" s="102"/>
      <c r="CY56" s="120"/>
      <c r="CZ56" s="140"/>
      <c r="DA56" s="120"/>
      <c r="DB56" s="140"/>
      <c r="DC56" s="140"/>
      <c r="DD56" s="23"/>
      <c r="DE56" s="23"/>
      <c r="DF56" s="23"/>
      <c r="DG56" s="107"/>
      <c r="DH56" s="120"/>
      <c r="DI56" s="196"/>
      <c r="DJ56" s="120"/>
      <c r="DK56" s="120"/>
      <c r="DL56" s="120"/>
      <c r="DM56" s="120"/>
      <c r="DN56" s="231"/>
      <c r="DO56" s="232"/>
      <c r="DP56" s="232"/>
      <c r="DQ56" s="232"/>
      <c r="DR56" s="233"/>
      <c r="DS56" s="233"/>
      <c r="DT56" s="233"/>
      <c r="DU56" s="233"/>
      <c r="DV56" s="233"/>
      <c r="DW56" s="233"/>
      <c r="DX56" s="233"/>
      <c r="DY56" s="233"/>
      <c r="DZ56" s="233"/>
      <c r="EA56" s="233"/>
      <c r="EB56" s="120"/>
      <c r="EC56" s="121">
        <v>30</v>
      </c>
      <c r="ED56" s="122">
        <f t="shared" si="37"/>
        <v>5</v>
      </c>
      <c r="EE56" s="88"/>
      <c r="EF56" s="88"/>
      <c r="EG56" s="90">
        <v>9</v>
      </c>
      <c r="EH56" s="90"/>
      <c r="EI56" s="86"/>
      <c r="EJ56" s="86"/>
      <c r="EK56" s="91"/>
      <c r="EL56" s="91"/>
      <c r="EM56" s="86"/>
      <c r="EN56" s="86"/>
      <c r="EO56" s="86"/>
      <c r="EP56" s="86"/>
      <c r="EQ56" s="92"/>
      <c r="ER56" s="88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</row>
    <row r="57" spans="1:223" ht="21" customHeight="1">
      <c r="A57" s="101">
        <v>13</v>
      </c>
      <c r="B57" s="78" t="s">
        <v>155</v>
      </c>
      <c r="C57" s="184" t="s">
        <v>112</v>
      </c>
      <c r="D57" s="123"/>
      <c r="E57" s="123"/>
      <c r="F57" s="123"/>
      <c r="G57" s="123"/>
      <c r="H57" s="185"/>
      <c r="I57" s="123"/>
      <c r="J57" s="123"/>
      <c r="K57" s="123"/>
      <c r="L57" s="123"/>
      <c r="M57" s="185"/>
      <c r="N57" s="124"/>
      <c r="O57" s="124"/>
      <c r="P57" s="124"/>
      <c r="Q57" s="124"/>
      <c r="R57" s="185"/>
      <c r="S57" s="124"/>
      <c r="T57" s="124"/>
      <c r="U57" s="124"/>
      <c r="V57" s="124"/>
      <c r="W57" s="185"/>
      <c r="X57" s="234">
        <v>3</v>
      </c>
      <c r="Y57" s="125">
        <v>9</v>
      </c>
      <c r="Z57" s="125"/>
      <c r="AA57" s="125"/>
      <c r="AB57" s="120">
        <v>2</v>
      </c>
      <c r="AC57" s="125"/>
      <c r="AD57" s="125"/>
      <c r="AE57" s="125"/>
      <c r="AF57" s="125"/>
      <c r="AG57" s="107"/>
      <c r="AH57" s="186"/>
      <c r="AI57" s="186"/>
      <c r="AJ57" s="186"/>
      <c r="AK57" s="186"/>
      <c r="AL57" s="107"/>
      <c r="AM57" s="186"/>
      <c r="AN57" s="186"/>
      <c r="AO57" s="186"/>
      <c r="AP57" s="186"/>
      <c r="AQ57" s="107"/>
      <c r="AR57" s="188"/>
      <c r="AS57" s="188"/>
      <c r="AT57" s="188"/>
      <c r="AU57" s="188"/>
      <c r="AV57" s="107"/>
      <c r="AW57" s="216"/>
      <c r="AX57" s="216"/>
      <c r="AY57" s="216"/>
      <c r="AZ57" s="216"/>
      <c r="BA57" s="120"/>
      <c r="BB57" s="239">
        <f t="shared" si="39"/>
        <v>12</v>
      </c>
      <c r="BC57" s="107">
        <f t="shared" ref="BC57:BF59" si="42">D57+I57+N57+S57+X57+AC57+AH57+AM57+AR57+AW57</f>
        <v>3</v>
      </c>
      <c r="BD57" s="107">
        <f t="shared" si="42"/>
        <v>9</v>
      </c>
      <c r="BE57" s="107">
        <f t="shared" si="42"/>
        <v>0</v>
      </c>
      <c r="BF57" s="107">
        <f t="shared" si="42"/>
        <v>0</v>
      </c>
      <c r="BG57" s="187">
        <f t="shared" si="41"/>
        <v>2</v>
      </c>
      <c r="BH57" s="107"/>
      <c r="BI57" s="134"/>
      <c r="BJ57" s="102"/>
      <c r="BK57" s="120"/>
      <c r="BL57" s="107"/>
      <c r="BM57" s="120"/>
      <c r="BN57" s="107"/>
      <c r="BO57" s="134"/>
      <c r="BP57" s="102"/>
      <c r="BQ57" s="193"/>
      <c r="BR57" s="107"/>
      <c r="BS57" s="134"/>
      <c r="BT57" s="102"/>
      <c r="BU57" s="120"/>
      <c r="BV57" s="107"/>
      <c r="BW57" s="134"/>
      <c r="BX57" s="120"/>
      <c r="BY57" s="122"/>
      <c r="BZ57" s="130"/>
      <c r="CA57" s="131"/>
      <c r="CB57" s="201"/>
      <c r="CC57" s="131"/>
      <c r="CD57" s="130"/>
      <c r="CE57" s="131"/>
      <c r="CF57" s="201"/>
      <c r="CG57" s="202"/>
      <c r="CH57" s="130"/>
      <c r="CI57" s="131"/>
      <c r="CJ57" s="130"/>
      <c r="CK57" s="131"/>
      <c r="CL57" s="130"/>
      <c r="CM57" s="131"/>
      <c r="CN57" s="130"/>
      <c r="CO57" s="131"/>
      <c r="CP57" s="195"/>
      <c r="CQ57" s="131"/>
      <c r="CR57" s="138"/>
      <c r="CS57" s="131"/>
      <c r="CT57" s="130"/>
      <c r="CU57" s="131"/>
      <c r="CV57" s="130"/>
      <c r="CW57" s="131"/>
      <c r="CX57" s="102"/>
      <c r="CY57" s="120"/>
      <c r="CZ57" s="140"/>
      <c r="DA57" s="120"/>
      <c r="DB57" s="140"/>
      <c r="DC57" s="140"/>
      <c r="DD57" s="23"/>
      <c r="DE57" s="23"/>
      <c r="DF57" s="23"/>
      <c r="DG57" s="107"/>
      <c r="DH57" s="120"/>
      <c r="DI57" s="196"/>
      <c r="DJ57" s="120"/>
      <c r="DK57" s="120"/>
      <c r="DL57" s="120"/>
      <c r="DM57" s="120"/>
      <c r="DN57" s="83"/>
      <c r="DO57" s="84"/>
      <c r="DP57" s="84"/>
      <c r="DQ57" s="84"/>
      <c r="DR57" s="88"/>
      <c r="DS57" s="233"/>
      <c r="DT57" s="233"/>
      <c r="DU57" s="233"/>
      <c r="DV57" s="233"/>
      <c r="DW57" s="233"/>
      <c r="DX57" s="233"/>
      <c r="DY57" s="233"/>
      <c r="DZ57" s="233"/>
      <c r="EA57" s="233"/>
      <c r="EB57" s="120"/>
      <c r="EC57" s="121">
        <v>5</v>
      </c>
      <c r="ED57" s="122">
        <f t="shared" si="37"/>
        <v>0.83333333333333337</v>
      </c>
      <c r="EE57" s="88"/>
      <c r="EF57" s="88"/>
      <c r="EG57" s="90">
        <v>2</v>
      </c>
      <c r="EH57" s="90"/>
      <c r="EI57" s="86"/>
      <c r="EJ57" s="86"/>
      <c r="EK57" s="91"/>
      <c r="EL57" s="91"/>
      <c r="EM57" s="86"/>
      <c r="EN57" s="86"/>
      <c r="EO57" s="86"/>
      <c r="EP57" s="86"/>
      <c r="EQ57" s="92"/>
      <c r="ER57" s="88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</row>
    <row r="58" spans="1:223" ht="21" customHeight="1">
      <c r="A58" s="101">
        <v>14</v>
      </c>
      <c r="B58" s="78" t="s">
        <v>156</v>
      </c>
      <c r="C58" s="184" t="s">
        <v>112</v>
      </c>
      <c r="D58" s="123"/>
      <c r="E58" s="123"/>
      <c r="F58" s="123"/>
      <c r="G58" s="123"/>
      <c r="H58" s="185"/>
      <c r="I58" s="123"/>
      <c r="J58" s="123"/>
      <c r="K58" s="123"/>
      <c r="L58" s="123"/>
      <c r="M58" s="185"/>
      <c r="N58" s="124"/>
      <c r="O58" s="124"/>
      <c r="P58" s="124"/>
      <c r="Q58" s="124"/>
      <c r="R58" s="185"/>
      <c r="S58" s="124"/>
      <c r="T58" s="124"/>
      <c r="U58" s="124"/>
      <c r="V58" s="124"/>
      <c r="W58" s="185"/>
      <c r="X58" s="234">
        <v>9</v>
      </c>
      <c r="Y58" s="125">
        <v>9</v>
      </c>
      <c r="Z58" s="125"/>
      <c r="AA58" s="125"/>
      <c r="AB58" s="120">
        <v>2</v>
      </c>
      <c r="AC58" s="125"/>
      <c r="AD58" s="125"/>
      <c r="AE58" s="125"/>
      <c r="AF58" s="125"/>
      <c r="AG58" s="107"/>
      <c r="AH58" s="235"/>
      <c r="AI58" s="235"/>
      <c r="AJ58" s="235"/>
      <c r="AK58" s="235"/>
      <c r="AL58" s="120"/>
      <c r="AM58" s="235"/>
      <c r="AN58" s="235"/>
      <c r="AO58" s="235"/>
      <c r="AP58" s="235"/>
      <c r="AQ58" s="107"/>
      <c r="AR58" s="216"/>
      <c r="AS58" s="216"/>
      <c r="AT58" s="216"/>
      <c r="AU58" s="216"/>
      <c r="AV58" s="107"/>
      <c r="AW58" s="216"/>
      <c r="AX58" s="216"/>
      <c r="AY58" s="216"/>
      <c r="AZ58" s="216"/>
      <c r="BA58" s="120"/>
      <c r="BB58" s="239">
        <f t="shared" si="39"/>
        <v>18</v>
      </c>
      <c r="BC58" s="107">
        <f t="shared" si="42"/>
        <v>9</v>
      </c>
      <c r="BD58" s="107">
        <f t="shared" si="42"/>
        <v>9</v>
      </c>
      <c r="BE58" s="107">
        <f t="shared" si="42"/>
        <v>0</v>
      </c>
      <c r="BF58" s="107">
        <f t="shared" si="42"/>
        <v>0</v>
      </c>
      <c r="BG58" s="187">
        <f t="shared" si="41"/>
        <v>2</v>
      </c>
      <c r="BH58" s="107"/>
      <c r="BI58" s="194"/>
      <c r="BJ58" s="102"/>
      <c r="BK58" s="120"/>
      <c r="BL58" s="107"/>
      <c r="BM58" s="120"/>
      <c r="BN58" s="107"/>
      <c r="BO58" s="194"/>
      <c r="BP58" s="102"/>
      <c r="BQ58" s="193"/>
      <c r="BR58" s="107"/>
      <c r="BS58" s="194"/>
      <c r="BT58" s="102"/>
      <c r="BU58" s="120"/>
      <c r="BV58" s="107"/>
      <c r="BW58" s="134"/>
      <c r="BX58" s="120"/>
      <c r="BY58" s="122"/>
      <c r="BZ58" s="130"/>
      <c r="CA58" s="131"/>
      <c r="CB58" s="201"/>
      <c r="CC58" s="131"/>
      <c r="CD58" s="130"/>
      <c r="CE58" s="131"/>
      <c r="CF58" s="201"/>
      <c r="CG58" s="202"/>
      <c r="CH58" s="130">
        <f t="shared" ref="CH58:CH68" si="43">BB58</f>
        <v>18</v>
      </c>
      <c r="CI58" s="131">
        <f>BG58</f>
        <v>2</v>
      </c>
      <c r="CJ58" s="130"/>
      <c r="CK58" s="131"/>
      <c r="CL58" s="130"/>
      <c r="CM58" s="131"/>
      <c r="CN58" s="130"/>
      <c r="CO58" s="131"/>
      <c r="CP58" s="195"/>
      <c r="CQ58" s="131"/>
      <c r="CR58" s="138"/>
      <c r="CS58" s="131"/>
      <c r="CT58" s="130"/>
      <c r="CU58" s="131"/>
      <c r="CV58" s="130"/>
      <c r="CW58" s="131"/>
      <c r="CX58" s="220">
        <v>4</v>
      </c>
      <c r="CY58" s="221">
        <f>BB58/25</f>
        <v>0.72</v>
      </c>
      <c r="CZ58" s="228">
        <f>CY58*100/180</f>
        <v>0.4</v>
      </c>
      <c r="DA58" s="221">
        <f>CX58/25</f>
        <v>0.16</v>
      </c>
      <c r="DB58" s="228">
        <f>DA58*100/180</f>
        <v>8.8888888888888892E-2</v>
      </c>
      <c r="DC58" s="228">
        <f>CZ58+DB58</f>
        <v>0.48888888888888893</v>
      </c>
      <c r="DD58" s="229"/>
      <c r="DE58" s="229"/>
      <c r="DF58" s="229"/>
      <c r="DG58" s="218">
        <f>BB58</f>
        <v>18</v>
      </c>
      <c r="DH58" s="221">
        <f>BG58</f>
        <v>2</v>
      </c>
      <c r="DI58" s="230">
        <f>DH58*100/180</f>
        <v>1.1111111111111112</v>
      </c>
      <c r="DJ58" s="221">
        <f>BG58</f>
        <v>2</v>
      </c>
      <c r="DK58" s="221"/>
      <c r="DL58" s="221"/>
      <c r="DM58" s="221"/>
      <c r="DN58" s="231" t="s">
        <v>157</v>
      </c>
      <c r="DO58" s="232"/>
      <c r="DP58" s="232"/>
      <c r="DQ58" s="232"/>
      <c r="DR58" s="233"/>
      <c r="DS58" s="233"/>
      <c r="DT58" s="233"/>
      <c r="DU58" s="233"/>
      <c r="DV58" s="233"/>
      <c r="DW58" s="233"/>
      <c r="DX58" s="233"/>
      <c r="DY58" s="233"/>
      <c r="DZ58" s="233"/>
      <c r="EA58" s="233"/>
      <c r="EB58" s="120"/>
      <c r="EC58" s="121">
        <v>15</v>
      </c>
      <c r="ED58" s="122">
        <f t="shared" si="37"/>
        <v>1.6666666666666667</v>
      </c>
      <c r="EE58" s="88"/>
      <c r="EF58" s="88"/>
      <c r="EG58" s="90">
        <v>2</v>
      </c>
      <c r="EH58" s="90"/>
      <c r="EI58" s="86"/>
      <c r="EJ58" s="86"/>
      <c r="EK58" s="91"/>
      <c r="EL58" s="91"/>
      <c r="EM58" s="86"/>
      <c r="EN58" s="86"/>
      <c r="EO58" s="86"/>
      <c r="EP58" s="86"/>
      <c r="EQ58" s="92"/>
      <c r="ER58" s="88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</row>
    <row r="59" spans="1:223" ht="21" customHeight="1">
      <c r="A59" s="101">
        <v>15</v>
      </c>
      <c r="B59" s="82" t="s">
        <v>158</v>
      </c>
      <c r="C59" s="184" t="s">
        <v>112</v>
      </c>
      <c r="D59" s="123"/>
      <c r="E59" s="123"/>
      <c r="F59" s="123"/>
      <c r="G59" s="123"/>
      <c r="H59" s="185"/>
      <c r="I59" s="123"/>
      <c r="J59" s="123"/>
      <c r="K59" s="123"/>
      <c r="L59" s="123"/>
      <c r="M59" s="185"/>
      <c r="N59" s="124"/>
      <c r="O59" s="124"/>
      <c r="P59" s="124"/>
      <c r="Q59" s="124"/>
      <c r="R59" s="185"/>
      <c r="S59" s="124"/>
      <c r="T59" s="124"/>
      <c r="U59" s="124"/>
      <c r="V59" s="124"/>
      <c r="W59" s="185"/>
      <c r="X59" s="234"/>
      <c r="Y59" s="125"/>
      <c r="Z59" s="125"/>
      <c r="AA59" s="125"/>
      <c r="AB59" s="120"/>
      <c r="AC59" s="125"/>
      <c r="AD59" s="125"/>
      <c r="AE59" s="125"/>
      <c r="AF59" s="125"/>
      <c r="AG59" s="107"/>
      <c r="AH59" s="186"/>
      <c r="AI59" s="235">
        <v>18</v>
      </c>
      <c r="AJ59" s="235"/>
      <c r="AK59" s="235"/>
      <c r="AL59" s="120">
        <v>2</v>
      </c>
      <c r="AM59" s="235"/>
      <c r="AN59" s="235"/>
      <c r="AO59" s="186"/>
      <c r="AP59" s="186"/>
      <c r="AQ59" s="120"/>
      <c r="AR59" s="188"/>
      <c r="AS59" s="188"/>
      <c r="AT59" s="188"/>
      <c r="AU59" s="188"/>
      <c r="AV59" s="107"/>
      <c r="AW59" s="216"/>
      <c r="AX59" s="216"/>
      <c r="AY59" s="216"/>
      <c r="AZ59" s="216"/>
      <c r="BA59" s="120"/>
      <c r="BB59" s="239">
        <f t="shared" si="39"/>
        <v>18</v>
      </c>
      <c r="BC59" s="107">
        <f t="shared" si="42"/>
        <v>0</v>
      </c>
      <c r="BD59" s="107">
        <f t="shared" si="42"/>
        <v>18</v>
      </c>
      <c r="BE59" s="107">
        <f t="shared" si="42"/>
        <v>0</v>
      </c>
      <c r="BF59" s="107">
        <f t="shared" si="42"/>
        <v>0</v>
      </c>
      <c r="BG59" s="187">
        <f t="shared" si="41"/>
        <v>2</v>
      </c>
      <c r="BH59" s="107"/>
      <c r="BI59" s="194"/>
      <c r="BJ59" s="102"/>
      <c r="BK59" s="120"/>
      <c r="BL59" s="107"/>
      <c r="BM59" s="120"/>
      <c r="BN59" s="107"/>
      <c r="BO59" s="194"/>
      <c r="BP59" s="102"/>
      <c r="BQ59" s="193"/>
      <c r="BR59" s="107"/>
      <c r="BS59" s="194"/>
      <c r="BT59" s="102"/>
      <c r="BU59" s="120"/>
      <c r="BV59" s="107"/>
      <c r="BW59" s="134"/>
      <c r="BX59" s="120"/>
      <c r="BY59" s="122"/>
      <c r="BZ59" s="130"/>
      <c r="CA59" s="131"/>
      <c r="CB59" s="201"/>
      <c r="CC59" s="131"/>
      <c r="CD59" s="130"/>
      <c r="CE59" s="131"/>
      <c r="CF59" s="201"/>
      <c r="CG59" s="202"/>
      <c r="CH59" s="130">
        <f t="shared" si="43"/>
        <v>18</v>
      </c>
      <c r="CI59" s="131">
        <f>BG59</f>
        <v>2</v>
      </c>
      <c r="CJ59" s="130"/>
      <c r="CK59" s="131"/>
      <c r="CL59" s="130"/>
      <c r="CM59" s="131"/>
      <c r="CN59" s="130"/>
      <c r="CO59" s="131"/>
      <c r="CP59" s="195"/>
      <c r="CQ59" s="131"/>
      <c r="CR59" s="138"/>
      <c r="CS59" s="131"/>
      <c r="CT59" s="130"/>
      <c r="CU59" s="131"/>
      <c r="CV59" s="130"/>
      <c r="CW59" s="131"/>
      <c r="CX59" s="102"/>
      <c r="CY59" s="120"/>
      <c r="CZ59" s="140"/>
      <c r="DA59" s="120"/>
      <c r="DB59" s="140"/>
      <c r="DC59" s="140"/>
      <c r="DD59" s="23"/>
      <c r="DE59" s="23"/>
      <c r="DF59" s="23"/>
      <c r="DG59" s="107"/>
      <c r="DH59" s="120"/>
      <c r="DI59" s="196"/>
      <c r="DJ59" s="120"/>
      <c r="DK59" s="120"/>
      <c r="DL59" s="120"/>
      <c r="DM59" s="221"/>
      <c r="DN59" s="231"/>
      <c r="DO59" s="232"/>
      <c r="DP59" s="232"/>
      <c r="DQ59" s="232"/>
      <c r="DR59" s="233"/>
      <c r="DS59" s="233"/>
      <c r="DT59" s="233"/>
      <c r="DU59" s="233"/>
      <c r="DV59" s="233"/>
      <c r="DW59" s="233"/>
      <c r="DX59" s="233"/>
      <c r="DY59" s="233"/>
      <c r="DZ59" s="233"/>
      <c r="EA59" s="233"/>
      <c r="EB59" s="120"/>
      <c r="EC59" s="121">
        <v>30</v>
      </c>
      <c r="ED59" s="122">
        <f t="shared" si="37"/>
        <v>3.3333333333333335</v>
      </c>
      <c r="EE59" s="88"/>
      <c r="EF59" s="88"/>
      <c r="EG59" s="90">
        <v>2</v>
      </c>
      <c r="EH59" s="90"/>
      <c r="EI59" s="86"/>
      <c r="EJ59" s="86"/>
      <c r="EK59" s="91"/>
      <c r="EL59" s="91"/>
      <c r="EM59" s="86"/>
      <c r="EN59" s="86"/>
      <c r="EO59" s="86"/>
      <c r="EP59" s="86"/>
      <c r="EQ59" s="92"/>
      <c r="ER59" s="88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</row>
    <row r="60" spans="1:223" ht="19.899999999999999" customHeight="1">
      <c r="A60" s="597" t="s">
        <v>159</v>
      </c>
      <c r="B60" s="603"/>
      <c r="C60" s="603"/>
      <c r="D60" s="603"/>
      <c r="E60" s="603"/>
      <c r="F60" s="603"/>
      <c r="G60" s="603"/>
      <c r="H60" s="603"/>
      <c r="I60" s="603"/>
      <c r="J60" s="603"/>
      <c r="K60" s="603"/>
      <c r="L60" s="603"/>
      <c r="M60" s="603"/>
      <c r="N60" s="603"/>
      <c r="O60" s="603"/>
      <c r="P60" s="603"/>
      <c r="Q60" s="603"/>
      <c r="R60" s="603"/>
      <c r="S60" s="603"/>
      <c r="T60" s="603"/>
      <c r="U60" s="603"/>
      <c r="V60" s="603"/>
      <c r="W60" s="603"/>
      <c r="X60" s="603"/>
      <c r="Y60" s="603"/>
      <c r="Z60" s="603"/>
      <c r="AA60" s="603"/>
      <c r="AB60" s="603"/>
      <c r="AC60" s="603"/>
      <c r="AD60" s="603"/>
      <c r="AE60" s="603"/>
      <c r="AF60" s="603"/>
      <c r="AG60" s="603"/>
      <c r="AH60" s="603"/>
      <c r="AI60" s="603"/>
      <c r="AJ60" s="603"/>
      <c r="AK60" s="603"/>
      <c r="AL60" s="603"/>
      <c r="AM60" s="603"/>
      <c r="AN60" s="603"/>
      <c r="AO60" s="603"/>
      <c r="AP60" s="603"/>
      <c r="AQ60" s="603"/>
      <c r="AR60" s="603"/>
      <c r="AS60" s="603"/>
      <c r="AT60" s="603"/>
      <c r="AU60" s="603"/>
      <c r="AV60" s="603"/>
      <c r="AW60" s="603"/>
      <c r="AX60" s="603"/>
      <c r="AY60" s="603"/>
      <c r="AZ60" s="603"/>
      <c r="BA60" s="603"/>
      <c r="BB60" s="205">
        <f t="shared" ref="BB60:BG60" si="44">SUM(BB61:BB75)</f>
        <v>273</v>
      </c>
      <c r="BC60" s="205">
        <f t="shared" si="44"/>
        <v>81</v>
      </c>
      <c r="BD60" s="205">
        <f t="shared" si="44"/>
        <v>183</v>
      </c>
      <c r="BE60" s="205">
        <f t="shared" si="44"/>
        <v>9</v>
      </c>
      <c r="BF60" s="205">
        <f t="shared" si="44"/>
        <v>0</v>
      </c>
      <c r="BG60" s="176">
        <f t="shared" si="44"/>
        <v>42</v>
      </c>
      <c r="BH60" s="107"/>
      <c r="BI60" s="134"/>
      <c r="BJ60" s="102"/>
      <c r="BK60" s="120"/>
      <c r="BL60" s="107"/>
      <c r="BM60" s="120"/>
      <c r="BN60" s="107"/>
      <c r="BO60" s="134"/>
      <c r="BP60" s="102"/>
      <c r="BQ60" s="193"/>
      <c r="BR60" s="107"/>
      <c r="BS60" s="134"/>
      <c r="BT60" s="102"/>
      <c r="BU60" s="120"/>
      <c r="BV60" s="107"/>
      <c r="BW60" s="134"/>
      <c r="BX60" s="120"/>
      <c r="BY60" s="122"/>
      <c r="BZ60" s="130"/>
      <c r="CA60" s="131"/>
      <c r="CB60" s="201"/>
      <c r="CC60" s="131"/>
      <c r="CD60" s="130"/>
      <c r="CE60" s="131"/>
      <c r="CF60" s="201"/>
      <c r="CG60" s="202"/>
      <c r="CH60" s="130">
        <f t="shared" si="43"/>
        <v>273</v>
      </c>
      <c r="CI60" s="131"/>
      <c r="CJ60" s="130"/>
      <c r="CK60" s="131"/>
      <c r="CL60" s="130"/>
      <c r="CM60" s="131"/>
      <c r="CN60" s="130"/>
      <c r="CO60" s="131"/>
      <c r="CP60" s="195"/>
      <c r="CQ60" s="131"/>
      <c r="CR60" s="138"/>
      <c r="CS60" s="131"/>
      <c r="CT60" s="130"/>
      <c r="CU60" s="131"/>
      <c r="CV60" s="130"/>
      <c r="CW60" s="131"/>
      <c r="CX60" s="102"/>
      <c r="CY60" s="120"/>
      <c r="CZ60" s="140"/>
      <c r="DA60" s="120"/>
      <c r="DB60" s="140"/>
      <c r="DC60" s="140"/>
      <c r="DD60" s="23"/>
      <c r="DE60" s="23"/>
      <c r="DF60" s="23"/>
      <c r="DG60" s="107"/>
      <c r="DH60" s="120"/>
      <c r="DI60" s="196"/>
      <c r="DJ60" s="120"/>
      <c r="DK60" s="120"/>
      <c r="DL60" s="120"/>
      <c r="DM60" s="120"/>
      <c r="DN60" s="231"/>
      <c r="DO60" s="232"/>
      <c r="DP60" s="232"/>
      <c r="DQ60" s="232"/>
      <c r="DR60" s="233"/>
      <c r="DS60" s="233"/>
      <c r="DT60" s="233"/>
      <c r="DU60" s="233"/>
      <c r="DV60" s="233"/>
      <c r="DW60" s="233"/>
      <c r="DX60" s="233"/>
      <c r="DY60" s="233"/>
      <c r="DZ60" s="233"/>
      <c r="EA60" s="233"/>
      <c r="EB60" s="120"/>
      <c r="EC60" s="121"/>
      <c r="ED60" s="122">
        <f t="shared" si="37"/>
        <v>0</v>
      </c>
      <c r="EE60" s="88"/>
      <c r="EF60" s="88"/>
      <c r="EG60" s="90"/>
      <c r="EH60" s="90"/>
      <c r="EI60" s="86"/>
      <c r="EJ60" s="86"/>
      <c r="EK60" s="91"/>
      <c r="EL60" s="91"/>
      <c r="EM60" s="86"/>
      <c r="EN60" s="86"/>
      <c r="EO60" s="86"/>
      <c r="EP60" s="86"/>
      <c r="EQ60" s="92"/>
      <c r="ER60" s="88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</row>
    <row r="61" spans="1:223" s="20" customFormat="1" ht="21" customHeight="1">
      <c r="A61" s="107">
        <v>16</v>
      </c>
      <c r="B61" s="82" t="s">
        <v>160</v>
      </c>
      <c r="C61" s="184" t="s">
        <v>112</v>
      </c>
      <c r="D61" s="123"/>
      <c r="E61" s="123"/>
      <c r="F61" s="123"/>
      <c r="G61" s="123"/>
      <c r="H61" s="187"/>
      <c r="I61" s="123">
        <v>9</v>
      </c>
      <c r="J61" s="123">
        <v>9</v>
      </c>
      <c r="K61" s="123"/>
      <c r="L61" s="123"/>
      <c r="M61" s="187">
        <v>3</v>
      </c>
      <c r="N61" s="124"/>
      <c r="O61" s="124"/>
      <c r="P61" s="124"/>
      <c r="Q61" s="124"/>
      <c r="R61" s="187"/>
      <c r="S61" s="124"/>
      <c r="T61" s="124"/>
      <c r="U61" s="124"/>
      <c r="V61" s="124"/>
      <c r="W61" s="185"/>
      <c r="X61" s="234"/>
      <c r="Y61" s="125"/>
      <c r="Z61" s="125"/>
      <c r="AA61" s="125"/>
      <c r="AB61" s="120"/>
      <c r="AC61" s="125"/>
      <c r="AD61" s="125"/>
      <c r="AE61" s="125"/>
      <c r="AF61" s="125"/>
      <c r="AG61" s="107"/>
      <c r="AH61" s="235"/>
      <c r="AI61" s="235"/>
      <c r="AJ61" s="235"/>
      <c r="AK61" s="235"/>
      <c r="AL61" s="120"/>
      <c r="AM61" s="235"/>
      <c r="AN61" s="235"/>
      <c r="AO61" s="235"/>
      <c r="AP61" s="235"/>
      <c r="AQ61" s="101"/>
      <c r="AR61" s="216"/>
      <c r="AS61" s="216"/>
      <c r="AT61" s="216"/>
      <c r="AU61" s="216"/>
      <c r="AV61" s="102"/>
      <c r="AW61" s="216"/>
      <c r="AX61" s="216"/>
      <c r="AY61" s="216"/>
      <c r="AZ61" s="216"/>
      <c r="BA61" s="120"/>
      <c r="BB61" s="239">
        <f t="shared" ref="BB61:BB69" si="45">BC61+BD61+BE61+BF61</f>
        <v>18</v>
      </c>
      <c r="BC61" s="107">
        <f t="shared" ref="BC61:BC69" si="46">D61+I61+N61+S61+X61+AC61+AH61+AM61+AR61+AW61</f>
        <v>9</v>
      </c>
      <c r="BD61" s="107">
        <f t="shared" ref="BD61:BD69" si="47">E61+J61+O61+T61+Y61+AD61+AI61+AN61+AS61+AX61</f>
        <v>9</v>
      </c>
      <c r="BE61" s="107">
        <f t="shared" ref="BE61:BE69" si="48">F61+K61+P61+U61+Z61+AE61+AJ61+AO61+AT61+AY61</f>
        <v>0</v>
      </c>
      <c r="BF61" s="107">
        <f t="shared" ref="BF61:BF69" si="49">G61+L61+Q61+V61+AA61+AF61+AK61+AP61+AU61+AZ61</f>
        <v>0</v>
      </c>
      <c r="BG61" s="187">
        <f t="shared" ref="BG61:BG69" si="50">SUM(H61,M61,R61,W61,AB61,AG61,AL61,AQ61,AV61,BA61)</f>
        <v>3</v>
      </c>
      <c r="BH61" s="218"/>
      <c r="BI61" s="219"/>
      <c r="BJ61" s="220"/>
      <c r="BK61" s="221"/>
      <c r="BL61" s="218"/>
      <c r="BM61" s="221"/>
      <c r="BN61" s="218"/>
      <c r="BO61" s="219"/>
      <c r="BP61" s="220"/>
      <c r="BQ61" s="222"/>
      <c r="BR61" s="218"/>
      <c r="BS61" s="219"/>
      <c r="BT61" s="220"/>
      <c r="BU61" s="221"/>
      <c r="BV61" s="218"/>
      <c r="BW61" s="223"/>
      <c r="BX61" s="221"/>
      <c r="BY61" s="224"/>
      <c r="BZ61" s="218"/>
      <c r="CA61" s="221"/>
      <c r="CB61" s="218"/>
      <c r="CC61" s="221"/>
      <c r="CD61" s="218"/>
      <c r="CE61" s="221"/>
      <c r="CF61" s="229"/>
      <c r="CG61" s="281"/>
      <c r="CH61" s="130">
        <f t="shared" si="43"/>
        <v>18</v>
      </c>
      <c r="CI61" s="131">
        <f t="shared" ref="CI61:CI68" si="51">BG61</f>
        <v>3</v>
      </c>
      <c r="CJ61" s="130"/>
      <c r="CK61" s="131"/>
      <c r="CL61" s="201"/>
      <c r="CM61" s="202"/>
      <c r="CN61" s="130"/>
      <c r="CO61" s="131"/>
      <c r="CP61" s="282"/>
      <c r="CQ61" s="221"/>
      <c r="CR61" s="283"/>
      <c r="CS61" s="221"/>
      <c r="CT61" s="218"/>
      <c r="CU61" s="221"/>
      <c r="CV61" s="218"/>
      <c r="CW61" s="221"/>
      <c r="CX61" s="102"/>
      <c r="CY61" s="120"/>
      <c r="CZ61" s="140"/>
      <c r="DA61" s="120"/>
      <c r="DB61" s="140"/>
      <c r="DC61" s="140"/>
      <c r="DD61" s="23"/>
      <c r="DE61" s="23"/>
      <c r="DF61" s="23"/>
      <c r="DG61" s="107"/>
      <c r="DH61" s="120"/>
      <c r="DI61" s="196"/>
      <c r="DJ61" s="120"/>
      <c r="DK61" s="120"/>
      <c r="DL61" s="120"/>
      <c r="DM61" s="120"/>
      <c r="DN61" s="83"/>
      <c r="DO61" s="84"/>
      <c r="DP61" s="84"/>
      <c r="DQ61" s="84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120">
        <f t="shared" ref="EB61:EB69" si="52">BG61</f>
        <v>3</v>
      </c>
      <c r="EC61" s="121">
        <v>7</v>
      </c>
      <c r="ED61" s="122">
        <f t="shared" si="37"/>
        <v>1.1666666666666667</v>
      </c>
      <c r="EE61" s="88"/>
      <c r="EF61" s="88"/>
      <c r="EG61" s="90">
        <v>3</v>
      </c>
      <c r="EH61" s="90"/>
      <c r="EI61" s="86"/>
      <c r="EJ61" s="86"/>
      <c r="EK61" s="91"/>
      <c r="EL61" s="91"/>
      <c r="EM61" s="86"/>
      <c r="EN61" s="86"/>
      <c r="EO61" s="86"/>
      <c r="EP61" s="86"/>
      <c r="EQ61" s="92"/>
      <c r="ER61" s="88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</row>
    <row r="62" spans="1:223" ht="21" customHeight="1">
      <c r="A62" s="107">
        <v>17</v>
      </c>
      <c r="B62" s="83" t="s">
        <v>161</v>
      </c>
      <c r="C62" s="184" t="s">
        <v>112</v>
      </c>
      <c r="D62" s="123"/>
      <c r="E62" s="123"/>
      <c r="F62" s="123"/>
      <c r="G62" s="123"/>
      <c r="H62" s="187"/>
      <c r="I62" s="123"/>
      <c r="J62" s="123"/>
      <c r="K62" s="123"/>
      <c r="L62" s="123"/>
      <c r="M62" s="187"/>
      <c r="N62" s="124"/>
      <c r="O62" s="124">
        <v>9</v>
      </c>
      <c r="P62" s="124"/>
      <c r="Q62" s="124"/>
      <c r="R62" s="187">
        <v>1</v>
      </c>
      <c r="S62" s="124"/>
      <c r="T62" s="124"/>
      <c r="U62" s="124"/>
      <c r="V62" s="124"/>
      <c r="W62" s="187"/>
      <c r="X62" s="234"/>
      <c r="Y62" s="125"/>
      <c r="Z62" s="125"/>
      <c r="AA62" s="125"/>
      <c r="AB62" s="120"/>
      <c r="AC62" s="125"/>
      <c r="AD62" s="125"/>
      <c r="AE62" s="125"/>
      <c r="AF62" s="125"/>
      <c r="AG62" s="187"/>
      <c r="AH62" s="286"/>
      <c r="AI62" s="286"/>
      <c r="AJ62" s="286"/>
      <c r="AK62" s="286"/>
      <c r="AL62" s="187"/>
      <c r="AM62" s="235"/>
      <c r="AN62" s="235"/>
      <c r="AO62" s="235"/>
      <c r="AP62" s="235"/>
      <c r="AQ62" s="187"/>
      <c r="AR62" s="188"/>
      <c r="AS62" s="188"/>
      <c r="AT62" s="188"/>
      <c r="AU62" s="188"/>
      <c r="AV62" s="187"/>
      <c r="AW62" s="216"/>
      <c r="AX62" s="216"/>
      <c r="AY62" s="216"/>
      <c r="AZ62" s="216"/>
      <c r="BA62" s="120"/>
      <c r="BB62" s="239">
        <f t="shared" si="45"/>
        <v>9</v>
      </c>
      <c r="BC62" s="107">
        <f t="shared" si="46"/>
        <v>0</v>
      </c>
      <c r="BD62" s="107">
        <f t="shared" si="47"/>
        <v>9</v>
      </c>
      <c r="BE62" s="107">
        <f t="shared" si="48"/>
        <v>0</v>
      </c>
      <c r="BF62" s="107">
        <f t="shared" si="49"/>
        <v>0</v>
      </c>
      <c r="BG62" s="187">
        <f t="shared" si="50"/>
        <v>1</v>
      </c>
      <c r="BH62" s="107"/>
      <c r="BI62" s="194"/>
      <c r="BJ62" s="102"/>
      <c r="BK62" s="120"/>
      <c r="BL62" s="107"/>
      <c r="BM62" s="120"/>
      <c r="BN62" s="107"/>
      <c r="BO62" s="194"/>
      <c r="BP62" s="102"/>
      <c r="BQ62" s="193"/>
      <c r="BR62" s="107"/>
      <c r="BS62" s="194"/>
      <c r="BT62" s="102"/>
      <c r="BU62" s="120"/>
      <c r="BV62" s="107"/>
      <c r="BW62" s="134"/>
      <c r="BX62" s="120"/>
      <c r="BY62" s="122"/>
      <c r="BZ62" s="107"/>
      <c r="CA62" s="120"/>
      <c r="CB62" s="23"/>
      <c r="CC62" s="120"/>
      <c r="CD62" s="107"/>
      <c r="CE62" s="120"/>
      <c r="CF62" s="23"/>
      <c r="CG62" s="215"/>
      <c r="CH62" s="107">
        <f t="shared" si="43"/>
        <v>9</v>
      </c>
      <c r="CI62" s="120">
        <f t="shared" si="51"/>
        <v>1</v>
      </c>
      <c r="CJ62" s="107"/>
      <c r="CK62" s="120"/>
      <c r="CL62" s="107"/>
      <c r="CM62" s="120"/>
      <c r="CN62" s="107"/>
      <c r="CO62" s="120"/>
      <c r="CP62" s="184"/>
      <c r="CQ62" s="120"/>
      <c r="CR62" s="101"/>
      <c r="CS62" s="120"/>
      <c r="CT62" s="107"/>
      <c r="CU62" s="120"/>
      <c r="CV62" s="107"/>
      <c r="CW62" s="120"/>
      <c r="CX62" s="102"/>
      <c r="CY62" s="120"/>
      <c r="CZ62" s="140"/>
      <c r="DA62" s="120"/>
      <c r="DB62" s="140"/>
      <c r="DC62" s="140"/>
      <c r="DD62" s="23"/>
      <c r="DE62" s="23"/>
      <c r="DF62" s="23"/>
      <c r="DG62" s="107"/>
      <c r="DH62" s="120"/>
      <c r="DI62" s="196"/>
      <c r="DJ62" s="120"/>
      <c r="DK62" s="120"/>
      <c r="DL62" s="120"/>
      <c r="DM62" s="120"/>
      <c r="DN62" s="83"/>
      <c r="DO62" s="84"/>
      <c r="DP62" s="84"/>
      <c r="DQ62" s="84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120">
        <f t="shared" si="52"/>
        <v>1</v>
      </c>
      <c r="EC62" s="121">
        <v>15</v>
      </c>
      <c r="ED62" s="122">
        <f t="shared" si="37"/>
        <v>1.6666666666666667</v>
      </c>
      <c r="EE62" s="88"/>
      <c r="EF62" s="88"/>
      <c r="EG62" s="90"/>
      <c r="EH62" s="90"/>
      <c r="EI62" s="86"/>
      <c r="EJ62" s="86"/>
      <c r="EK62" s="91">
        <v>1</v>
      </c>
      <c r="EL62" s="91"/>
      <c r="EM62" s="86"/>
      <c r="EN62" s="86"/>
      <c r="EO62" s="86"/>
      <c r="EP62" s="86"/>
      <c r="EQ62" s="92"/>
      <c r="ER62" s="88"/>
    </row>
    <row r="63" spans="1:223" ht="21" customHeight="1">
      <c r="A63" s="107">
        <v>17</v>
      </c>
      <c r="B63" s="82" t="s">
        <v>162</v>
      </c>
      <c r="C63" s="184" t="s">
        <v>112</v>
      </c>
      <c r="D63" s="123"/>
      <c r="E63" s="123"/>
      <c r="F63" s="123"/>
      <c r="G63" s="123"/>
      <c r="H63" s="185"/>
      <c r="I63" s="123"/>
      <c r="J63" s="123"/>
      <c r="K63" s="123"/>
      <c r="L63" s="123"/>
      <c r="M63" s="185"/>
      <c r="N63" s="124"/>
      <c r="O63" s="124">
        <v>9</v>
      </c>
      <c r="P63" s="124"/>
      <c r="Q63" s="124"/>
      <c r="R63" s="185">
        <v>2</v>
      </c>
      <c r="S63" s="124"/>
      <c r="T63" s="124">
        <v>9</v>
      </c>
      <c r="U63" s="124"/>
      <c r="V63" s="124"/>
      <c r="W63" s="185">
        <v>2</v>
      </c>
      <c r="X63" s="234"/>
      <c r="Y63" s="125"/>
      <c r="Z63" s="125"/>
      <c r="AA63" s="125"/>
      <c r="AB63" s="120"/>
      <c r="AC63" s="125"/>
      <c r="AD63" s="125"/>
      <c r="AE63" s="125"/>
      <c r="AF63" s="125"/>
      <c r="AG63" s="193"/>
      <c r="AH63" s="235"/>
      <c r="AI63" s="235"/>
      <c r="AJ63" s="235"/>
      <c r="AK63" s="235"/>
      <c r="AL63" s="107"/>
      <c r="AM63" s="235"/>
      <c r="AN63" s="235"/>
      <c r="AO63" s="235"/>
      <c r="AP63" s="235"/>
      <c r="AQ63" s="107"/>
      <c r="AR63" s="292"/>
      <c r="AS63" s="291"/>
      <c r="AT63" s="291"/>
      <c r="AU63" s="291"/>
      <c r="AV63" s="120"/>
      <c r="AW63" s="216"/>
      <c r="AX63" s="216"/>
      <c r="AY63" s="216"/>
      <c r="AZ63" s="216"/>
      <c r="BA63" s="120"/>
      <c r="BB63" s="239">
        <f t="shared" si="45"/>
        <v>18</v>
      </c>
      <c r="BC63" s="107">
        <f t="shared" si="46"/>
        <v>0</v>
      </c>
      <c r="BD63" s="107">
        <f t="shared" si="47"/>
        <v>18</v>
      </c>
      <c r="BE63" s="107">
        <f t="shared" si="48"/>
        <v>0</v>
      </c>
      <c r="BF63" s="107">
        <f t="shared" si="49"/>
        <v>0</v>
      </c>
      <c r="BG63" s="187">
        <f t="shared" si="50"/>
        <v>4</v>
      </c>
      <c r="BH63" s="107"/>
      <c r="BI63" s="134"/>
      <c r="BJ63" s="102"/>
      <c r="BK63" s="120"/>
      <c r="BL63" s="107"/>
      <c r="BM63" s="120"/>
      <c r="BN63" s="107"/>
      <c r="BO63" s="134"/>
      <c r="BP63" s="102"/>
      <c r="BQ63" s="193"/>
      <c r="BR63" s="107"/>
      <c r="BS63" s="134"/>
      <c r="BT63" s="102"/>
      <c r="BU63" s="120"/>
      <c r="BV63" s="107"/>
      <c r="BW63" s="134"/>
      <c r="BX63" s="120"/>
      <c r="BY63" s="122"/>
      <c r="BZ63" s="130"/>
      <c r="CA63" s="131"/>
      <c r="CB63" s="201"/>
      <c r="CC63" s="131"/>
      <c r="CD63" s="130"/>
      <c r="CE63" s="131"/>
      <c r="CF63" s="201"/>
      <c r="CG63" s="202"/>
      <c r="CH63" s="130">
        <f t="shared" si="43"/>
        <v>18</v>
      </c>
      <c r="CI63" s="131">
        <f t="shared" si="51"/>
        <v>4</v>
      </c>
      <c r="CJ63" s="130"/>
      <c r="CK63" s="131"/>
      <c r="CL63" s="130"/>
      <c r="CM63" s="131"/>
      <c r="CN63" s="130"/>
      <c r="CO63" s="131"/>
      <c r="CP63" s="195"/>
      <c r="CQ63" s="131"/>
      <c r="CR63" s="138"/>
      <c r="CS63" s="131"/>
      <c r="CT63" s="130"/>
      <c r="CU63" s="131"/>
      <c r="CV63" s="130"/>
      <c r="CW63" s="131"/>
      <c r="CX63" s="102"/>
      <c r="CY63" s="120"/>
      <c r="CZ63" s="140"/>
      <c r="DA63" s="120"/>
      <c r="DB63" s="140"/>
      <c r="DC63" s="140"/>
      <c r="DD63" s="23"/>
      <c r="DE63" s="23"/>
      <c r="DF63" s="23"/>
      <c r="DG63" s="107"/>
      <c r="DH63" s="120"/>
      <c r="DI63" s="196"/>
      <c r="DJ63" s="120"/>
      <c r="DK63" s="120"/>
      <c r="DL63" s="120"/>
      <c r="DM63" s="120"/>
      <c r="DN63" s="83"/>
      <c r="DO63" s="84"/>
      <c r="DP63" s="84"/>
      <c r="DQ63" s="84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120">
        <f t="shared" si="52"/>
        <v>4</v>
      </c>
      <c r="EC63" s="121">
        <v>30</v>
      </c>
      <c r="ED63" s="122">
        <f t="shared" si="37"/>
        <v>6.666666666666667</v>
      </c>
      <c r="EE63" s="88"/>
      <c r="EF63" s="88"/>
      <c r="EG63" s="90"/>
      <c r="EH63" s="90"/>
      <c r="EI63" s="86"/>
      <c r="EJ63" s="86"/>
      <c r="EK63" s="91">
        <v>4</v>
      </c>
      <c r="EL63" s="91"/>
      <c r="EM63" s="86"/>
      <c r="EN63" s="86"/>
      <c r="EO63" s="86"/>
      <c r="EP63" s="86"/>
      <c r="EQ63" s="92"/>
      <c r="ER63" s="88"/>
    </row>
    <row r="64" spans="1:223" ht="21" customHeight="1">
      <c r="A64" s="107">
        <v>18</v>
      </c>
      <c r="B64" s="83" t="s">
        <v>163</v>
      </c>
      <c r="C64" s="534" t="s">
        <v>108</v>
      </c>
      <c r="D64" s="123"/>
      <c r="E64" s="123"/>
      <c r="F64" s="123"/>
      <c r="G64" s="123"/>
      <c r="H64" s="185"/>
      <c r="I64" s="123"/>
      <c r="J64" s="123"/>
      <c r="K64" s="123"/>
      <c r="L64" s="123"/>
      <c r="M64" s="187"/>
      <c r="N64" s="297">
        <v>9</v>
      </c>
      <c r="O64" s="297">
        <v>9</v>
      </c>
      <c r="P64" s="124"/>
      <c r="Q64" s="124"/>
      <c r="R64" s="187">
        <v>3</v>
      </c>
      <c r="S64" s="297">
        <v>9</v>
      </c>
      <c r="T64" s="297">
        <v>9</v>
      </c>
      <c r="U64" s="124"/>
      <c r="V64" s="124"/>
      <c r="W64" s="187">
        <v>3</v>
      </c>
      <c r="X64" s="234"/>
      <c r="Y64" s="125"/>
      <c r="Z64" s="125"/>
      <c r="AA64" s="125"/>
      <c r="AB64" s="120"/>
      <c r="AC64" s="125"/>
      <c r="AD64" s="125"/>
      <c r="AE64" s="125"/>
      <c r="AF64" s="125"/>
      <c r="AG64" s="107"/>
      <c r="AH64" s="286"/>
      <c r="AI64" s="286"/>
      <c r="AJ64" s="286"/>
      <c r="AK64" s="286"/>
      <c r="AL64" s="107"/>
      <c r="AM64" s="235"/>
      <c r="AN64" s="235"/>
      <c r="AO64" s="235"/>
      <c r="AP64" s="235"/>
      <c r="AQ64" s="187"/>
      <c r="AR64" s="292"/>
      <c r="AS64" s="292"/>
      <c r="AT64" s="291"/>
      <c r="AU64" s="291"/>
      <c r="AV64" s="187"/>
      <c r="AW64" s="216"/>
      <c r="AX64" s="216"/>
      <c r="AY64" s="216"/>
      <c r="AZ64" s="216"/>
      <c r="BA64" s="120"/>
      <c r="BB64" s="239">
        <f t="shared" si="45"/>
        <v>36</v>
      </c>
      <c r="BC64" s="107">
        <f t="shared" si="46"/>
        <v>18</v>
      </c>
      <c r="BD64" s="107">
        <f t="shared" si="47"/>
        <v>18</v>
      </c>
      <c r="BE64" s="107">
        <f t="shared" si="48"/>
        <v>0</v>
      </c>
      <c r="BF64" s="107">
        <f t="shared" si="49"/>
        <v>0</v>
      </c>
      <c r="BG64" s="187">
        <f t="shared" si="50"/>
        <v>6</v>
      </c>
      <c r="BH64" s="107"/>
      <c r="BI64" s="194"/>
      <c r="BJ64" s="102"/>
      <c r="BK64" s="120"/>
      <c r="BL64" s="107"/>
      <c r="BM64" s="120"/>
      <c r="BN64" s="107"/>
      <c r="BO64" s="194"/>
      <c r="BP64" s="102"/>
      <c r="BQ64" s="193"/>
      <c r="BR64" s="107"/>
      <c r="BS64" s="194"/>
      <c r="BT64" s="102"/>
      <c r="BU64" s="120"/>
      <c r="BV64" s="107"/>
      <c r="BW64" s="134"/>
      <c r="BX64" s="120"/>
      <c r="BY64" s="122"/>
      <c r="BZ64" s="107"/>
      <c r="CA64" s="120"/>
      <c r="CB64" s="107"/>
      <c r="CC64" s="120"/>
      <c r="CD64" s="107"/>
      <c r="CE64" s="120"/>
      <c r="CF64" s="23"/>
      <c r="CG64" s="215"/>
      <c r="CH64" s="107">
        <f t="shared" si="43"/>
        <v>36</v>
      </c>
      <c r="CI64" s="120">
        <f t="shared" si="51"/>
        <v>6</v>
      </c>
      <c r="CJ64" s="107"/>
      <c r="CK64" s="120"/>
      <c r="CL64" s="23"/>
      <c r="CM64" s="215"/>
      <c r="CN64" s="107"/>
      <c r="CO64" s="120"/>
      <c r="CP64" s="184"/>
      <c r="CQ64" s="120"/>
      <c r="CR64" s="101"/>
      <c r="CS64" s="120"/>
      <c r="CT64" s="107"/>
      <c r="CU64" s="120"/>
      <c r="CV64" s="107"/>
      <c r="CW64" s="120"/>
      <c r="CX64" s="102">
        <v>4</v>
      </c>
      <c r="CY64" s="120">
        <f>BB64/25</f>
        <v>1.44</v>
      </c>
      <c r="CZ64" s="140">
        <f>CY64*100/180</f>
        <v>0.8</v>
      </c>
      <c r="DA64" s="120">
        <f>CX64/25</f>
        <v>0.16</v>
      </c>
      <c r="DB64" s="140">
        <f>DA64*100/180</f>
        <v>8.8888888888888892E-2</v>
      </c>
      <c r="DC64" s="140">
        <f>CZ64+DB64</f>
        <v>0.88888888888888895</v>
      </c>
      <c r="DD64" s="23"/>
      <c r="DE64" s="23"/>
      <c r="DF64" s="23"/>
      <c r="DG64" s="107">
        <f>BB64</f>
        <v>36</v>
      </c>
      <c r="DH64" s="120">
        <f>BG64</f>
        <v>6</v>
      </c>
      <c r="DI64" s="196">
        <f>DH64*100/180</f>
        <v>3.3333333333333335</v>
      </c>
      <c r="DJ64" s="120">
        <v>1.5</v>
      </c>
      <c r="DK64" s="120"/>
      <c r="DL64" s="120">
        <v>1.5</v>
      </c>
      <c r="DM64" s="120"/>
      <c r="DN64" s="83" t="s">
        <v>164</v>
      </c>
      <c r="DO64" s="84"/>
      <c r="DP64" s="84"/>
      <c r="DQ64" s="84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120">
        <f t="shared" si="52"/>
        <v>6</v>
      </c>
      <c r="EC64" s="121">
        <v>10</v>
      </c>
      <c r="ED64" s="122">
        <f t="shared" si="37"/>
        <v>1.6666666666666667</v>
      </c>
      <c r="EE64" s="88"/>
      <c r="EF64" s="88"/>
      <c r="EG64" s="90"/>
      <c r="EH64" s="90"/>
      <c r="EI64" s="86"/>
      <c r="EJ64" s="86"/>
      <c r="EK64" s="91">
        <v>6</v>
      </c>
      <c r="EL64" s="91"/>
      <c r="EM64" s="86"/>
      <c r="EN64" s="86"/>
      <c r="EO64" s="86"/>
      <c r="EP64" s="86"/>
      <c r="EQ64" s="92"/>
      <c r="ER64" s="88"/>
    </row>
    <row r="65" spans="1:223" ht="21" customHeight="1">
      <c r="A65" s="107">
        <v>20</v>
      </c>
      <c r="B65" s="82" t="s">
        <v>165</v>
      </c>
      <c r="C65" s="184" t="s">
        <v>112</v>
      </c>
      <c r="D65" s="123"/>
      <c r="E65" s="123"/>
      <c r="F65" s="123"/>
      <c r="G65" s="123"/>
      <c r="H65" s="185"/>
      <c r="I65" s="123"/>
      <c r="J65" s="123"/>
      <c r="K65" s="123"/>
      <c r="L65" s="123"/>
      <c r="M65" s="185"/>
      <c r="N65" s="124"/>
      <c r="O65" s="124"/>
      <c r="P65" s="124"/>
      <c r="Q65" s="124"/>
      <c r="R65" s="185"/>
      <c r="S65" s="124"/>
      <c r="T65" s="124"/>
      <c r="U65" s="124"/>
      <c r="V65" s="124"/>
      <c r="W65" s="185"/>
      <c r="X65" s="234"/>
      <c r="Y65" s="125">
        <v>18</v>
      </c>
      <c r="Z65" s="125"/>
      <c r="AA65" s="125"/>
      <c r="AB65" s="120">
        <v>2</v>
      </c>
      <c r="AC65" s="125"/>
      <c r="AD65" s="125"/>
      <c r="AE65" s="125"/>
      <c r="AF65" s="125"/>
      <c r="AG65" s="107"/>
      <c r="AH65" s="186"/>
      <c r="AI65" s="186"/>
      <c r="AJ65" s="186"/>
      <c r="AK65" s="186"/>
      <c r="AL65" s="107"/>
      <c r="AM65" s="186"/>
      <c r="AN65" s="294"/>
      <c r="AO65" s="186"/>
      <c r="AP65" s="186"/>
      <c r="AQ65" s="107"/>
      <c r="AR65" s="188"/>
      <c r="AS65" s="188"/>
      <c r="AT65" s="188"/>
      <c r="AU65" s="188"/>
      <c r="AV65" s="107"/>
      <c r="AW65" s="216"/>
      <c r="AX65" s="216"/>
      <c r="AY65" s="216"/>
      <c r="AZ65" s="216"/>
      <c r="BA65" s="120"/>
      <c r="BB65" s="239">
        <f t="shared" si="45"/>
        <v>18</v>
      </c>
      <c r="BC65" s="107">
        <f t="shared" si="46"/>
        <v>0</v>
      </c>
      <c r="BD65" s="107">
        <f t="shared" si="47"/>
        <v>18</v>
      </c>
      <c r="BE65" s="107">
        <f t="shared" si="48"/>
        <v>0</v>
      </c>
      <c r="BF65" s="107">
        <f t="shared" si="49"/>
        <v>0</v>
      </c>
      <c r="BG65" s="187">
        <f t="shared" si="50"/>
        <v>2</v>
      </c>
      <c r="BH65" s="107"/>
      <c r="BI65" s="134"/>
      <c r="BJ65" s="102"/>
      <c r="BK65" s="120"/>
      <c r="BL65" s="107"/>
      <c r="BM65" s="120"/>
      <c r="BN65" s="107"/>
      <c r="BO65" s="134"/>
      <c r="BP65" s="102"/>
      <c r="BQ65" s="193"/>
      <c r="BR65" s="107"/>
      <c r="BS65" s="134"/>
      <c r="BT65" s="102"/>
      <c r="BU65" s="120"/>
      <c r="BV65" s="107"/>
      <c r="BW65" s="134"/>
      <c r="BX65" s="120"/>
      <c r="BY65" s="122"/>
      <c r="BZ65" s="130"/>
      <c r="CA65" s="131"/>
      <c r="CB65" s="201"/>
      <c r="CC65" s="131"/>
      <c r="CD65" s="130"/>
      <c r="CE65" s="131"/>
      <c r="CF65" s="201"/>
      <c r="CG65" s="202"/>
      <c r="CH65" s="130">
        <f t="shared" si="43"/>
        <v>18</v>
      </c>
      <c r="CI65" s="131">
        <f t="shared" si="51"/>
        <v>2</v>
      </c>
      <c r="CJ65" s="130"/>
      <c r="CK65" s="131"/>
      <c r="CL65" s="130"/>
      <c r="CM65" s="131"/>
      <c r="CN65" s="130"/>
      <c r="CO65" s="131"/>
      <c r="CP65" s="195"/>
      <c r="CQ65" s="131"/>
      <c r="CR65" s="138"/>
      <c r="CS65" s="131"/>
      <c r="CT65" s="130"/>
      <c r="CU65" s="131"/>
      <c r="CV65" s="130"/>
      <c r="CW65" s="131"/>
      <c r="CX65" s="102"/>
      <c r="CY65" s="120"/>
      <c r="CZ65" s="140"/>
      <c r="DA65" s="120"/>
      <c r="DB65" s="140"/>
      <c r="DC65" s="140"/>
      <c r="DD65" s="23"/>
      <c r="DE65" s="23"/>
      <c r="DF65" s="23"/>
      <c r="DG65" s="107"/>
      <c r="DH65" s="120"/>
      <c r="DI65" s="196"/>
      <c r="DJ65" s="120"/>
      <c r="DK65" s="120"/>
      <c r="DL65" s="120"/>
      <c r="DM65" s="120"/>
      <c r="DN65" s="83"/>
      <c r="DO65" s="84"/>
      <c r="DP65" s="84"/>
      <c r="DQ65" s="84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120">
        <f t="shared" si="52"/>
        <v>2</v>
      </c>
      <c r="EC65" s="121">
        <v>20</v>
      </c>
      <c r="ED65" s="122">
        <f t="shared" si="37"/>
        <v>2.2222222222222223</v>
      </c>
      <c r="EE65" s="88"/>
      <c r="EF65" s="88"/>
      <c r="EG65" s="90"/>
      <c r="EH65" s="90"/>
      <c r="EI65" s="86"/>
      <c r="EJ65" s="86"/>
      <c r="EK65" s="91">
        <v>2</v>
      </c>
      <c r="EL65" s="91"/>
      <c r="EM65" s="86"/>
      <c r="EN65" s="86"/>
      <c r="EO65" s="86"/>
      <c r="EP65" s="86"/>
      <c r="EQ65" s="92"/>
      <c r="ER65" s="88"/>
    </row>
    <row r="66" spans="1:223" ht="21" customHeight="1">
      <c r="A66" s="107">
        <v>21</v>
      </c>
      <c r="B66" s="82" t="s">
        <v>166</v>
      </c>
      <c r="C66" s="184" t="s">
        <v>112</v>
      </c>
      <c r="D66" s="123"/>
      <c r="E66" s="123"/>
      <c r="F66" s="123"/>
      <c r="G66" s="123"/>
      <c r="H66" s="185"/>
      <c r="I66" s="123"/>
      <c r="J66" s="123"/>
      <c r="K66" s="123"/>
      <c r="L66" s="123"/>
      <c r="M66" s="185"/>
      <c r="N66" s="124"/>
      <c r="O66" s="124"/>
      <c r="P66" s="124"/>
      <c r="Q66" s="124"/>
      <c r="R66" s="185"/>
      <c r="S66" s="124"/>
      <c r="T66" s="124"/>
      <c r="U66" s="124"/>
      <c r="V66" s="124"/>
      <c r="W66" s="185"/>
      <c r="X66" s="234"/>
      <c r="Y66" s="125"/>
      <c r="Z66" s="125"/>
      <c r="AA66" s="125"/>
      <c r="AB66" s="120"/>
      <c r="AC66" s="125"/>
      <c r="AD66" s="125">
        <v>12</v>
      </c>
      <c r="AE66" s="125"/>
      <c r="AF66" s="125"/>
      <c r="AG66" s="193">
        <v>2</v>
      </c>
      <c r="AH66" s="286"/>
      <c r="AI66" s="286"/>
      <c r="AJ66" s="286"/>
      <c r="AK66" s="286"/>
      <c r="AL66" s="107"/>
      <c r="AM66" s="235"/>
      <c r="AN66" s="235"/>
      <c r="AO66" s="235"/>
      <c r="AP66" s="235"/>
      <c r="AQ66" s="107"/>
      <c r="AR66" s="292"/>
      <c r="AS66" s="292"/>
      <c r="AT66" s="291"/>
      <c r="AU66" s="216"/>
      <c r="AV66" s="187"/>
      <c r="AW66" s="216"/>
      <c r="AX66" s="216"/>
      <c r="AY66" s="216"/>
      <c r="AZ66" s="216"/>
      <c r="BA66" s="120"/>
      <c r="BB66" s="239">
        <f t="shared" si="45"/>
        <v>12</v>
      </c>
      <c r="BC66" s="107">
        <f t="shared" si="46"/>
        <v>0</v>
      </c>
      <c r="BD66" s="107">
        <f t="shared" si="47"/>
        <v>12</v>
      </c>
      <c r="BE66" s="107">
        <f t="shared" si="48"/>
        <v>0</v>
      </c>
      <c r="BF66" s="107">
        <f t="shared" si="49"/>
        <v>0</v>
      </c>
      <c r="BG66" s="187">
        <f t="shared" si="50"/>
        <v>2</v>
      </c>
      <c r="BH66" s="107"/>
      <c r="BI66" s="134"/>
      <c r="BJ66" s="102"/>
      <c r="BK66" s="120"/>
      <c r="BL66" s="107"/>
      <c r="BM66" s="120"/>
      <c r="BN66" s="107"/>
      <c r="BO66" s="134"/>
      <c r="BP66" s="102"/>
      <c r="BQ66" s="193"/>
      <c r="BR66" s="107"/>
      <c r="BS66" s="134"/>
      <c r="BT66" s="102"/>
      <c r="BU66" s="120"/>
      <c r="BV66" s="107"/>
      <c r="BW66" s="134"/>
      <c r="BX66" s="120"/>
      <c r="BY66" s="122"/>
      <c r="BZ66" s="130"/>
      <c r="CA66" s="131"/>
      <c r="CB66" s="201"/>
      <c r="CC66" s="131"/>
      <c r="CD66" s="130"/>
      <c r="CE66" s="131"/>
      <c r="CF66" s="201"/>
      <c r="CG66" s="202"/>
      <c r="CH66" s="130">
        <f t="shared" si="43"/>
        <v>12</v>
      </c>
      <c r="CI66" s="131">
        <f t="shared" si="51"/>
        <v>2</v>
      </c>
      <c r="CJ66" s="130"/>
      <c r="CK66" s="131"/>
      <c r="CL66" s="130"/>
      <c r="CM66" s="131"/>
      <c r="CN66" s="130"/>
      <c r="CO66" s="131"/>
      <c r="CP66" s="195"/>
      <c r="CQ66" s="131"/>
      <c r="CR66" s="138"/>
      <c r="CS66" s="131"/>
      <c r="CT66" s="130"/>
      <c r="CU66" s="131"/>
      <c r="CV66" s="130"/>
      <c r="CW66" s="131"/>
      <c r="CX66" s="102"/>
      <c r="CY66" s="120"/>
      <c r="CZ66" s="140"/>
      <c r="DA66" s="120"/>
      <c r="DB66" s="140"/>
      <c r="DC66" s="140"/>
      <c r="DD66" s="23"/>
      <c r="DE66" s="23"/>
      <c r="DF66" s="23"/>
      <c r="DG66" s="107"/>
      <c r="DH66" s="120"/>
      <c r="DI66" s="196"/>
      <c r="DJ66" s="120"/>
      <c r="DK66" s="120"/>
      <c r="DL66" s="120"/>
      <c r="DM66" s="120"/>
      <c r="DN66" s="83"/>
      <c r="DO66" s="84"/>
      <c r="DP66" s="84"/>
      <c r="DQ66" s="84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120">
        <f t="shared" si="52"/>
        <v>2</v>
      </c>
      <c r="EC66" s="121">
        <v>15</v>
      </c>
      <c r="ED66" s="122">
        <f t="shared" si="37"/>
        <v>2.5</v>
      </c>
      <c r="EE66" s="88"/>
      <c r="EF66" s="88"/>
      <c r="EG66" s="90"/>
      <c r="EH66" s="90"/>
      <c r="EI66" s="86"/>
      <c r="EJ66" s="86"/>
      <c r="EK66" s="91">
        <v>2</v>
      </c>
      <c r="EL66" s="91"/>
      <c r="EM66" s="86"/>
      <c r="EN66" s="86"/>
      <c r="EO66" s="86"/>
      <c r="EP66" s="86"/>
      <c r="EQ66" s="92"/>
      <c r="ER66" s="88"/>
    </row>
    <row r="67" spans="1:223" ht="21" customHeight="1">
      <c r="A67" s="107">
        <v>22</v>
      </c>
      <c r="B67" s="82" t="s">
        <v>167</v>
      </c>
      <c r="C67" s="184" t="s">
        <v>108</v>
      </c>
      <c r="D67" s="123"/>
      <c r="E67" s="123"/>
      <c r="F67" s="123"/>
      <c r="G67" s="123"/>
      <c r="H67" s="185"/>
      <c r="I67" s="123"/>
      <c r="J67" s="123"/>
      <c r="K67" s="123"/>
      <c r="L67" s="123"/>
      <c r="M67" s="185"/>
      <c r="N67" s="124"/>
      <c r="O67" s="124"/>
      <c r="P67" s="124"/>
      <c r="Q67" s="124"/>
      <c r="R67" s="185"/>
      <c r="S67" s="124"/>
      <c r="T67" s="124"/>
      <c r="U67" s="124"/>
      <c r="V67" s="124"/>
      <c r="W67" s="185"/>
      <c r="X67" s="234"/>
      <c r="Y67" s="125"/>
      <c r="Z67" s="125"/>
      <c r="AA67" s="125"/>
      <c r="AB67" s="120"/>
      <c r="AC67" s="125"/>
      <c r="AD67" s="125"/>
      <c r="AE67" s="125"/>
      <c r="AF67" s="125"/>
      <c r="AG67" s="107"/>
      <c r="AH67" s="295">
        <v>18</v>
      </c>
      <c r="AI67" s="295">
        <v>18</v>
      </c>
      <c r="AJ67" s="186"/>
      <c r="AK67" s="186"/>
      <c r="AL67" s="193">
        <v>4</v>
      </c>
      <c r="AM67" s="235"/>
      <c r="AN67" s="235"/>
      <c r="AO67" s="235"/>
      <c r="AP67" s="235"/>
      <c r="AQ67" s="193"/>
      <c r="AR67" s="188"/>
      <c r="AS67" s="188"/>
      <c r="AT67" s="188"/>
      <c r="AU67" s="188"/>
      <c r="AV67" s="187"/>
      <c r="AW67" s="216"/>
      <c r="AX67" s="216"/>
      <c r="AY67" s="216"/>
      <c r="AZ67" s="216"/>
      <c r="BA67" s="187"/>
      <c r="BB67" s="239">
        <f t="shared" si="45"/>
        <v>36</v>
      </c>
      <c r="BC67" s="107">
        <f t="shared" si="46"/>
        <v>18</v>
      </c>
      <c r="BD67" s="107">
        <f t="shared" si="47"/>
        <v>18</v>
      </c>
      <c r="BE67" s="107">
        <f t="shared" si="48"/>
        <v>0</v>
      </c>
      <c r="BF67" s="107">
        <f t="shared" si="49"/>
        <v>0</v>
      </c>
      <c r="BG67" s="187">
        <f t="shared" si="50"/>
        <v>4</v>
      </c>
      <c r="BH67" s="107"/>
      <c r="BI67" s="134"/>
      <c r="BJ67" s="102"/>
      <c r="BK67" s="120"/>
      <c r="BL67" s="107"/>
      <c r="BM67" s="120"/>
      <c r="BN67" s="107"/>
      <c r="BO67" s="134"/>
      <c r="BP67" s="102"/>
      <c r="BQ67" s="193"/>
      <c r="BR67" s="107"/>
      <c r="BS67" s="134"/>
      <c r="BT67" s="102"/>
      <c r="BU67" s="120"/>
      <c r="BV67" s="107"/>
      <c r="BW67" s="134"/>
      <c r="BX67" s="120"/>
      <c r="BY67" s="122"/>
      <c r="BZ67" s="107"/>
      <c r="CA67" s="120"/>
      <c r="CB67" s="23"/>
      <c r="CC67" s="120"/>
      <c r="CD67" s="107"/>
      <c r="CE67" s="120"/>
      <c r="CF67" s="23"/>
      <c r="CG67" s="215"/>
      <c r="CH67" s="107">
        <f t="shared" si="43"/>
        <v>36</v>
      </c>
      <c r="CI67" s="120">
        <f t="shared" si="51"/>
        <v>4</v>
      </c>
      <c r="CJ67" s="107"/>
      <c r="CK67" s="120"/>
      <c r="CL67" s="107"/>
      <c r="CM67" s="120"/>
      <c r="CN67" s="107"/>
      <c r="CO67" s="120"/>
      <c r="CP67" s="184"/>
      <c r="CQ67" s="120"/>
      <c r="CR67" s="101"/>
      <c r="CS67" s="120"/>
      <c r="CT67" s="107"/>
      <c r="CU67" s="120"/>
      <c r="CV67" s="107"/>
      <c r="CW67" s="120"/>
      <c r="CX67" s="102"/>
      <c r="CY67" s="120"/>
      <c r="CZ67" s="140"/>
      <c r="DA67" s="120"/>
      <c r="DB67" s="140"/>
      <c r="DC67" s="140"/>
      <c r="DD67" s="23"/>
      <c r="DE67" s="23"/>
      <c r="DF67" s="23"/>
      <c r="DG67" s="107"/>
      <c r="DH67" s="120"/>
      <c r="DI67" s="196"/>
      <c r="DJ67" s="120"/>
      <c r="DK67" s="120"/>
      <c r="DL67" s="120"/>
      <c r="DM67" s="120"/>
      <c r="DN67" s="83"/>
      <c r="DO67" s="84"/>
      <c r="DP67" s="84"/>
      <c r="DQ67" s="84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120">
        <f t="shared" si="52"/>
        <v>4</v>
      </c>
      <c r="EC67" s="121">
        <v>20</v>
      </c>
      <c r="ED67" s="122">
        <f t="shared" si="37"/>
        <v>2.2222222222222223</v>
      </c>
      <c r="EE67" s="88"/>
      <c r="EF67" s="88"/>
      <c r="EG67" s="90"/>
      <c r="EH67" s="90"/>
      <c r="EI67" s="86"/>
      <c r="EJ67" s="86"/>
      <c r="EK67" s="91">
        <v>4</v>
      </c>
      <c r="EL67" s="91"/>
      <c r="EM67" s="86"/>
      <c r="EN67" s="86"/>
      <c r="EO67" s="86"/>
      <c r="EP67" s="86"/>
      <c r="EQ67" s="92"/>
      <c r="ER67" s="88"/>
    </row>
    <row r="68" spans="1:223" ht="27" customHeight="1">
      <c r="A68" s="107">
        <v>23</v>
      </c>
      <c r="B68" s="82" t="s">
        <v>168</v>
      </c>
      <c r="C68" s="184" t="s">
        <v>112</v>
      </c>
      <c r="D68" s="123"/>
      <c r="E68" s="123"/>
      <c r="F68" s="123"/>
      <c r="G68" s="123"/>
      <c r="H68" s="185"/>
      <c r="I68" s="123"/>
      <c r="J68" s="123"/>
      <c r="K68" s="123"/>
      <c r="L68" s="123"/>
      <c r="M68" s="185"/>
      <c r="N68" s="124"/>
      <c r="O68" s="124"/>
      <c r="P68" s="124"/>
      <c r="Q68" s="124"/>
      <c r="R68" s="185"/>
      <c r="S68" s="124"/>
      <c r="T68" s="124"/>
      <c r="U68" s="124"/>
      <c r="V68" s="124"/>
      <c r="W68" s="185"/>
      <c r="X68" s="234"/>
      <c r="Y68" s="125"/>
      <c r="Z68" s="125"/>
      <c r="AA68" s="125"/>
      <c r="AB68" s="120"/>
      <c r="AC68" s="125"/>
      <c r="AD68" s="125"/>
      <c r="AE68" s="125"/>
      <c r="AF68" s="125"/>
      <c r="AG68" s="107"/>
      <c r="AH68" s="235"/>
      <c r="AI68" s="235"/>
      <c r="AJ68" s="235"/>
      <c r="AK68" s="235"/>
      <c r="AL68" s="120"/>
      <c r="AM68" s="290"/>
      <c r="AN68" s="238">
        <v>9</v>
      </c>
      <c r="AO68" s="290"/>
      <c r="AP68" s="238"/>
      <c r="AQ68" s="120">
        <v>2</v>
      </c>
      <c r="AR68" s="291"/>
      <c r="AS68" s="291"/>
      <c r="AT68" s="291"/>
      <c r="AU68" s="291"/>
      <c r="AV68" s="187"/>
      <c r="AW68" s="216"/>
      <c r="AX68" s="216"/>
      <c r="AY68" s="216"/>
      <c r="AZ68" s="216"/>
      <c r="BA68" s="120"/>
      <c r="BB68" s="239">
        <f t="shared" si="45"/>
        <v>9</v>
      </c>
      <c r="BC68" s="107">
        <f t="shared" si="46"/>
        <v>0</v>
      </c>
      <c r="BD68" s="107">
        <f t="shared" si="47"/>
        <v>9</v>
      </c>
      <c r="BE68" s="107">
        <f t="shared" si="48"/>
        <v>0</v>
      </c>
      <c r="BF68" s="107">
        <f t="shared" si="49"/>
        <v>0</v>
      </c>
      <c r="BG68" s="187">
        <f t="shared" si="50"/>
        <v>2</v>
      </c>
      <c r="BH68" s="107"/>
      <c r="BI68" s="134"/>
      <c r="BJ68" s="102"/>
      <c r="BK68" s="120"/>
      <c r="BL68" s="107"/>
      <c r="BM68" s="120"/>
      <c r="BN68" s="107"/>
      <c r="BO68" s="134"/>
      <c r="BP68" s="102"/>
      <c r="BQ68" s="193"/>
      <c r="BR68" s="107"/>
      <c r="BS68" s="134"/>
      <c r="BT68" s="102"/>
      <c r="BU68" s="120"/>
      <c r="BV68" s="107"/>
      <c r="BW68" s="134"/>
      <c r="BX68" s="120"/>
      <c r="BY68" s="122"/>
      <c r="BZ68" s="130"/>
      <c r="CA68" s="131"/>
      <c r="CB68" s="201"/>
      <c r="CC68" s="131"/>
      <c r="CD68" s="130"/>
      <c r="CE68" s="131"/>
      <c r="CF68" s="201"/>
      <c r="CG68" s="202"/>
      <c r="CH68" s="130">
        <f t="shared" si="43"/>
        <v>9</v>
      </c>
      <c r="CI68" s="131">
        <f t="shared" si="51"/>
        <v>2</v>
      </c>
      <c r="CJ68" s="130"/>
      <c r="CK68" s="131"/>
      <c r="CL68" s="130"/>
      <c r="CM68" s="131"/>
      <c r="CN68" s="130"/>
      <c r="CO68" s="131"/>
      <c r="CP68" s="195"/>
      <c r="CQ68" s="131"/>
      <c r="CR68" s="138"/>
      <c r="CS68" s="131"/>
      <c r="CT68" s="130"/>
      <c r="CU68" s="131"/>
      <c r="CV68" s="130"/>
      <c r="CW68" s="131"/>
      <c r="CX68" s="102"/>
      <c r="CY68" s="120"/>
      <c r="CZ68" s="140"/>
      <c r="DA68" s="120"/>
      <c r="DB68" s="140"/>
      <c r="DC68" s="140"/>
      <c r="DD68" s="23"/>
      <c r="DE68" s="23"/>
      <c r="DF68" s="23"/>
      <c r="DG68" s="107"/>
      <c r="DH68" s="120"/>
      <c r="DI68" s="196"/>
      <c r="DJ68" s="120"/>
      <c r="DK68" s="120"/>
      <c r="DL68" s="120"/>
      <c r="DM68" s="120"/>
      <c r="DN68" s="83"/>
      <c r="DO68" s="84"/>
      <c r="DP68" s="84"/>
      <c r="DQ68" s="84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120">
        <f t="shared" si="52"/>
        <v>2</v>
      </c>
      <c r="EC68" s="121">
        <v>15</v>
      </c>
      <c r="ED68" s="122">
        <f t="shared" si="37"/>
        <v>3.3333333333333335</v>
      </c>
      <c r="EE68" s="88"/>
      <c r="EF68" s="88"/>
      <c r="EG68" s="90"/>
      <c r="EH68" s="90"/>
      <c r="EI68" s="86"/>
      <c r="EJ68" s="86"/>
      <c r="EK68" s="91">
        <v>2</v>
      </c>
      <c r="EL68" s="91"/>
      <c r="EM68" s="86"/>
      <c r="EN68" s="86"/>
      <c r="EO68" s="86"/>
      <c r="EP68" s="86"/>
      <c r="EQ68" s="92"/>
      <c r="ER68" s="88"/>
    </row>
    <row r="69" spans="1:223" s="20" customFormat="1" ht="27" customHeight="1">
      <c r="A69" s="107">
        <v>24</v>
      </c>
      <c r="B69" s="82" t="s">
        <v>169</v>
      </c>
      <c r="C69" s="184" t="s">
        <v>112</v>
      </c>
      <c r="D69" s="123"/>
      <c r="E69" s="123"/>
      <c r="F69" s="123"/>
      <c r="G69" s="123"/>
      <c r="H69" s="298"/>
      <c r="I69" s="123"/>
      <c r="J69" s="123"/>
      <c r="K69" s="123"/>
      <c r="L69" s="123"/>
      <c r="M69" s="187"/>
      <c r="N69" s="124"/>
      <c r="O69" s="124"/>
      <c r="P69" s="124"/>
      <c r="Q69" s="124"/>
      <c r="R69" s="187"/>
      <c r="S69" s="124"/>
      <c r="T69" s="124"/>
      <c r="U69" s="124"/>
      <c r="V69" s="124"/>
      <c r="W69" s="187"/>
      <c r="X69" s="234"/>
      <c r="Y69" s="125"/>
      <c r="Z69" s="125"/>
      <c r="AA69" s="125"/>
      <c r="AB69" s="120"/>
      <c r="AC69" s="125"/>
      <c r="AD69" s="125"/>
      <c r="AE69" s="125"/>
      <c r="AF69" s="125"/>
      <c r="AG69" s="187"/>
      <c r="AH69" s="235"/>
      <c r="AI69" s="235"/>
      <c r="AJ69" s="235"/>
      <c r="AK69" s="235"/>
      <c r="AL69" s="187"/>
      <c r="AM69" s="235"/>
      <c r="AN69" s="235"/>
      <c r="AO69" s="235">
        <v>9</v>
      </c>
      <c r="AP69" s="235"/>
      <c r="AQ69" s="187">
        <v>2</v>
      </c>
      <c r="AR69" s="188"/>
      <c r="AS69" s="188"/>
      <c r="AT69" s="188"/>
      <c r="AU69" s="188"/>
      <c r="AV69" s="187"/>
      <c r="AW69" s="216"/>
      <c r="AX69" s="216"/>
      <c r="AY69" s="216"/>
      <c r="AZ69" s="216"/>
      <c r="BA69" s="120"/>
      <c r="BB69" s="239">
        <f t="shared" si="45"/>
        <v>9</v>
      </c>
      <c r="BC69" s="107">
        <f t="shared" si="46"/>
        <v>0</v>
      </c>
      <c r="BD69" s="107">
        <f t="shared" si="47"/>
        <v>0</v>
      </c>
      <c r="BE69" s="107">
        <f t="shared" si="48"/>
        <v>9</v>
      </c>
      <c r="BF69" s="107">
        <f t="shared" si="49"/>
        <v>0</v>
      </c>
      <c r="BG69" s="187">
        <f t="shared" si="50"/>
        <v>2</v>
      </c>
      <c r="BH69" s="218"/>
      <c r="BI69" s="219"/>
      <c r="BJ69" s="220"/>
      <c r="BK69" s="221"/>
      <c r="BL69" s="218"/>
      <c r="BM69" s="221"/>
      <c r="BN69" s="218"/>
      <c r="BO69" s="219"/>
      <c r="BP69" s="220"/>
      <c r="BQ69" s="222"/>
      <c r="BR69" s="218"/>
      <c r="BS69" s="219"/>
      <c r="BT69" s="220"/>
      <c r="BU69" s="221"/>
      <c r="BV69" s="218"/>
      <c r="BW69" s="223"/>
      <c r="BX69" s="221"/>
      <c r="BY69" s="224"/>
      <c r="BZ69" s="218"/>
      <c r="CA69" s="221"/>
      <c r="CB69" s="218"/>
      <c r="CC69" s="221"/>
      <c r="CD69" s="218"/>
      <c r="CE69" s="221"/>
      <c r="CF69" s="229"/>
      <c r="CG69" s="281"/>
      <c r="CH69" s="130"/>
      <c r="CI69" s="131"/>
      <c r="CJ69" s="130"/>
      <c r="CK69" s="131"/>
      <c r="CL69" s="201"/>
      <c r="CM69" s="202"/>
      <c r="CN69" s="130"/>
      <c r="CO69" s="131"/>
      <c r="CP69" s="282"/>
      <c r="CQ69" s="221"/>
      <c r="CR69" s="283"/>
      <c r="CS69" s="221"/>
      <c r="CT69" s="218"/>
      <c r="CU69" s="221"/>
      <c r="CV69" s="218"/>
      <c r="CW69" s="221"/>
      <c r="CX69" s="102"/>
      <c r="CY69" s="120"/>
      <c r="CZ69" s="140"/>
      <c r="DA69" s="120"/>
      <c r="DB69" s="140"/>
      <c r="DC69" s="140"/>
      <c r="DD69" s="23"/>
      <c r="DE69" s="23"/>
      <c r="DF69" s="23"/>
      <c r="DG69" s="107"/>
      <c r="DH69" s="120"/>
      <c r="DI69" s="196"/>
      <c r="DJ69" s="120"/>
      <c r="DK69" s="120"/>
      <c r="DL69" s="120"/>
      <c r="DM69" s="120"/>
      <c r="DN69" s="83"/>
      <c r="DO69" s="84"/>
      <c r="DP69" s="84"/>
      <c r="DQ69" s="84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120">
        <f t="shared" si="52"/>
        <v>2</v>
      </c>
      <c r="EC69" s="121">
        <v>15</v>
      </c>
      <c r="ED69" s="122">
        <f t="shared" si="37"/>
        <v>3.3333333333333335</v>
      </c>
      <c r="EE69" s="88">
        <v>2</v>
      </c>
      <c r="EF69" s="88"/>
      <c r="EG69" s="90"/>
      <c r="EH69" s="90"/>
      <c r="EI69" s="86"/>
      <c r="EJ69" s="86"/>
      <c r="EK69" s="91">
        <v>2</v>
      </c>
      <c r="EL69" s="91"/>
      <c r="EM69" s="86"/>
      <c r="EN69" s="86"/>
      <c r="EO69" s="86"/>
      <c r="EP69" s="86"/>
      <c r="EQ69" s="92"/>
      <c r="ER69" s="88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</row>
    <row r="70" spans="1:223" ht="21" customHeight="1">
      <c r="A70" s="107">
        <v>25</v>
      </c>
      <c r="B70" s="82" t="s">
        <v>170</v>
      </c>
      <c r="C70" s="184" t="s">
        <v>108</v>
      </c>
      <c r="D70" s="123"/>
      <c r="E70" s="123"/>
      <c r="F70" s="123"/>
      <c r="G70" s="123"/>
      <c r="H70" s="185"/>
      <c r="I70" s="123"/>
      <c r="J70" s="123"/>
      <c r="K70" s="123"/>
      <c r="L70" s="123"/>
      <c r="M70" s="185"/>
      <c r="N70" s="124"/>
      <c r="O70" s="124"/>
      <c r="P70" s="124"/>
      <c r="Q70" s="124"/>
      <c r="R70" s="185"/>
      <c r="S70" s="124"/>
      <c r="T70" s="124"/>
      <c r="U70" s="124"/>
      <c r="V70" s="124"/>
      <c r="W70" s="185"/>
      <c r="X70" s="234"/>
      <c r="Y70" s="125"/>
      <c r="Z70" s="125"/>
      <c r="AA70" s="125"/>
      <c r="AB70" s="120"/>
      <c r="AC70" s="125"/>
      <c r="AD70" s="125"/>
      <c r="AE70" s="125"/>
      <c r="AF70" s="125"/>
      <c r="AG70" s="107"/>
      <c r="AH70" s="186"/>
      <c r="AI70" s="186"/>
      <c r="AJ70" s="186"/>
      <c r="AK70" s="186"/>
      <c r="AL70" s="107"/>
      <c r="AM70" s="235"/>
      <c r="AN70" s="235"/>
      <c r="AO70" s="235"/>
      <c r="AP70" s="235"/>
      <c r="AQ70" s="107"/>
      <c r="AR70" s="216">
        <v>9</v>
      </c>
      <c r="AS70" s="216">
        <v>9</v>
      </c>
      <c r="AT70" s="188"/>
      <c r="AU70" s="188"/>
      <c r="AV70" s="120">
        <v>2</v>
      </c>
      <c r="AW70" s="216"/>
      <c r="AX70" s="216"/>
      <c r="AY70" s="216"/>
      <c r="AZ70" s="216"/>
      <c r="BA70" s="120"/>
      <c r="BB70" s="239">
        <f t="shared" ref="BB70:BB75" si="53">BC70+BD70+BE70+BF70</f>
        <v>18</v>
      </c>
      <c r="BC70" s="107">
        <f t="shared" ref="BC70:BC75" si="54">D70+I70+N70+S70+X70+AC70+AH70+AM70+AR70+AW70</f>
        <v>9</v>
      </c>
      <c r="BD70" s="107">
        <f t="shared" ref="BD70:BD75" si="55">E70+J70+O70+T70+Y70+AD70+AI70+AN70+AS70+AX70</f>
        <v>9</v>
      </c>
      <c r="BE70" s="107">
        <f t="shared" ref="BE70:BE75" si="56">F70+K70+P70+U70+Z70+AE70+AJ70+AO70+AT70+AY70</f>
        <v>0</v>
      </c>
      <c r="BF70" s="107">
        <f t="shared" ref="BF70:BF75" si="57">G70+L70+Q70+V70+AA70+AF70+AK70+AP70+AU70+AZ70</f>
        <v>0</v>
      </c>
      <c r="BG70" s="187">
        <f t="shared" ref="BG70:BG75" si="58">SUM(H70,M70,R70,W70,AB70,AG70,AL70,AQ70,AV70,BA70)</f>
        <v>2</v>
      </c>
      <c r="BH70" s="107"/>
      <c r="BI70" s="134"/>
      <c r="BJ70" s="102"/>
      <c r="BK70" s="120"/>
      <c r="BL70" s="107"/>
      <c r="BM70" s="120"/>
      <c r="BN70" s="107"/>
      <c r="BO70" s="134"/>
      <c r="BP70" s="102"/>
      <c r="BQ70" s="193"/>
      <c r="BR70" s="107"/>
      <c r="BS70" s="134"/>
      <c r="BT70" s="102"/>
      <c r="BU70" s="120"/>
      <c r="BV70" s="107"/>
      <c r="BW70" s="134"/>
      <c r="BX70" s="120"/>
      <c r="BY70" s="122"/>
      <c r="BZ70" s="130"/>
      <c r="CA70" s="131"/>
      <c r="CB70" s="201"/>
      <c r="CC70" s="131"/>
      <c r="CD70" s="130"/>
      <c r="CE70" s="131"/>
      <c r="CF70" s="201"/>
      <c r="CG70" s="202"/>
      <c r="CH70" s="130">
        <f>BB70</f>
        <v>18</v>
      </c>
      <c r="CI70" s="131">
        <f>BG70</f>
        <v>2</v>
      </c>
      <c r="CJ70" s="130"/>
      <c r="CK70" s="131"/>
      <c r="CL70" s="130"/>
      <c r="CM70" s="131"/>
      <c r="CN70" s="130"/>
      <c r="CO70" s="131"/>
      <c r="CP70" s="195"/>
      <c r="CQ70" s="131"/>
      <c r="CR70" s="138"/>
      <c r="CS70" s="131"/>
      <c r="CT70" s="130"/>
      <c r="CU70" s="131"/>
      <c r="CV70" s="130"/>
      <c r="CW70" s="131"/>
      <c r="CX70" s="102"/>
      <c r="CY70" s="120"/>
      <c r="CZ70" s="140"/>
      <c r="DA70" s="120"/>
      <c r="DB70" s="140"/>
      <c r="DC70" s="140"/>
      <c r="DD70" s="23"/>
      <c r="DE70" s="23"/>
      <c r="DF70" s="23"/>
      <c r="DG70" s="107"/>
      <c r="DH70" s="120"/>
      <c r="DI70" s="196"/>
      <c r="DJ70" s="120"/>
      <c r="DK70" s="120"/>
      <c r="DL70" s="120"/>
      <c r="DM70" s="120"/>
      <c r="DN70" s="83"/>
      <c r="DO70" s="84"/>
      <c r="DP70" s="84"/>
      <c r="DQ70" s="84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120">
        <f t="shared" ref="EB70:EB75" si="59">BG70</f>
        <v>2</v>
      </c>
      <c r="EC70" s="121">
        <v>10</v>
      </c>
      <c r="ED70" s="122">
        <f t="shared" ref="ED70:ED75" si="60">EC70*BG70/BB70</f>
        <v>1.1111111111111112</v>
      </c>
      <c r="EE70" s="88"/>
      <c r="EF70" s="88"/>
      <c r="EG70" s="90">
        <v>2</v>
      </c>
      <c r="EH70" s="90"/>
      <c r="EI70" s="86"/>
      <c r="EJ70" s="86"/>
      <c r="EK70" s="91"/>
      <c r="EL70" s="91"/>
      <c r="EM70" s="86"/>
      <c r="EN70" s="86"/>
      <c r="EO70" s="86"/>
      <c r="EP70" s="86"/>
      <c r="EQ70" s="92"/>
      <c r="ER70" s="88"/>
    </row>
    <row r="71" spans="1:223" ht="29.25" customHeight="1">
      <c r="A71" s="107">
        <v>26</v>
      </c>
      <c r="B71" s="82" t="s">
        <v>171</v>
      </c>
      <c r="C71" s="184" t="s">
        <v>112</v>
      </c>
      <c r="D71" s="123"/>
      <c r="E71" s="123"/>
      <c r="F71" s="123"/>
      <c r="G71" s="123"/>
      <c r="H71" s="107"/>
      <c r="I71" s="123"/>
      <c r="J71" s="123"/>
      <c r="K71" s="123"/>
      <c r="L71" s="123"/>
      <c r="M71" s="107"/>
      <c r="N71" s="124"/>
      <c r="O71" s="124"/>
      <c r="P71" s="124"/>
      <c r="Q71" s="124"/>
      <c r="R71" s="107"/>
      <c r="S71" s="124"/>
      <c r="T71" s="124"/>
      <c r="U71" s="124"/>
      <c r="V71" s="124"/>
      <c r="W71" s="107"/>
      <c r="X71" s="234"/>
      <c r="Y71" s="125"/>
      <c r="Z71" s="125"/>
      <c r="AA71" s="125"/>
      <c r="AB71" s="120"/>
      <c r="AC71" s="234"/>
      <c r="AD71" s="125"/>
      <c r="AE71" s="125"/>
      <c r="AF71" s="125"/>
      <c r="AG71" s="120"/>
      <c r="AH71" s="235"/>
      <c r="AI71" s="235"/>
      <c r="AJ71" s="235"/>
      <c r="AK71" s="235"/>
      <c r="AL71" s="193"/>
      <c r="AM71" s="290"/>
      <c r="AN71" s="238"/>
      <c r="AO71" s="290"/>
      <c r="AP71" s="290"/>
      <c r="AQ71" s="107"/>
      <c r="AR71" s="292">
        <v>9</v>
      </c>
      <c r="AS71" s="292">
        <v>9</v>
      </c>
      <c r="AT71" s="291"/>
      <c r="AU71" s="291"/>
      <c r="AV71" s="187">
        <v>2</v>
      </c>
      <c r="AW71" s="216"/>
      <c r="AX71" s="216"/>
      <c r="AY71" s="216"/>
      <c r="AZ71" s="216"/>
      <c r="BA71" s="120"/>
      <c r="BB71" s="239">
        <f t="shared" si="53"/>
        <v>18</v>
      </c>
      <c r="BC71" s="107">
        <f t="shared" si="54"/>
        <v>9</v>
      </c>
      <c r="BD71" s="107">
        <f t="shared" si="55"/>
        <v>9</v>
      </c>
      <c r="BE71" s="107">
        <f t="shared" si="56"/>
        <v>0</v>
      </c>
      <c r="BF71" s="107">
        <f t="shared" si="57"/>
        <v>0</v>
      </c>
      <c r="BG71" s="187">
        <f t="shared" si="58"/>
        <v>2</v>
      </c>
      <c r="BH71" s="107"/>
      <c r="BI71" s="134"/>
      <c r="BJ71" s="102"/>
      <c r="BK71" s="120"/>
      <c r="BL71" s="107"/>
      <c r="BM71" s="120"/>
      <c r="BN71" s="107"/>
      <c r="BO71" s="134"/>
      <c r="BP71" s="102"/>
      <c r="BQ71" s="193"/>
      <c r="BR71" s="107"/>
      <c r="BS71" s="134"/>
      <c r="BT71" s="102"/>
      <c r="BU71" s="120"/>
      <c r="BV71" s="107"/>
      <c r="BW71" s="134"/>
      <c r="BX71" s="120"/>
      <c r="BY71" s="122"/>
      <c r="BZ71" s="130"/>
      <c r="CA71" s="131"/>
      <c r="CB71" s="201"/>
      <c r="CC71" s="131"/>
      <c r="CD71" s="130"/>
      <c r="CE71" s="131"/>
      <c r="CF71" s="201"/>
      <c r="CG71" s="202"/>
      <c r="CH71" s="130">
        <f>BB71</f>
        <v>18</v>
      </c>
      <c r="CI71" s="131">
        <f>BG71</f>
        <v>2</v>
      </c>
      <c r="CJ71" s="130"/>
      <c r="CK71" s="131"/>
      <c r="CL71" s="130"/>
      <c r="CM71" s="131"/>
      <c r="CN71" s="130"/>
      <c r="CO71" s="131"/>
      <c r="CP71" s="195"/>
      <c r="CQ71" s="131"/>
      <c r="CR71" s="138"/>
      <c r="CS71" s="131"/>
      <c r="CT71" s="130"/>
      <c r="CU71" s="131"/>
      <c r="CV71" s="130"/>
      <c r="CW71" s="131"/>
      <c r="CX71" s="102"/>
      <c r="CY71" s="120"/>
      <c r="CZ71" s="140"/>
      <c r="DA71" s="120"/>
      <c r="DB71" s="140"/>
      <c r="DC71" s="140"/>
      <c r="DD71" s="23"/>
      <c r="DE71" s="23"/>
      <c r="DF71" s="23"/>
      <c r="DG71" s="107"/>
      <c r="DH71" s="120"/>
      <c r="DI71" s="196"/>
      <c r="DJ71" s="120"/>
      <c r="DK71" s="120"/>
      <c r="DL71" s="120"/>
      <c r="DM71" s="120"/>
      <c r="DN71" s="83"/>
      <c r="DO71" s="84"/>
      <c r="DP71" s="84"/>
      <c r="DQ71" s="84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120">
        <f t="shared" si="59"/>
        <v>2</v>
      </c>
      <c r="EC71" s="121">
        <v>15</v>
      </c>
      <c r="ED71" s="122">
        <f t="shared" si="60"/>
        <v>1.6666666666666667</v>
      </c>
      <c r="EE71" s="88">
        <v>2</v>
      </c>
      <c r="EF71" s="88"/>
      <c r="EG71" s="90">
        <v>2</v>
      </c>
      <c r="EH71" s="90"/>
      <c r="EI71" s="86"/>
      <c r="EJ71" s="86"/>
      <c r="EK71" s="91"/>
      <c r="EL71" s="91"/>
      <c r="EM71" s="86"/>
      <c r="EN71" s="86"/>
      <c r="EO71" s="86"/>
      <c r="EP71" s="86"/>
      <c r="EQ71" s="92"/>
      <c r="ER71" s="88"/>
    </row>
    <row r="72" spans="1:223" ht="21" customHeight="1">
      <c r="A72" s="107">
        <v>27</v>
      </c>
      <c r="B72" s="82" t="s">
        <v>172</v>
      </c>
      <c r="C72" s="184" t="s">
        <v>112</v>
      </c>
      <c r="D72" s="123"/>
      <c r="E72" s="123"/>
      <c r="F72" s="123"/>
      <c r="G72" s="123"/>
      <c r="H72" s="185"/>
      <c r="I72" s="123"/>
      <c r="J72" s="123"/>
      <c r="K72" s="123"/>
      <c r="L72" s="123"/>
      <c r="M72" s="185"/>
      <c r="N72" s="124"/>
      <c r="O72" s="124"/>
      <c r="P72" s="124"/>
      <c r="Q72" s="124"/>
      <c r="R72" s="185"/>
      <c r="S72" s="124"/>
      <c r="T72" s="124"/>
      <c r="U72" s="124"/>
      <c r="V72" s="124"/>
      <c r="W72" s="185"/>
      <c r="X72" s="234"/>
      <c r="Y72" s="125"/>
      <c r="Z72" s="125"/>
      <c r="AA72" s="125"/>
      <c r="AB72" s="120"/>
      <c r="AC72" s="125"/>
      <c r="AD72" s="125"/>
      <c r="AE72" s="125"/>
      <c r="AF72" s="125"/>
      <c r="AG72" s="120"/>
      <c r="AH72" s="286"/>
      <c r="AI72" s="286"/>
      <c r="AJ72" s="286"/>
      <c r="AK72" s="286"/>
      <c r="AL72" s="107"/>
      <c r="AM72" s="235"/>
      <c r="AN72" s="235"/>
      <c r="AO72" s="235"/>
      <c r="AP72" s="235"/>
      <c r="AQ72" s="107"/>
      <c r="AR72" s="216">
        <v>9</v>
      </c>
      <c r="AS72" s="216">
        <v>9</v>
      </c>
      <c r="AT72" s="188"/>
      <c r="AU72" s="188"/>
      <c r="AV72" s="120">
        <v>2</v>
      </c>
      <c r="AW72" s="216"/>
      <c r="AX72" s="216"/>
      <c r="AY72" s="216"/>
      <c r="AZ72" s="216"/>
      <c r="BA72" s="120"/>
      <c r="BB72" s="239">
        <f t="shared" si="53"/>
        <v>18</v>
      </c>
      <c r="BC72" s="107">
        <f t="shared" si="54"/>
        <v>9</v>
      </c>
      <c r="BD72" s="107">
        <f t="shared" si="55"/>
        <v>9</v>
      </c>
      <c r="BE72" s="107">
        <f t="shared" si="56"/>
        <v>0</v>
      </c>
      <c r="BF72" s="107">
        <f t="shared" si="57"/>
        <v>0</v>
      </c>
      <c r="BG72" s="187">
        <f t="shared" si="58"/>
        <v>2</v>
      </c>
      <c r="BH72" s="107"/>
      <c r="BI72" s="134"/>
      <c r="BJ72" s="102"/>
      <c r="BK72" s="120"/>
      <c r="BL72" s="107"/>
      <c r="BM72" s="120"/>
      <c r="BN72" s="107"/>
      <c r="BO72" s="134"/>
      <c r="BP72" s="102"/>
      <c r="BQ72" s="193"/>
      <c r="BR72" s="107"/>
      <c r="BS72" s="134"/>
      <c r="BT72" s="102"/>
      <c r="BU72" s="120"/>
      <c r="BV72" s="107"/>
      <c r="BW72" s="134"/>
      <c r="BX72" s="120"/>
      <c r="BY72" s="122"/>
      <c r="BZ72" s="130"/>
      <c r="CA72" s="131"/>
      <c r="CB72" s="201"/>
      <c r="CC72" s="131"/>
      <c r="CD72" s="130"/>
      <c r="CE72" s="131"/>
      <c r="CF72" s="201"/>
      <c r="CG72" s="202"/>
      <c r="CH72" s="130">
        <f>BB72</f>
        <v>18</v>
      </c>
      <c r="CI72" s="131">
        <f>BG72</f>
        <v>2</v>
      </c>
      <c r="CJ72" s="130"/>
      <c r="CK72" s="131"/>
      <c r="CL72" s="130"/>
      <c r="CM72" s="131"/>
      <c r="CN72" s="130"/>
      <c r="CO72" s="131"/>
      <c r="CP72" s="195"/>
      <c r="CQ72" s="131"/>
      <c r="CR72" s="138"/>
      <c r="CS72" s="131"/>
      <c r="CT72" s="130"/>
      <c r="CU72" s="131"/>
      <c r="CV72" s="130"/>
      <c r="CW72" s="131"/>
      <c r="CX72" s="102"/>
      <c r="CY72" s="120"/>
      <c r="CZ72" s="140"/>
      <c r="DA72" s="120"/>
      <c r="DB72" s="140"/>
      <c r="DC72" s="140"/>
      <c r="DD72" s="23"/>
      <c r="DE72" s="23"/>
      <c r="DF72" s="23"/>
      <c r="DG72" s="107"/>
      <c r="DH72" s="120"/>
      <c r="DI72" s="196"/>
      <c r="DJ72" s="120"/>
      <c r="DK72" s="120"/>
      <c r="DL72" s="120"/>
      <c r="DM72" s="120"/>
      <c r="DN72" s="83"/>
      <c r="DO72" s="84"/>
      <c r="DP72" s="84"/>
      <c r="DQ72" s="84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120">
        <f t="shared" si="59"/>
        <v>2</v>
      </c>
      <c r="EC72" s="121">
        <v>15</v>
      </c>
      <c r="ED72" s="122">
        <f t="shared" si="60"/>
        <v>1.6666666666666667</v>
      </c>
      <c r="EE72" s="88"/>
      <c r="EF72" s="88"/>
      <c r="EG72" s="90"/>
      <c r="EH72" s="90"/>
      <c r="EI72" s="86"/>
      <c r="EJ72" s="86"/>
      <c r="EK72" s="91">
        <v>2</v>
      </c>
      <c r="EL72" s="91"/>
      <c r="EM72" s="86"/>
      <c r="EN72" s="86"/>
      <c r="EO72" s="86"/>
      <c r="EP72" s="86"/>
      <c r="EQ72" s="92"/>
      <c r="ER72" s="88"/>
    </row>
    <row r="73" spans="1:223" ht="21" customHeight="1">
      <c r="A73" s="107">
        <v>28</v>
      </c>
      <c r="B73" s="82" t="s">
        <v>173</v>
      </c>
      <c r="C73" s="184" t="s">
        <v>112</v>
      </c>
      <c r="D73" s="123"/>
      <c r="E73" s="123"/>
      <c r="F73" s="123"/>
      <c r="G73" s="123"/>
      <c r="H73" s="185"/>
      <c r="I73" s="123"/>
      <c r="J73" s="123"/>
      <c r="K73" s="123"/>
      <c r="L73" s="123"/>
      <c r="M73" s="185"/>
      <c r="N73" s="124"/>
      <c r="O73" s="124"/>
      <c r="P73" s="124"/>
      <c r="Q73" s="124"/>
      <c r="R73" s="187"/>
      <c r="S73" s="124"/>
      <c r="T73" s="124"/>
      <c r="U73" s="124"/>
      <c r="V73" s="124"/>
      <c r="W73" s="187"/>
      <c r="X73" s="234"/>
      <c r="Y73" s="125"/>
      <c r="Z73" s="125"/>
      <c r="AA73" s="125"/>
      <c r="AB73" s="120"/>
      <c r="AC73" s="125"/>
      <c r="AD73" s="125"/>
      <c r="AE73" s="125"/>
      <c r="AF73" s="125"/>
      <c r="AG73" s="193"/>
      <c r="AH73" s="235"/>
      <c r="AI73" s="235"/>
      <c r="AJ73" s="235"/>
      <c r="AK73" s="235"/>
      <c r="AL73" s="107"/>
      <c r="AM73" s="235"/>
      <c r="AN73" s="235"/>
      <c r="AO73" s="235"/>
      <c r="AP73" s="235"/>
      <c r="AQ73" s="107"/>
      <c r="AR73" s="292"/>
      <c r="AS73" s="216">
        <v>18</v>
      </c>
      <c r="AT73" s="291"/>
      <c r="AU73" s="292"/>
      <c r="AV73" s="187">
        <v>3</v>
      </c>
      <c r="AW73" s="216"/>
      <c r="AX73" s="216"/>
      <c r="AY73" s="216"/>
      <c r="AZ73" s="216"/>
      <c r="BA73" s="120"/>
      <c r="BB73" s="239">
        <f>BC73+BD73+BE73+BF73</f>
        <v>18</v>
      </c>
      <c r="BC73" s="107">
        <f t="shared" ref="BC73:BF74" si="61">D73+I73+N73+S73+X73+AC73+AH73+AM73+AR73+AW73</f>
        <v>0</v>
      </c>
      <c r="BD73" s="107">
        <f t="shared" si="61"/>
        <v>18</v>
      </c>
      <c r="BE73" s="107">
        <f t="shared" si="61"/>
        <v>0</v>
      </c>
      <c r="BF73" s="107">
        <f t="shared" si="61"/>
        <v>0</v>
      </c>
      <c r="BG73" s="187">
        <f>SUM(H73,M73,R73,W73,AB73,AG73,AL73,AQ73,AV73,BA73)</f>
        <v>3</v>
      </c>
      <c r="BH73" s="107"/>
      <c r="BI73" s="134"/>
      <c r="BJ73" s="102"/>
      <c r="BK73" s="120"/>
      <c r="BL73" s="107"/>
      <c r="BM73" s="120"/>
      <c r="BN73" s="107"/>
      <c r="BO73" s="134"/>
      <c r="BP73" s="102"/>
      <c r="BQ73" s="193"/>
      <c r="BR73" s="107"/>
      <c r="BS73" s="134"/>
      <c r="BT73" s="102"/>
      <c r="BU73" s="120"/>
      <c r="BV73" s="107"/>
      <c r="BW73" s="134"/>
      <c r="BX73" s="120"/>
      <c r="BY73" s="122"/>
      <c r="BZ73" s="107"/>
      <c r="CA73" s="120"/>
      <c r="CB73" s="107"/>
      <c r="CC73" s="120"/>
      <c r="CD73" s="107"/>
      <c r="CE73" s="120"/>
      <c r="CF73" s="23"/>
      <c r="CG73" s="215"/>
      <c r="CH73" s="107">
        <f>BB73</f>
        <v>18</v>
      </c>
      <c r="CI73" s="120">
        <f>BG73</f>
        <v>3</v>
      </c>
      <c r="CJ73" s="107"/>
      <c r="CK73" s="120"/>
      <c r="CL73" s="23"/>
      <c r="CM73" s="215"/>
      <c r="CN73" s="107"/>
      <c r="CO73" s="120"/>
      <c r="CP73" s="184"/>
      <c r="CQ73" s="120"/>
      <c r="CR73" s="101"/>
      <c r="CS73" s="120"/>
      <c r="CT73" s="107"/>
      <c r="CU73" s="120"/>
      <c r="CV73" s="107"/>
      <c r="CW73" s="120"/>
      <c r="CX73" s="102"/>
      <c r="CY73" s="120"/>
      <c r="CZ73" s="140"/>
      <c r="DA73" s="120"/>
      <c r="DB73" s="140"/>
      <c r="DC73" s="140"/>
      <c r="DD73" s="23"/>
      <c r="DE73" s="23"/>
      <c r="DF73" s="23"/>
      <c r="DG73" s="107"/>
      <c r="DH73" s="120"/>
      <c r="DI73" s="196"/>
      <c r="DJ73" s="120"/>
      <c r="DK73" s="120"/>
      <c r="DL73" s="120"/>
      <c r="DM73" s="120"/>
      <c r="DN73" s="83"/>
      <c r="DO73" s="84"/>
      <c r="DP73" s="84"/>
      <c r="DQ73" s="84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120">
        <f>BG73</f>
        <v>3</v>
      </c>
      <c r="EC73" s="121">
        <v>30</v>
      </c>
      <c r="ED73" s="122">
        <f>EC73*BG73/BB73</f>
        <v>5</v>
      </c>
      <c r="EE73" s="88"/>
      <c r="EF73" s="88"/>
      <c r="EG73" s="90"/>
      <c r="EH73" s="90"/>
      <c r="EI73" s="86"/>
      <c r="EJ73" s="86"/>
      <c r="EK73" s="91">
        <v>3</v>
      </c>
      <c r="EL73" s="91"/>
      <c r="EM73" s="86"/>
      <c r="EN73" s="86"/>
      <c r="EO73" s="86"/>
      <c r="EP73" s="86"/>
      <c r="EQ73" s="92"/>
      <c r="ER73" s="88"/>
    </row>
    <row r="74" spans="1:223" s="20" customFormat="1" ht="21" customHeight="1">
      <c r="A74" s="107">
        <v>29</v>
      </c>
      <c r="B74" s="82" t="s">
        <v>174</v>
      </c>
      <c r="C74" s="534" t="s">
        <v>108</v>
      </c>
      <c r="D74" s="123"/>
      <c r="E74" s="123"/>
      <c r="F74" s="123"/>
      <c r="G74" s="123"/>
      <c r="H74" s="185"/>
      <c r="I74" s="123"/>
      <c r="J74" s="123"/>
      <c r="K74" s="123"/>
      <c r="L74" s="123"/>
      <c r="M74" s="185"/>
      <c r="N74" s="124"/>
      <c r="O74" s="124"/>
      <c r="P74" s="124"/>
      <c r="Q74" s="124"/>
      <c r="R74" s="185"/>
      <c r="S74" s="124"/>
      <c r="T74" s="124"/>
      <c r="U74" s="124"/>
      <c r="V74" s="124"/>
      <c r="W74" s="185"/>
      <c r="X74" s="234"/>
      <c r="Y74" s="125"/>
      <c r="Z74" s="125"/>
      <c r="AA74" s="125"/>
      <c r="AB74" s="200"/>
      <c r="AC74" s="125"/>
      <c r="AD74" s="125"/>
      <c r="AE74" s="125"/>
      <c r="AF74" s="125"/>
      <c r="AG74" s="120"/>
      <c r="AH74" s="235"/>
      <c r="AI74" s="235"/>
      <c r="AJ74" s="235"/>
      <c r="AK74" s="235"/>
      <c r="AL74" s="120"/>
      <c r="AM74" s="235"/>
      <c r="AN74" s="235"/>
      <c r="AO74" s="235"/>
      <c r="AP74" s="235"/>
      <c r="AQ74" s="107"/>
      <c r="AR74" s="216">
        <v>9</v>
      </c>
      <c r="AS74" s="216">
        <v>9</v>
      </c>
      <c r="AT74" s="216"/>
      <c r="AU74" s="216"/>
      <c r="AV74" s="120">
        <v>3</v>
      </c>
      <c r="AW74" s="216"/>
      <c r="AX74" s="216">
        <v>9</v>
      </c>
      <c r="AY74" s="216"/>
      <c r="AZ74" s="216"/>
      <c r="BA74" s="120">
        <v>2</v>
      </c>
      <c r="BB74" s="239">
        <f>BC74+BD74+BE74+BF74</f>
        <v>27</v>
      </c>
      <c r="BC74" s="107">
        <f t="shared" si="61"/>
        <v>9</v>
      </c>
      <c r="BD74" s="107">
        <f t="shared" si="61"/>
        <v>18</v>
      </c>
      <c r="BE74" s="107">
        <f t="shared" si="61"/>
        <v>0</v>
      </c>
      <c r="BF74" s="107">
        <f t="shared" si="61"/>
        <v>0</v>
      </c>
      <c r="BG74" s="187">
        <f>SUM(H74,M74,R74,W74,AB74,AG74,AL74,AQ74,AV74,BA74)</f>
        <v>5</v>
      </c>
      <c r="BH74" s="107"/>
      <c r="BI74" s="194"/>
      <c r="BJ74" s="102"/>
      <c r="BK74" s="120"/>
      <c r="BL74" s="107"/>
      <c r="BM74" s="120"/>
      <c r="BN74" s="107"/>
      <c r="BO74" s="194"/>
      <c r="BP74" s="102"/>
      <c r="BQ74" s="193"/>
      <c r="BR74" s="107"/>
      <c r="BS74" s="194"/>
      <c r="BT74" s="102"/>
      <c r="BU74" s="120"/>
      <c r="BV74" s="107"/>
      <c r="BW74" s="134"/>
      <c r="BX74" s="120"/>
      <c r="BY74" s="122"/>
      <c r="BZ74" s="130"/>
      <c r="CA74" s="131"/>
      <c r="CB74" s="201"/>
      <c r="CC74" s="131"/>
      <c r="CD74" s="130"/>
      <c r="CE74" s="131"/>
      <c r="CF74" s="201"/>
      <c r="CG74" s="202"/>
      <c r="CH74" s="130">
        <f>BB74</f>
        <v>27</v>
      </c>
      <c r="CI74" s="131">
        <f>BG74</f>
        <v>5</v>
      </c>
      <c r="CJ74" s="130"/>
      <c r="CK74" s="131"/>
      <c r="CL74" s="130"/>
      <c r="CM74" s="131"/>
      <c r="CN74" s="130"/>
      <c r="CO74" s="131"/>
      <c r="CP74" s="195"/>
      <c r="CQ74" s="131"/>
      <c r="CR74" s="138"/>
      <c r="CS74" s="131"/>
      <c r="CT74" s="130"/>
      <c r="CU74" s="131"/>
      <c r="CV74" s="130"/>
      <c r="CW74" s="131"/>
      <c r="CX74" s="220"/>
      <c r="CY74" s="221">
        <f>BB74/25</f>
        <v>1.08</v>
      </c>
      <c r="CZ74" s="228">
        <f>CY74*100/180</f>
        <v>0.6</v>
      </c>
      <c r="DA74" s="221">
        <f>CX74/25</f>
        <v>0</v>
      </c>
      <c r="DB74" s="228">
        <f>DA74*100/180</f>
        <v>0</v>
      </c>
      <c r="DC74" s="228">
        <f>CZ74+DB74</f>
        <v>0.6</v>
      </c>
      <c r="DD74" s="229"/>
      <c r="DE74" s="229"/>
      <c r="DF74" s="229"/>
      <c r="DG74" s="218">
        <f>BB74</f>
        <v>27</v>
      </c>
      <c r="DH74" s="221">
        <f>BG74</f>
        <v>5</v>
      </c>
      <c r="DI74" s="230">
        <f>DH74*100/180</f>
        <v>2.7777777777777777</v>
      </c>
      <c r="DJ74" s="221"/>
      <c r="DK74" s="221"/>
      <c r="DL74" s="221"/>
      <c r="DM74" s="221"/>
      <c r="DN74" s="231" t="s">
        <v>175</v>
      </c>
      <c r="DO74" s="232"/>
      <c r="DP74" s="232"/>
      <c r="DQ74" s="232"/>
      <c r="DR74" s="233"/>
      <c r="DS74" s="233"/>
      <c r="DT74" s="233"/>
      <c r="DU74" s="233"/>
      <c r="DV74" s="233"/>
      <c r="DW74" s="233"/>
      <c r="DX74" s="233"/>
      <c r="DY74" s="233"/>
      <c r="DZ74" s="233"/>
      <c r="EA74" s="233"/>
      <c r="EB74" s="120">
        <f>BG74</f>
        <v>5</v>
      </c>
      <c r="EC74" s="121">
        <v>10</v>
      </c>
      <c r="ED74" s="122">
        <f>EC74*BG74/BB74</f>
        <v>1.8518518518518519</v>
      </c>
      <c r="EE74" s="88"/>
      <c r="EF74" s="88"/>
      <c r="EG74" s="90"/>
      <c r="EH74" s="90"/>
      <c r="EI74" s="86"/>
      <c r="EJ74" s="86"/>
      <c r="EK74" s="91">
        <v>5</v>
      </c>
      <c r="EL74" s="91"/>
      <c r="EM74" s="86"/>
      <c r="EN74" s="86"/>
      <c r="EO74" s="86"/>
      <c r="EP74" s="86"/>
      <c r="EQ74" s="92"/>
      <c r="ER74" s="88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</row>
    <row r="75" spans="1:223" ht="27" customHeight="1">
      <c r="A75" s="107">
        <v>30</v>
      </c>
      <c r="B75" s="82" t="s">
        <v>176</v>
      </c>
      <c r="C75" s="184" t="s">
        <v>112</v>
      </c>
      <c r="D75" s="123"/>
      <c r="E75" s="123"/>
      <c r="F75" s="123"/>
      <c r="G75" s="123"/>
      <c r="H75" s="187"/>
      <c r="I75" s="123"/>
      <c r="J75" s="123"/>
      <c r="K75" s="123"/>
      <c r="L75" s="123"/>
      <c r="M75" s="187"/>
      <c r="N75" s="124"/>
      <c r="O75" s="124"/>
      <c r="P75" s="124"/>
      <c r="Q75" s="124"/>
      <c r="R75" s="187"/>
      <c r="S75" s="124"/>
      <c r="T75" s="124"/>
      <c r="U75" s="124"/>
      <c r="V75" s="124"/>
      <c r="W75" s="187"/>
      <c r="X75" s="234"/>
      <c r="Y75" s="125"/>
      <c r="Z75" s="125"/>
      <c r="AA75" s="125"/>
      <c r="AB75" s="120"/>
      <c r="AC75" s="125"/>
      <c r="AD75" s="125"/>
      <c r="AE75" s="125"/>
      <c r="AF75" s="125"/>
      <c r="AG75" s="187"/>
      <c r="AH75" s="235"/>
      <c r="AI75" s="235"/>
      <c r="AJ75" s="235"/>
      <c r="AK75" s="235"/>
      <c r="AL75" s="120"/>
      <c r="AM75" s="235"/>
      <c r="AN75" s="235"/>
      <c r="AO75" s="235"/>
      <c r="AP75" s="235"/>
      <c r="AQ75" s="187"/>
      <c r="AR75" s="216"/>
      <c r="AS75" s="216"/>
      <c r="AT75" s="216"/>
      <c r="AU75" s="216"/>
      <c r="AV75" s="187"/>
      <c r="AW75" s="216"/>
      <c r="AX75" s="216">
        <v>9</v>
      </c>
      <c r="AY75" s="216"/>
      <c r="AZ75" s="216"/>
      <c r="BA75" s="120">
        <v>2</v>
      </c>
      <c r="BB75" s="239">
        <f t="shared" si="53"/>
        <v>9</v>
      </c>
      <c r="BC75" s="107">
        <f t="shared" si="54"/>
        <v>0</v>
      </c>
      <c r="BD75" s="107">
        <f t="shared" si="55"/>
        <v>9</v>
      </c>
      <c r="BE75" s="107">
        <f t="shared" si="56"/>
        <v>0</v>
      </c>
      <c r="BF75" s="107">
        <f t="shared" si="57"/>
        <v>0</v>
      </c>
      <c r="BG75" s="187">
        <f t="shared" si="58"/>
        <v>2</v>
      </c>
      <c r="BH75" s="107"/>
      <c r="BI75" s="134"/>
      <c r="BJ75" s="102"/>
      <c r="BK75" s="120"/>
      <c r="BL75" s="107"/>
      <c r="BM75" s="120"/>
      <c r="BN75" s="107"/>
      <c r="BO75" s="134"/>
      <c r="BP75" s="102"/>
      <c r="BQ75" s="193"/>
      <c r="BR75" s="107"/>
      <c r="BS75" s="134"/>
      <c r="BT75" s="102"/>
      <c r="BU75" s="120"/>
      <c r="BV75" s="107"/>
      <c r="BW75" s="134"/>
      <c r="BX75" s="120"/>
      <c r="BY75" s="122"/>
      <c r="BZ75" s="130"/>
      <c r="CA75" s="131"/>
      <c r="CB75" s="201"/>
      <c r="CC75" s="131"/>
      <c r="CD75" s="130"/>
      <c r="CE75" s="131"/>
      <c r="CF75" s="201"/>
      <c r="CG75" s="202"/>
      <c r="CH75" s="130"/>
      <c r="CI75" s="131"/>
      <c r="CJ75" s="130"/>
      <c r="CK75" s="131"/>
      <c r="CL75" s="130"/>
      <c r="CM75" s="131"/>
      <c r="CN75" s="130"/>
      <c r="CO75" s="131"/>
      <c r="CP75" s="195"/>
      <c r="CQ75" s="131"/>
      <c r="CR75" s="138"/>
      <c r="CS75" s="131"/>
      <c r="CT75" s="130"/>
      <c r="CU75" s="131"/>
      <c r="CV75" s="130"/>
      <c r="CW75" s="131"/>
      <c r="CX75" s="102"/>
      <c r="CY75" s="120"/>
      <c r="CZ75" s="140"/>
      <c r="DA75" s="120"/>
      <c r="DB75" s="140"/>
      <c r="DC75" s="140"/>
      <c r="DD75" s="23"/>
      <c r="DE75" s="23"/>
      <c r="DF75" s="23"/>
      <c r="DG75" s="107"/>
      <c r="DH75" s="120"/>
      <c r="DI75" s="196"/>
      <c r="DJ75" s="120"/>
      <c r="DK75" s="120"/>
      <c r="DL75" s="120"/>
      <c r="DM75" s="120"/>
      <c r="DN75" s="83"/>
      <c r="DO75" s="84"/>
      <c r="DP75" s="84"/>
      <c r="DQ75" s="84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120">
        <f t="shared" si="59"/>
        <v>2</v>
      </c>
      <c r="EC75" s="121">
        <v>15</v>
      </c>
      <c r="ED75" s="122">
        <f t="shared" si="60"/>
        <v>3.3333333333333335</v>
      </c>
      <c r="EE75" s="88">
        <v>2</v>
      </c>
      <c r="EF75" s="88"/>
      <c r="EG75" s="90"/>
      <c r="EH75" s="90"/>
      <c r="EI75" s="86"/>
      <c r="EJ75" s="86"/>
      <c r="EK75" s="91">
        <v>2</v>
      </c>
      <c r="EL75" s="91"/>
      <c r="EM75" s="86"/>
      <c r="EN75" s="86"/>
      <c r="EO75" s="86"/>
      <c r="EP75" s="86"/>
      <c r="EQ75" s="92"/>
      <c r="ER75" s="88"/>
    </row>
    <row r="76" spans="1:223" s="20" customFormat="1" ht="19.899999999999999" customHeight="1">
      <c r="A76" s="600" t="s">
        <v>177</v>
      </c>
      <c r="B76" s="601"/>
      <c r="C76" s="601"/>
      <c r="D76" s="601"/>
      <c r="E76" s="601"/>
      <c r="F76" s="601"/>
      <c r="G76" s="601"/>
      <c r="H76" s="601"/>
      <c r="I76" s="601"/>
      <c r="J76" s="601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1"/>
      <c r="AI76" s="601"/>
      <c r="AJ76" s="601"/>
      <c r="AK76" s="601"/>
      <c r="AL76" s="601"/>
      <c r="AM76" s="601"/>
      <c r="AN76" s="601"/>
      <c r="AO76" s="601"/>
      <c r="AP76" s="601"/>
      <c r="AQ76" s="601"/>
      <c r="AR76" s="601"/>
      <c r="AS76" s="601"/>
      <c r="AT76" s="601"/>
      <c r="AU76" s="601"/>
      <c r="AV76" s="601"/>
      <c r="AW76" s="601"/>
      <c r="AX76" s="601"/>
      <c r="AY76" s="601"/>
      <c r="AZ76" s="601"/>
      <c r="BA76" s="602"/>
      <c r="BB76" s="299">
        <f t="shared" ref="BB76:CG76" si="62">SUM(BB77:BB93)</f>
        <v>303</v>
      </c>
      <c r="BC76" s="299">
        <f t="shared" si="62"/>
        <v>111</v>
      </c>
      <c r="BD76" s="299">
        <f t="shared" si="62"/>
        <v>192</v>
      </c>
      <c r="BE76" s="299">
        <f t="shared" si="62"/>
        <v>0</v>
      </c>
      <c r="BF76" s="299">
        <f t="shared" si="62"/>
        <v>0</v>
      </c>
      <c r="BG76" s="156">
        <f t="shared" si="62"/>
        <v>47</v>
      </c>
      <c r="BH76" s="299">
        <f t="shared" si="62"/>
        <v>0</v>
      </c>
      <c r="BI76" s="299">
        <f t="shared" si="62"/>
        <v>0</v>
      </c>
      <c r="BJ76" s="299">
        <f t="shared" si="62"/>
        <v>0</v>
      </c>
      <c r="BK76" s="299">
        <f t="shared" si="62"/>
        <v>0</v>
      </c>
      <c r="BL76" s="299">
        <f t="shared" si="62"/>
        <v>0</v>
      </c>
      <c r="BM76" s="299">
        <f t="shared" si="62"/>
        <v>0</v>
      </c>
      <c r="BN76" s="299">
        <f t="shared" si="62"/>
        <v>0</v>
      </c>
      <c r="BO76" s="299">
        <f t="shared" si="62"/>
        <v>0</v>
      </c>
      <c r="BP76" s="299">
        <f t="shared" si="62"/>
        <v>0</v>
      </c>
      <c r="BQ76" s="299">
        <f t="shared" si="62"/>
        <v>0</v>
      </c>
      <c r="BR76" s="299">
        <f t="shared" si="62"/>
        <v>0</v>
      </c>
      <c r="BS76" s="299">
        <f t="shared" si="62"/>
        <v>0</v>
      </c>
      <c r="BT76" s="299">
        <f t="shared" si="62"/>
        <v>0</v>
      </c>
      <c r="BU76" s="299">
        <f t="shared" si="62"/>
        <v>0</v>
      </c>
      <c r="BV76" s="299">
        <f t="shared" si="62"/>
        <v>0</v>
      </c>
      <c r="BW76" s="299">
        <f t="shared" si="62"/>
        <v>0</v>
      </c>
      <c r="BX76" s="299">
        <f t="shared" si="62"/>
        <v>0</v>
      </c>
      <c r="BY76" s="299">
        <f t="shared" si="62"/>
        <v>0</v>
      </c>
      <c r="BZ76" s="299">
        <f t="shared" si="62"/>
        <v>18</v>
      </c>
      <c r="CA76" s="299">
        <f t="shared" si="62"/>
        <v>2</v>
      </c>
      <c r="CB76" s="299">
        <f t="shared" si="62"/>
        <v>0</v>
      </c>
      <c r="CC76" s="299">
        <f t="shared" si="62"/>
        <v>0</v>
      </c>
      <c r="CD76" s="299">
        <f t="shared" si="62"/>
        <v>0</v>
      </c>
      <c r="CE76" s="299">
        <f t="shared" si="62"/>
        <v>0</v>
      </c>
      <c r="CF76" s="299">
        <f t="shared" si="62"/>
        <v>0</v>
      </c>
      <c r="CG76" s="299">
        <f t="shared" si="62"/>
        <v>0</v>
      </c>
      <c r="CH76" s="299">
        <f t="shared" ref="CH76:DM76" si="63">SUM(CH77:CH93)</f>
        <v>0</v>
      </c>
      <c r="CI76" s="299">
        <f t="shared" si="63"/>
        <v>0</v>
      </c>
      <c r="CJ76" s="299">
        <f t="shared" si="63"/>
        <v>0</v>
      </c>
      <c r="CK76" s="299">
        <f t="shared" si="63"/>
        <v>0</v>
      </c>
      <c r="CL76" s="299">
        <f t="shared" si="63"/>
        <v>0</v>
      </c>
      <c r="CM76" s="299">
        <f t="shared" si="63"/>
        <v>0</v>
      </c>
      <c r="CN76" s="299">
        <f t="shared" si="63"/>
        <v>0</v>
      </c>
      <c r="CO76" s="299">
        <f t="shared" si="63"/>
        <v>0</v>
      </c>
      <c r="CP76" s="299">
        <f t="shared" si="63"/>
        <v>0</v>
      </c>
      <c r="CQ76" s="299">
        <f t="shared" si="63"/>
        <v>0</v>
      </c>
      <c r="CR76" s="299">
        <f t="shared" si="63"/>
        <v>0</v>
      </c>
      <c r="CS76" s="299">
        <f t="shared" si="63"/>
        <v>0</v>
      </c>
      <c r="CT76" s="299">
        <f t="shared" si="63"/>
        <v>0</v>
      </c>
      <c r="CU76" s="299">
        <f t="shared" si="63"/>
        <v>0</v>
      </c>
      <c r="CV76" s="299">
        <f t="shared" si="63"/>
        <v>0</v>
      </c>
      <c r="CW76" s="299">
        <f t="shared" si="63"/>
        <v>0</v>
      </c>
      <c r="CX76" s="299">
        <f t="shared" si="63"/>
        <v>0</v>
      </c>
      <c r="CY76" s="299">
        <f t="shared" si="63"/>
        <v>0.72</v>
      </c>
      <c r="CZ76" s="299">
        <f t="shared" si="63"/>
        <v>0.4</v>
      </c>
      <c r="DA76" s="299">
        <f t="shared" si="63"/>
        <v>0</v>
      </c>
      <c r="DB76" s="299">
        <f t="shared" si="63"/>
        <v>0</v>
      </c>
      <c r="DC76" s="299">
        <f t="shared" si="63"/>
        <v>0.4</v>
      </c>
      <c r="DD76" s="299">
        <f t="shared" si="63"/>
        <v>0</v>
      </c>
      <c r="DE76" s="299">
        <f t="shared" si="63"/>
        <v>0</v>
      </c>
      <c r="DF76" s="299">
        <f t="shared" si="63"/>
        <v>0</v>
      </c>
      <c r="DG76" s="299">
        <f t="shared" si="63"/>
        <v>18</v>
      </c>
      <c r="DH76" s="299">
        <f t="shared" si="63"/>
        <v>2</v>
      </c>
      <c r="DI76" s="299">
        <f t="shared" si="63"/>
        <v>1.1111111111111112</v>
      </c>
      <c r="DJ76" s="299">
        <f t="shared" si="63"/>
        <v>0</v>
      </c>
      <c r="DK76" s="299">
        <f t="shared" si="63"/>
        <v>0</v>
      </c>
      <c r="DL76" s="299">
        <f t="shared" si="63"/>
        <v>0</v>
      </c>
      <c r="DM76" s="299">
        <f t="shared" si="63"/>
        <v>0</v>
      </c>
      <c r="DN76" s="299">
        <f t="shared" ref="DN76:EQ76" si="64">SUM(DN77:DN93)</f>
        <v>0</v>
      </c>
      <c r="DO76" s="299">
        <f t="shared" si="64"/>
        <v>0</v>
      </c>
      <c r="DP76" s="299">
        <f t="shared" si="64"/>
        <v>0</v>
      </c>
      <c r="DQ76" s="299">
        <f t="shared" si="64"/>
        <v>0</v>
      </c>
      <c r="DR76" s="299">
        <f t="shared" si="64"/>
        <v>0</v>
      </c>
      <c r="DS76" s="299">
        <f t="shared" si="64"/>
        <v>0</v>
      </c>
      <c r="DT76" s="299">
        <f t="shared" si="64"/>
        <v>0</v>
      </c>
      <c r="DU76" s="299">
        <f t="shared" si="64"/>
        <v>0</v>
      </c>
      <c r="DV76" s="299">
        <f t="shared" si="64"/>
        <v>0</v>
      </c>
      <c r="DW76" s="299">
        <f t="shared" si="64"/>
        <v>0</v>
      </c>
      <c r="DX76" s="299">
        <f t="shared" si="64"/>
        <v>0</v>
      </c>
      <c r="DY76" s="299">
        <f t="shared" si="64"/>
        <v>0</v>
      </c>
      <c r="DZ76" s="299">
        <f t="shared" si="64"/>
        <v>0</v>
      </c>
      <c r="EA76" s="299">
        <f t="shared" si="64"/>
        <v>0</v>
      </c>
      <c r="EB76" s="299">
        <f t="shared" si="64"/>
        <v>47</v>
      </c>
      <c r="EC76" s="299">
        <f t="shared" si="64"/>
        <v>256</v>
      </c>
      <c r="ED76" s="299">
        <f t="shared" si="64"/>
        <v>40.907407407407412</v>
      </c>
      <c r="EE76" s="299">
        <f t="shared" si="64"/>
        <v>3</v>
      </c>
      <c r="EF76" s="299">
        <f t="shared" si="64"/>
        <v>0</v>
      </c>
      <c r="EG76" s="299">
        <f t="shared" si="64"/>
        <v>0</v>
      </c>
      <c r="EH76" s="299">
        <f t="shared" si="64"/>
        <v>0</v>
      </c>
      <c r="EI76" s="299">
        <f t="shared" si="64"/>
        <v>0</v>
      </c>
      <c r="EJ76" s="299">
        <f t="shared" si="64"/>
        <v>0</v>
      </c>
      <c r="EK76" s="299">
        <f t="shared" si="64"/>
        <v>47</v>
      </c>
      <c r="EL76" s="299">
        <f t="shared" si="64"/>
        <v>0</v>
      </c>
      <c r="EM76" s="299">
        <f t="shared" si="64"/>
        <v>0</v>
      </c>
      <c r="EN76" s="299">
        <f t="shared" si="64"/>
        <v>0</v>
      </c>
      <c r="EO76" s="299">
        <f t="shared" si="64"/>
        <v>0</v>
      </c>
      <c r="EP76" s="299">
        <f t="shared" si="64"/>
        <v>0</v>
      </c>
      <c r="EQ76" s="299">
        <f t="shared" si="64"/>
        <v>0</v>
      </c>
      <c r="ER76" s="88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</row>
    <row r="77" spans="1:223" ht="33.6" customHeight="1">
      <c r="A77" s="107">
        <v>31</v>
      </c>
      <c r="B77" s="78" t="s">
        <v>178</v>
      </c>
      <c r="C77" s="184" t="s">
        <v>108</v>
      </c>
      <c r="D77" s="123"/>
      <c r="E77" s="123"/>
      <c r="F77" s="123"/>
      <c r="G77" s="123"/>
      <c r="H77" s="107"/>
      <c r="I77" s="123"/>
      <c r="J77" s="123"/>
      <c r="K77" s="123"/>
      <c r="L77" s="123"/>
      <c r="M77" s="107"/>
      <c r="N77" s="124">
        <v>6</v>
      </c>
      <c r="O77" s="124">
        <v>12</v>
      </c>
      <c r="P77" s="124"/>
      <c r="Q77" s="124"/>
      <c r="R77" s="120">
        <v>3</v>
      </c>
      <c r="S77" s="124"/>
      <c r="T77" s="124"/>
      <c r="U77" s="124"/>
      <c r="V77" s="124"/>
      <c r="W77" s="107"/>
      <c r="X77" s="125"/>
      <c r="Y77" s="125"/>
      <c r="Z77" s="125"/>
      <c r="AA77" s="125"/>
      <c r="AB77" s="120"/>
      <c r="AC77" s="125"/>
      <c r="AD77" s="125"/>
      <c r="AE77" s="125"/>
      <c r="AF77" s="125"/>
      <c r="AG77" s="107"/>
      <c r="AH77" s="186"/>
      <c r="AI77" s="186"/>
      <c r="AJ77" s="186"/>
      <c r="AK77" s="186"/>
      <c r="AL77" s="107"/>
      <c r="AM77" s="290"/>
      <c r="AN77" s="290"/>
      <c r="AO77" s="290"/>
      <c r="AP77" s="290"/>
      <c r="AQ77" s="101"/>
      <c r="AR77" s="291"/>
      <c r="AS77" s="291"/>
      <c r="AT77" s="291"/>
      <c r="AU77" s="291"/>
      <c r="AV77" s="213"/>
      <c r="AW77" s="188"/>
      <c r="AX77" s="188"/>
      <c r="AY77" s="188"/>
      <c r="AZ77" s="188"/>
      <c r="BA77" s="187"/>
      <c r="BB77" s="239">
        <f t="shared" ref="BB77:BB82" si="65">BC77+BD77+BE77+BF77</f>
        <v>18</v>
      </c>
      <c r="BC77" s="107">
        <f t="shared" ref="BC77:BF82" si="66">D77+I77+N77+S77+X77+AC77+AH77+AM77+AR77+AW77</f>
        <v>6</v>
      </c>
      <c r="BD77" s="107">
        <f t="shared" si="66"/>
        <v>12</v>
      </c>
      <c r="BE77" s="107">
        <f t="shared" si="66"/>
        <v>0</v>
      </c>
      <c r="BF77" s="107">
        <f t="shared" si="66"/>
        <v>0</v>
      </c>
      <c r="BG77" s="187">
        <f t="shared" ref="BG77:BG82" si="67">SUM(H77,M77,R77,W77,AB77,AG77,AL77,AQ77,AV77,BA77)</f>
        <v>3</v>
      </c>
      <c r="BH77" s="107"/>
      <c r="BI77" s="134"/>
      <c r="BJ77" s="102"/>
      <c r="BK77" s="120"/>
      <c r="BL77" s="107"/>
      <c r="BM77" s="120"/>
      <c r="BN77" s="107"/>
      <c r="BO77" s="134"/>
      <c r="BP77" s="102"/>
      <c r="BQ77" s="193"/>
      <c r="BR77" s="107"/>
      <c r="BS77" s="134"/>
      <c r="BT77" s="102"/>
      <c r="BU77" s="120"/>
      <c r="BV77" s="107"/>
      <c r="BW77" s="134"/>
      <c r="BX77" s="120"/>
      <c r="BY77" s="122"/>
      <c r="BZ77" s="130"/>
      <c r="CA77" s="131"/>
      <c r="CB77" s="201"/>
      <c r="CC77" s="131"/>
      <c r="CD77" s="130"/>
      <c r="CE77" s="131"/>
      <c r="CF77" s="201"/>
      <c r="CG77" s="202"/>
      <c r="CH77" s="130"/>
      <c r="CI77" s="301"/>
      <c r="CJ77" s="302"/>
      <c r="CK77" s="301"/>
      <c r="CL77" s="302"/>
      <c r="CM77" s="301"/>
      <c r="CN77" s="302"/>
      <c r="CO77" s="301"/>
      <c r="CP77" s="303"/>
      <c r="CQ77" s="301"/>
      <c r="CR77" s="302"/>
      <c r="CS77" s="301"/>
      <c r="CT77" s="302"/>
      <c r="CU77" s="301"/>
      <c r="CV77" s="302"/>
      <c r="CW77" s="301"/>
      <c r="CX77" s="86"/>
      <c r="CY77" s="87"/>
      <c r="CZ77" s="95"/>
      <c r="DA77" s="87"/>
      <c r="DB77" s="95"/>
      <c r="DC77" s="95"/>
      <c r="DD77" s="84"/>
      <c r="DE77" s="84"/>
      <c r="DF77" s="84"/>
      <c r="DG77" s="86"/>
      <c r="DH77" s="87"/>
      <c r="DI77" s="95"/>
      <c r="DJ77" s="87"/>
      <c r="DK77" s="87"/>
      <c r="DL77" s="87"/>
      <c r="DM77" s="87"/>
      <c r="DN77" s="96"/>
      <c r="DO77" s="84"/>
      <c r="DP77" s="84"/>
      <c r="DQ77" s="84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120">
        <f t="shared" ref="EB77:EB82" si="68">BG77</f>
        <v>3</v>
      </c>
      <c r="EC77" s="121">
        <v>20</v>
      </c>
      <c r="ED77" s="122">
        <f t="shared" ref="ED77:ED82" si="69">EC77*BG77/BB77</f>
        <v>3.3333333333333335</v>
      </c>
      <c r="EE77" s="88"/>
      <c r="EF77" s="88"/>
      <c r="EG77" s="90"/>
      <c r="EH77" s="90"/>
      <c r="EI77" s="86"/>
      <c r="EJ77" s="86"/>
      <c r="EK77" s="91">
        <f t="shared" ref="EK77:EK82" si="70">BG77</f>
        <v>3</v>
      </c>
      <c r="EL77" s="91"/>
      <c r="EM77" s="86"/>
      <c r="EN77" s="86"/>
      <c r="EO77" s="86"/>
      <c r="EP77" s="86"/>
      <c r="EQ77" s="92"/>
      <c r="ER77" s="88"/>
    </row>
    <row r="78" spans="1:223" ht="21" customHeight="1">
      <c r="A78" s="107">
        <v>32</v>
      </c>
      <c r="B78" s="82" t="s">
        <v>179</v>
      </c>
      <c r="C78" s="534" t="s">
        <v>108</v>
      </c>
      <c r="D78" s="123"/>
      <c r="E78" s="123"/>
      <c r="F78" s="123"/>
      <c r="G78" s="123"/>
      <c r="H78" s="107"/>
      <c r="I78" s="123"/>
      <c r="J78" s="123"/>
      <c r="K78" s="123"/>
      <c r="L78" s="123"/>
      <c r="M78" s="107"/>
      <c r="N78" s="124">
        <v>6</v>
      </c>
      <c r="O78" s="124">
        <v>12</v>
      </c>
      <c r="P78" s="124"/>
      <c r="Q78" s="124"/>
      <c r="R78" s="120">
        <v>3</v>
      </c>
      <c r="S78" s="124">
        <v>3</v>
      </c>
      <c r="T78" s="124">
        <v>15</v>
      </c>
      <c r="U78" s="124"/>
      <c r="V78" s="124"/>
      <c r="W78" s="120">
        <v>3</v>
      </c>
      <c r="X78" s="125"/>
      <c r="Y78" s="125"/>
      <c r="Z78" s="125"/>
      <c r="AA78" s="125"/>
      <c r="AB78" s="120"/>
      <c r="AC78" s="125"/>
      <c r="AD78" s="125"/>
      <c r="AE78" s="125"/>
      <c r="AF78" s="125"/>
      <c r="AG78" s="107"/>
      <c r="AH78" s="186"/>
      <c r="AI78" s="186"/>
      <c r="AJ78" s="186"/>
      <c r="AK78" s="186"/>
      <c r="AL78" s="107"/>
      <c r="AM78" s="290"/>
      <c r="AN78" s="290"/>
      <c r="AO78" s="290"/>
      <c r="AP78" s="290"/>
      <c r="AQ78" s="101"/>
      <c r="AR78" s="291"/>
      <c r="AS78" s="291"/>
      <c r="AT78" s="291"/>
      <c r="AU78" s="291"/>
      <c r="AV78" s="213"/>
      <c r="AW78" s="188"/>
      <c r="AX78" s="188"/>
      <c r="AY78" s="188"/>
      <c r="AZ78" s="188"/>
      <c r="BA78" s="107"/>
      <c r="BB78" s="239">
        <f t="shared" si="65"/>
        <v>36</v>
      </c>
      <c r="BC78" s="107">
        <f t="shared" si="66"/>
        <v>9</v>
      </c>
      <c r="BD78" s="107">
        <f t="shared" si="66"/>
        <v>27</v>
      </c>
      <c r="BE78" s="107">
        <f t="shared" si="66"/>
        <v>0</v>
      </c>
      <c r="BF78" s="107">
        <f t="shared" si="66"/>
        <v>0</v>
      </c>
      <c r="BG78" s="187">
        <f t="shared" si="67"/>
        <v>6</v>
      </c>
      <c r="BH78" s="23"/>
      <c r="BI78" s="215"/>
      <c r="BJ78" s="23"/>
      <c r="BK78" s="215"/>
      <c r="BL78" s="23"/>
      <c r="BM78" s="215"/>
      <c r="BN78" s="23"/>
      <c r="BO78" s="215"/>
      <c r="BP78" s="23"/>
      <c r="BQ78" s="304"/>
      <c r="BR78" s="23"/>
      <c r="BS78" s="215"/>
      <c r="BT78" s="23"/>
      <c r="BU78" s="215"/>
      <c r="BV78" s="23"/>
      <c r="BW78" s="215"/>
      <c r="BX78" s="215"/>
      <c r="BY78" s="122"/>
      <c r="BZ78" s="23"/>
      <c r="CA78" s="215"/>
      <c r="CB78" s="23"/>
      <c r="CC78" s="215"/>
      <c r="CD78" s="107"/>
      <c r="CE78" s="120"/>
      <c r="CF78" s="23"/>
      <c r="CG78" s="215"/>
      <c r="CH78" s="107"/>
      <c r="CI78" s="87"/>
      <c r="CJ78" s="86"/>
      <c r="CK78" s="87"/>
      <c r="CL78" s="84"/>
      <c r="CM78" s="85"/>
      <c r="CN78" s="86"/>
      <c r="CO78" s="87"/>
      <c r="CP78" s="94"/>
      <c r="CQ78" s="87"/>
      <c r="CR78" s="86"/>
      <c r="CS78" s="87"/>
      <c r="CT78" s="86"/>
      <c r="CU78" s="87"/>
      <c r="CV78" s="86"/>
      <c r="CW78" s="87"/>
      <c r="CX78" s="86"/>
      <c r="CY78" s="87"/>
      <c r="CZ78" s="95"/>
      <c r="DA78" s="87"/>
      <c r="DB78" s="95"/>
      <c r="DC78" s="89"/>
      <c r="DD78" s="84"/>
      <c r="DE78" s="84"/>
      <c r="DF78" s="84"/>
      <c r="DG78" s="86"/>
      <c r="DH78" s="87"/>
      <c r="DI78" s="95"/>
      <c r="DJ78" s="84"/>
      <c r="DK78" s="84"/>
      <c r="DL78" s="87"/>
      <c r="DM78" s="87"/>
      <c r="DN78" s="96"/>
      <c r="DO78" s="84"/>
      <c r="DP78" s="84"/>
      <c r="DQ78" s="84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120">
        <f t="shared" si="68"/>
        <v>6</v>
      </c>
      <c r="EC78" s="121">
        <v>45</v>
      </c>
      <c r="ED78" s="122">
        <f t="shared" si="69"/>
        <v>7.5</v>
      </c>
      <c r="EE78" s="88"/>
      <c r="EF78" s="88"/>
      <c r="EG78" s="90"/>
      <c r="EH78" s="90"/>
      <c r="EI78" s="86"/>
      <c r="EJ78" s="86"/>
      <c r="EK78" s="91">
        <f t="shared" si="70"/>
        <v>6</v>
      </c>
      <c r="EL78" s="91"/>
      <c r="EM78" s="86"/>
      <c r="EN78" s="86"/>
      <c r="EO78" s="86"/>
      <c r="EP78" s="86"/>
      <c r="EQ78" s="92"/>
      <c r="ER78" s="88"/>
    </row>
    <row r="79" spans="1:223" ht="27" customHeight="1">
      <c r="A79" s="107">
        <v>33</v>
      </c>
      <c r="B79" s="78" t="s">
        <v>180</v>
      </c>
      <c r="C79" s="184" t="s">
        <v>108</v>
      </c>
      <c r="D79" s="123"/>
      <c r="E79" s="123"/>
      <c r="F79" s="123"/>
      <c r="G79" s="123"/>
      <c r="H79" s="185"/>
      <c r="I79" s="123"/>
      <c r="J79" s="123"/>
      <c r="K79" s="123"/>
      <c r="L79" s="123"/>
      <c r="M79" s="185"/>
      <c r="N79" s="124"/>
      <c r="O79" s="124"/>
      <c r="P79" s="124"/>
      <c r="Q79" s="124"/>
      <c r="R79" s="185"/>
      <c r="S79" s="124">
        <v>9</v>
      </c>
      <c r="T79" s="124">
        <v>18</v>
      </c>
      <c r="U79" s="124"/>
      <c r="V79" s="124"/>
      <c r="W79" s="185">
        <v>4</v>
      </c>
      <c r="X79" s="234"/>
      <c r="Y79" s="125"/>
      <c r="Z79" s="125"/>
      <c r="AA79" s="125"/>
      <c r="AB79" s="120"/>
      <c r="AC79" s="125"/>
      <c r="AD79" s="125"/>
      <c r="AE79" s="125"/>
      <c r="AF79" s="125"/>
      <c r="AG79" s="120"/>
      <c r="AH79" s="186"/>
      <c r="AI79" s="186"/>
      <c r="AJ79" s="186"/>
      <c r="AK79" s="186"/>
      <c r="AL79" s="107"/>
      <c r="AM79" s="186"/>
      <c r="AN79" s="186"/>
      <c r="AO79" s="186"/>
      <c r="AP79" s="186"/>
      <c r="AQ79" s="101"/>
      <c r="AR79" s="188"/>
      <c r="AS79" s="188"/>
      <c r="AT79" s="188"/>
      <c r="AU79" s="188"/>
      <c r="AV79" s="102"/>
      <c r="AW79" s="188"/>
      <c r="AX79" s="188"/>
      <c r="AY79" s="188"/>
      <c r="AZ79" s="188"/>
      <c r="BA79" s="187"/>
      <c r="BB79" s="239">
        <f t="shared" si="65"/>
        <v>27</v>
      </c>
      <c r="BC79" s="107">
        <f t="shared" si="66"/>
        <v>9</v>
      </c>
      <c r="BD79" s="107">
        <f t="shared" si="66"/>
        <v>18</v>
      </c>
      <c r="BE79" s="107">
        <f t="shared" si="66"/>
        <v>0</v>
      </c>
      <c r="BF79" s="107">
        <f t="shared" si="66"/>
        <v>0</v>
      </c>
      <c r="BG79" s="187">
        <f t="shared" si="67"/>
        <v>4</v>
      </c>
      <c r="BH79" s="86"/>
      <c r="BI79" s="87"/>
      <c r="BJ79" s="86"/>
      <c r="BK79" s="87"/>
      <c r="BL79" s="86"/>
      <c r="BM79" s="87"/>
      <c r="BN79" s="86"/>
      <c r="BO79" s="87"/>
      <c r="BP79" s="86"/>
      <c r="BQ79" s="309"/>
      <c r="BR79" s="86"/>
      <c r="BS79" s="87"/>
      <c r="BT79" s="86"/>
      <c r="BU79" s="87"/>
      <c r="BV79" s="86"/>
      <c r="BW79" s="87"/>
      <c r="BX79" s="87"/>
      <c r="BY79" s="89"/>
      <c r="BZ79" s="302"/>
      <c r="CA79" s="301"/>
      <c r="CB79" s="310"/>
      <c r="CC79" s="301"/>
      <c r="CD79" s="302"/>
      <c r="CE79" s="301"/>
      <c r="CF79" s="310"/>
      <c r="CG79" s="311"/>
      <c r="CH79" s="130"/>
      <c r="CI79" s="131"/>
      <c r="CJ79" s="130"/>
      <c r="CK79" s="131"/>
      <c r="CL79" s="130"/>
      <c r="CM79" s="131"/>
      <c r="CN79" s="130"/>
      <c r="CO79" s="131"/>
      <c r="CP79" s="195"/>
      <c r="CQ79" s="131"/>
      <c r="CR79" s="130"/>
      <c r="CS79" s="131"/>
      <c r="CT79" s="130"/>
      <c r="CU79" s="131"/>
      <c r="CV79" s="130"/>
      <c r="CW79" s="131"/>
      <c r="CX79" s="86"/>
      <c r="CY79" s="87"/>
      <c r="CZ79" s="95"/>
      <c r="DA79" s="87"/>
      <c r="DB79" s="95"/>
      <c r="DC79" s="95"/>
      <c r="DD79" s="84"/>
      <c r="DE79" s="84"/>
      <c r="DF79" s="84"/>
      <c r="DG79" s="86"/>
      <c r="DH79" s="87"/>
      <c r="DI79" s="95"/>
      <c r="DJ79" s="87"/>
      <c r="DK79" s="87"/>
      <c r="DL79" s="87"/>
      <c r="DM79" s="87"/>
      <c r="DN79" s="96"/>
      <c r="DO79" s="84"/>
      <c r="DP79" s="84"/>
      <c r="DQ79" s="84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120">
        <f t="shared" si="68"/>
        <v>4</v>
      </c>
      <c r="EC79" s="121">
        <v>15</v>
      </c>
      <c r="ED79" s="122">
        <f t="shared" si="69"/>
        <v>2.2222222222222223</v>
      </c>
      <c r="EE79" s="88"/>
      <c r="EF79" s="88"/>
      <c r="EG79" s="90"/>
      <c r="EH79" s="90"/>
      <c r="EI79" s="86"/>
      <c r="EJ79" s="86"/>
      <c r="EK79" s="91">
        <f t="shared" si="70"/>
        <v>4</v>
      </c>
      <c r="EL79" s="91"/>
      <c r="EM79" s="86"/>
      <c r="EN79" s="86"/>
      <c r="EO79" s="86"/>
      <c r="EP79" s="86"/>
      <c r="EQ79" s="92"/>
      <c r="ER79" s="88"/>
    </row>
    <row r="80" spans="1:223" ht="21" customHeight="1">
      <c r="A80" s="107">
        <v>34</v>
      </c>
      <c r="B80" s="78" t="s">
        <v>181</v>
      </c>
      <c r="C80" s="184" t="s">
        <v>112</v>
      </c>
      <c r="D80" s="123"/>
      <c r="E80" s="123"/>
      <c r="F80" s="123"/>
      <c r="G80" s="123"/>
      <c r="H80" s="185"/>
      <c r="I80" s="123"/>
      <c r="J80" s="123"/>
      <c r="K80" s="123"/>
      <c r="L80" s="123"/>
      <c r="M80" s="185"/>
      <c r="N80" s="124"/>
      <c r="O80" s="124"/>
      <c r="P80" s="124"/>
      <c r="Q80" s="124"/>
      <c r="R80" s="185"/>
      <c r="S80" s="124"/>
      <c r="T80" s="124"/>
      <c r="U80" s="124"/>
      <c r="V80" s="124"/>
      <c r="W80" s="185"/>
      <c r="X80" s="234"/>
      <c r="Y80" s="125">
        <v>9</v>
      </c>
      <c r="Z80" s="125"/>
      <c r="AA80" s="125"/>
      <c r="AB80" s="120">
        <v>2</v>
      </c>
      <c r="AC80" s="125"/>
      <c r="AD80" s="125"/>
      <c r="AE80" s="125"/>
      <c r="AF80" s="125"/>
      <c r="AG80" s="120"/>
      <c r="AH80" s="235"/>
      <c r="AI80" s="235"/>
      <c r="AJ80" s="235"/>
      <c r="AK80" s="235"/>
      <c r="AL80" s="120"/>
      <c r="AM80" s="290"/>
      <c r="AN80" s="290"/>
      <c r="AO80" s="290"/>
      <c r="AP80" s="290"/>
      <c r="AQ80" s="101"/>
      <c r="AR80" s="291"/>
      <c r="AS80" s="291"/>
      <c r="AT80" s="291"/>
      <c r="AU80" s="291"/>
      <c r="AV80" s="314"/>
      <c r="AW80" s="188"/>
      <c r="AX80" s="188"/>
      <c r="AY80" s="188"/>
      <c r="AZ80" s="188"/>
      <c r="BA80" s="187"/>
      <c r="BB80" s="239">
        <f t="shared" si="65"/>
        <v>9</v>
      </c>
      <c r="BC80" s="107">
        <f t="shared" si="66"/>
        <v>0</v>
      </c>
      <c r="BD80" s="107">
        <f t="shared" si="66"/>
        <v>9</v>
      </c>
      <c r="BE80" s="107">
        <f t="shared" si="66"/>
        <v>0</v>
      </c>
      <c r="BF80" s="107">
        <f t="shared" si="66"/>
        <v>0</v>
      </c>
      <c r="BG80" s="187">
        <f t="shared" si="67"/>
        <v>2</v>
      </c>
      <c r="BH80" s="107"/>
      <c r="BI80" s="134"/>
      <c r="BJ80" s="102"/>
      <c r="BK80" s="120"/>
      <c r="BL80" s="107"/>
      <c r="BM80" s="120"/>
      <c r="BN80" s="107"/>
      <c r="BO80" s="134"/>
      <c r="BP80" s="102"/>
      <c r="BQ80" s="193"/>
      <c r="BR80" s="107"/>
      <c r="BS80" s="134"/>
      <c r="BT80" s="102"/>
      <c r="BU80" s="120"/>
      <c r="BV80" s="107"/>
      <c r="BW80" s="134"/>
      <c r="BX80" s="120"/>
      <c r="BY80" s="122"/>
      <c r="BZ80" s="130"/>
      <c r="CA80" s="131"/>
      <c r="CB80" s="201"/>
      <c r="CC80" s="131"/>
      <c r="CD80" s="130"/>
      <c r="CE80" s="131"/>
      <c r="CF80" s="201"/>
      <c r="CG80" s="202"/>
      <c r="CH80" s="130"/>
      <c r="CI80" s="131"/>
      <c r="CJ80" s="130"/>
      <c r="CK80" s="131"/>
      <c r="CL80" s="130"/>
      <c r="CM80" s="131"/>
      <c r="CN80" s="130"/>
      <c r="CO80" s="131"/>
      <c r="CP80" s="195"/>
      <c r="CQ80" s="131"/>
      <c r="CR80" s="138"/>
      <c r="CS80" s="131"/>
      <c r="CT80" s="130"/>
      <c r="CU80" s="131"/>
      <c r="CV80" s="130"/>
      <c r="CW80" s="131"/>
      <c r="CX80" s="102"/>
      <c r="CY80" s="120"/>
      <c r="CZ80" s="140"/>
      <c r="DA80" s="120"/>
      <c r="DB80" s="140"/>
      <c r="DC80" s="140"/>
      <c r="DD80" s="23"/>
      <c r="DE80" s="23"/>
      <c r="DF80" s="23"/>
      <c r="DG80" s="107"/>
      <c r="DH80" s="120"/>
      <c r="DI80" s="196"/>
      <c r="DJ80" s="120"/>
      <c r="DK80" s="120"/>
      <c r="DL80" s="120"/>
      <c r="DM80" s="120"/>
      <c r="DN80" s="83"/>
      <c r="DO80" s="84"/>
      <c r="DP80" s="84"/>
      <c r="DQ80" s="84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120">
        <f t="shared" si="68"/>
        <v>2</v>
      </c>
      <c r="EC80" s="121">
        <v>15</v>
      </c>
      <c r="ED80" s="122">
        <f t="shared" si="69"/>
        <v>3.3333333333333335</v>
      </c>
      <c r="EE80" s="88"/>
      <c r="EF80" s="88"/>
      <c r="EG80" s="90"/>
      <c r="EH80" s="90"/>
      <c r="EI80" s="86"/>
      <c r="EJ80" s="86"/>
      <c r="EK80" s="91">
        <f t="shared" si="70"/>
        <v>2</v>
      </c>
      <c r="EL80" s="91"/>
      <c r="EM80" s="86"/>
      <c r="EN80" s="86"/>
      <c r="EO80" s="86"/>
      <c r="EP80" s="86"/>
      <c r="EQ80" s="92"/>
      <c r="ER80" s="88"/>
    </row>
    <row r="81" spans="1:223" ht="21" customHeight="1">
      <c r="A81" s="107">
        <v>35</v>
      </c>
      <c r="B81" s="316" t="s">
        <v>182</v>
      </c>
      <c r="C81" s="184" t="s">
        <v>108</v>
      </c>
      <c r="D81" s="123"/>
      <c r="E81" s="123"/>
      <c r="F81" s="123"/>
      <c r="G81" s="123"/>
      <c r="H81" s="185"/>
      <c r="I81" s="123"/>
      <c r="J81" s="123"/>
      <c r="K81" s="123"/>
      <c r="L81" s="123"/>
      <c r="M81" s="185"/>
      <c r="N81" s="124"/>
      <c r="O81" s="124"/>
      <c r="P81" s="124"/>
      <c r="Q81" s="124"/>
      <c r="R81" s="185"/>
      <c r="S81" s="124"/>
      <c r="T81" s="124"/>
      <c r="U81" s="124"/>
      <c r="V81" s="124"/>
      <c r="W81" s="185"/>
      <c r="X81" s="234">
        <v>9</v>
      </c>
      <c r="Y81" s="125">
        <v>18</v>
      </c>
      <c r="Z81" s="125"/>
      <c r="AA81" s="125"/>
      <c r="AB81" s="120">
        <v>4</v>
      </c>
      <c r="AC81" s="125"/>
      <c r="AD81" s="125"/>
      <c r="AE81" s="125"/>
      <c r="AF81" s="125"/>
      <c r="AG81" s="107"/>
      <c r="AH81" s="235"/>
      <c r="AI81" s="235"/>
      <c r="AJ81" s="235"/>
      <c r="AK81" s="235"/>
      <c r="AL81" s="120"/>
      <c r="AM81" s="238"/>
      <c r="AN81" s="238"/>
      <c r="AO81" s="238"/>
      <c r="AP81" s="238"/>
      <c r="AQ81" s="101"/>
      <c r="AR81" s="291"/>
      <c r="AS81" s="291"/>
      <c r="AT81" s="291"/>
      <c r="AU81" s="291"/>
      <c r="AV81" s="213"/>
      <c r="AW81" s="188"/>
      <c r="AX81" s="216"/>
      <c r="AY81" s="188"/>
      <c r="AZ81" s="188"/>
      <c r="BA81" s="187"/>
      <c r="BB81" s="239">
        <f t="shared" si="65"/>
        <v>27</v>
      </c>
      <c r="BC81" s="107">
        <f t="shared" si="66"/>
        <v>9</v>
      </c>
      <c r="BD81" s="107">
        <f t="shared" si="66"/>
        <v>18</v>
      </c>
      <c r="BE81" s="107">
        <f t="shared" si="66"/>
        <v>0</v>
      </c>
      <c r="BF81" s="107">
        <f t="shared" si="66"/>
        <v>0</v>
      </c>
      <c r="BG81" s="187">
        <f t="shared" si="67"/>
        <v>4</v>
      </c>
      <c r="BH81" s="107"/>
      <c r="BI81" s="134"/>
      <c r="BJ81" s="102"/>
      <c r="BK81" s="120"/>
      <c r="BL81" s="107"/>
      <c r="BM81" s="120"/>
      <c r="BN81" s="107"/>
      <c r="BO81" s="134"/>
      <c r="BP81" s="102"/>
      <c r="BQ81" s="193"/>
      <c r="BR81" s="107"/>
      <c r="BS81" s="134"/>
      <c r="BT81" s="102"/>
      <c r="BU81" s="120"/>
      <c r="BV81" s="107"/>
      <c r="BW81" s="134"/>
      <c r="BX81" s="120"/>
      <c r="BY81" s="122"/>
      <c r="BZ81" s="130"/>
      <c r="CA81" s="131"/>
      <c r="CB81" s="201"/>
      <c r="CC81" s="131"/>
      <c r="CD81" s="130"/>
      <c r="CE81" s="131"/>
      <c r="CF81" s="201"/>
      <c r="CG81" s="202"/>
      <c r="CH81" s="130"/>
      <c r="CI81" s="131"/>
      <c r="CJ81" s="130"/>
      <c r="CK81" s="131"/>
      <c r="CL81" s="130"/>
      <c r="CM81" s="131"/>
      <c r="CN81" s="130"/>
      <c r="CO81" s="131"/>
      <c r="CP81" s="195"/>
      <c r="CQ81" s="131"/>
      <c r="CR81" s="138"/>
      <c r="CS81" s="131"/>
      <c r="CT81" s="130"/>
      <c r="CU81" s="131"/>
      <c r="CV81" s="130"/>
      <c r="CW81" s="131"/>
      <c r="CX81" s="102"/>
      <c r="CY81" s="120"/>
      <c r="CZ81" s="140"/>
      <c r="DA81" s="120"/>
      <c r="DB81" s="140"/>
      <c r="DC81" s="140"/>
      <c r="DD81" s="23"/>
      <c r="DE81" s="23"/>
      <c r="DF81" s="23"/>
      <c r="DG81" s="107"/>
      <c r="DH81" s="120"/>
      <c r="DI81" s="196"/>
      <c r="DJ81" s="120"/>
      <c r="DK81" s="120"/>
      <c r="DL81" s="120"/>
      <c r="DM81" s="120"/>
      <c r="DN81" s="83"/>
      <c r="DO81" s="84"/>
      <c r="DP81" s="84"/>
      <c r="DQ81" s="84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120">
        <f t="shared" si="68"/>
        <v>4</v>
      </c>
      <c r="EC81" s="121">
        <v>20</v>
      </c>
      <c r="ED81" s="122">
        <f t="shared" si="69"/>
        <v>2.9629629629629628</v>
      </c>
      <c r="EE81" s="88"/>
      <c r="EF81" s="88"/>
      <c r="EG81" s="90"/>
      <c r="EH81" s="90"/>
      <c r="EI81" s="86"/>
      <c r="EJ81" s="86"/>
      <c r="EK81" s="91">
        <f t="shared" si="70"/>
        <v>4</v>
      </c>
      <c r="EL81" s="91"/>
      <c r="EM81" s="86"/>
      <c r="EN81" s="86"/>
      <c r="EO81" s="86"/>
      <c r="EP81" s="86"/>
      <c r="EQ81" s="92"/>
      <c r="ER81" s="88"/>
    </row>
    <row r="82" spans="1:223" ht="21" customHeight="1">
      <c r="A82" s="107">
        <v>36</v>
      </c>
      <c r="B82" s="78" t="s">
        <v>183</v>
      </c>
      <c r="C82" s="184" t="s">
        <v>112</v>
      </c>
      <c r="D82" s="123"/>
      <c r="E82" s="123"/>
      <c r="F82" s="123"/>
      <c r="G82" s="123"/>
      <c r="H82" s="107"/>
      <c r="I82" s="123"/>
      <c r="J82" s="123"/>
      <c r="K82" s="123"/>
      <c r="L82" s="123"/>
      <c r="M82" s="107"/>
      <c r="N82" s="124"/>
      <c r="O82" s="124"/>
      <c r="P82" s="124"/>
      <c r="Q82" s="124"/>
      <c r="R82" s="120"/>
      <c r="S82" s="124"/>
      <c r="T82" s="124"/>
      <c r="U82" s="124"/>
      <c r="V82" s="124"/>
      <c r="W82" s="107"/>
      <c r="X82" s="125"/>
      <c r="Y82" s="125"/>
      <c r="Z82" s="125"/>
      <c r="AA82" s="125"/>
      <c r="AB82" s="120"/>
      <c r="AC82" s="125">
        <v>9</v>
      </c>
      <c r="AD82" s="125">
        <v>9</v>
      </c>
      <c r="AE82" s="125"/>
      <c r="AF82" s="125"/>
      <c r="AG82" s="120">
        <v>2</v>
      </c>
      <c r="AH82" s="186"/>
      <c r="AI82" s="186"/>
      <c r="AJ82" s="186"/>
      <c r="AK82" s="186"/>
      <c r="AL82" s="107"/>
      <c r="AM82" s="290"/>
      <c r="AN82" s="290"/>
      <c r="AO82" s="290"/>
      <c r="AP82" s="290"/>
      <c r="AQ82" s="101"/>
      <c r="AR82" s="291"/>
      <c r="AS82" s="291"/>
      <c r="AT82" s="291"/>
      <c r="AU82" s="291"/>
      <c r="AV82" s="213"/>
      <c r="AW82" s="188"/>
      <c r="AX82" s="188"/>
      <c r="AY82" s="188"/>
      <c r="AZ82" s="188"/>
      <c r="BA82" s="187"/>
      <c r="BB82" s="239">
        <f t="shared" si="65"/>
        <v>18</v>
      </c>
      <c r="BC82" s="107">
        <f t="shared" si="66"/>
        <v>9</v>
      </c>
      <c r="BD82" s="107">
        <f t="shared" si="66"/>
        <v>9</v>
      </c>
      <c r="BE82" s="107">
        <f t="shared" si="66"/>
        <v>0</v>
      </c>
      <c r="BF82" s="107">
        <f t="shared" si="66"/>
        <v>0</v>
      </c>
      <c r="BG82" s="187">
        <f t="shared" si="67"/>
        <v>2</v>
      </c>
      <c r="BH82" s="107"/>
      <c r="BI82" s="134"/>
      <c r="BJ82" s="102"/>
      <c r="BK82" s="120"/>
      <c r="BL82" s="107"/>
      <c r="BM82" s="120"/>
      <c r="BN82" s="107"/>
      <c r="BO82" s="134"/>
      <c r="BP82" s="102"/>
      <c r="BQ82" s="193"/>
      <c r="BR82" s="107"/>
      <c r="BS82" s="134"/>
      <c r="BT82" s="102"/>
      <c r="BU82" s="120"/>
      <c r="BV82" s="107"/>
      <c r="BW82" s="134"/>
      <c r="BX82" s="120"/>
      <c r="BY82" s="122"/>
      <c r="BZ82" s="130"/>
      <c r="CA82" s="131"/>
      <c r="CB82" s="201"/>
      <c r="CC82" s="131"/>
      <c r="CD82" s="130"/>
      <c r="CE82" s="131"/>
      <c r="CF82" s="201"/>
      <c r="CG82" s="202"/>
      <c r="CH82" s="130"/>
      <c r="CI82" s="131"/>
      <c r="CJ82" s="130"/>
      <c r="CK82" s="131"/>
      <c r="CL82" s="130"/>
      <c r="CM82" s="131"/>
      <c r="CN82" s="130"/>
      <c r="CO82" s="131"/>
      <c r="CP82" s="195"/>
      <c r="CQ82" s="131"/>
      <c r="CR82" s="138"/>
      <c r="CS82" s="131"/>
      <c r="CT82" s="130"/>
      <c r="CU82" s="131"/>
      <c r="CV82" s="130"/>
      <c r="CW82" s="131"/>
      <c r="CX82" s="102"/>
      <c r="CY82" s="120"/>
      <c r="CZ82" s="140"/>
      <c r="DA82" s="120"/>
      <c r="DB82" s="140"/>
      <c r="DC82" s="140"/>
      <c r="DD82" s="23"/>
      <c r="DE82" s="23"/>
      <c r="DF82" s="23"/>
      <c r="DG82" s="107"/>
      <c r="DH82" s="120"/>
      <c r="DI82" s="196"/>
      <c r="DJ82" s="120"/>
      <c r="DK82" s="120"/>
      <c r="DL82" s="120"/>
      <c r="DM82" s="120"/>
      <c r="DN82" s="83"/>
      <c r="DO82" s="84"/>
      <c r="DP82" s="84"/>
      <c r="DQ82" s="84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120">
        <f t="shared" si="68"/>
        <v>2</v>
      </c>
      <c r="EC82" s="121">
        <v>15</v>
      </c>
      <c r="ED82" s="122">
        <f t="shared" si="69"/>
        <v>1.6666666666666667</v>
      </c>
      <c r="EE82" s="88"/>
      <c r="EF82" s="88"/>
      <c r="EG82" s="90"/>
      <c r="EH82" s="90"/>
      <c r="EI82" s="86"/>
      <c r="EJ82" s="86"/>
      <c r="EK82" s="91">
        <f t="shared" si="70"/>
        <v>2</v>
      </c>
      <c r="EL82" s="91"/>
      <c r="EM82" s="86"/>
      <c r="EN82" s="86"/>
      <c r="EO82" s="86"/>
      <c r="EP82" s="86"/>
      <c r="EQ82" s="92"/>
      <c r="ER82" s="88"/>
    </row>
    <row r="83" spans="1:223" ht="21" customHeight="1">
      <c r="A83" s="107">
        <v>37</v>
      </c>
      <c r="B83" s="305" t="s">
        <v>184</v>
      </c>
      <c r="C83" s="184" t="s">
        <v>112</v>
      </c>
      <c r="D83" s="123"/>
      <c r="E83" s="123"/>
      <c r="F83" s="123"/>
      <c r="G83" s="123"/>
      <c r="H83" s="185"/>
      <c r="I83" s="123"/>
      <c r="J83" s="123"/>
      <c r="K83" s="123"/>
      <c r="L83" s="123"/>
      <c r="M83" s="185"/>
      <c r="N83" s="124"/>
      <c r="O83" s="124"/>
      <c r="P83" s="124"/>
      <c r="Q83" s="124"/>
      <c r="R83" s="306"/>
      <c r="S83" s="124"/>
      <c r="T83" s="124"/>
      <c r="U83" s="124"/>
      <c r="V83" s="124"/>
      <c r="W83" s="306"/>
      <c r="X83" s="234"/>
      <c r="Y83" s="125"/>
      <c r="Z83" s="125"/>
      <c r="AA83" s="125"/>
      <c r="AB83" s="87"/>
      <c r="AC83" s="125">
        <v>9</v>
      </c>
      <c r="AD83" s="125">
        <v>9</v>
      </c>
      <c r="AE83" s="125"/>
      <c r="AF83" s="125"/>
      <c r="AG83" s="120">
        <v>2</v>
      </c>
      <c r="AH83" s="186"/>
      <c r="AI83" s="186"/>
      <c r="AJ83" s="186"/>
      <c r="AK83" s="186"/>
      <c r="AL83" s="107"/>
      <c r="AM83" s="186"/>
      <c r="AN83" s="186"/>
      <c r="AO83" s="186"/>
      <c r="AP83" s="186"/>
      <c r="AQ83" s="107"/>
      <c r="AR83" s="188"/>
      <c r="AS83" s="188"/>
      <c r="AT83" s="188"/>
      <c r="AU83" s="188"/>
      <c r="AV83" s="107"/>
      <c r="AW83" s="188"/>
      <c r="AX83" s="188"/>
      <c r="AY83" s="188"/>
      <c r="AZ83" s="188"/>
      <c r="BA83" s="23"/>
      <c r="BB83" s="239">
        <f t="shared" ref="BB83:BB93" si="71">BC83+BD83+BE83+BF83</f>
        <v>18</v>
      </c>
      <c r="BC83" s="107">
        <f t="shared" ref="BC83:BC93" si="72">D83+I83+N83+S83+X83+AC83+AH83+AM83+AR83+AW83</f>
        <v>9</v>
      </c>
      <c r="BD83" s="107">
        <f t="shared" ref="BD83:BD93" si="73">E83+J83+O83+T83+Y83+AD83+AI83+AN83+AS83+AX83</f>
        <v>9</v>
      </c>
      <c r="BE83" s="107">
        <f t="shared" ref="BE83:BE93" si="74">F83+K83+P83+U83+Z83+AE83+AJ83+AO83+AT83+AY83</f>
        <v>0</v>
      </c>
      <c r="BF83" s="107">
        <f t="shared" ref="BF83:BF93" si="75">G83+L83+Q83+V83+AA83+AF83+AK83+AP83+AU83+AZ83</f>
        <v>0</v>
      </c>
      <c r="BG83" s="187">
        <f t="shared" ref="BG83:BG93" si="76">SUM(H83,M83,R83,W83,AB83,AG83,AL83,AQ83,AV83,BA83)</f>
        <v>2</v>
      </c>
      <c r="BH83" s="107"/>
      <c r="BI83" s="134"/>
      <c r="BJ83" s="102"/>
      <c r="BK83" s="120"/>
      <c r="BL83" s="107"/>
      <c r="BM83" s="120"/>
      <c r="BN83" s="107"/>
      <c r="BO83" s="134"/>
      <c r="BP83" s="102"/>
      <c r="BQ83" s="193"/>
      <c r="BR83" s="107"/>
      <c r="BS83" s="134"/>
      <c r="BT83" s="102"/>
      <c r="BU83" s="120"/>
      <c r="BV83" s="107"/>
      <c r="BW83" s="134"/>
      <c r="BX83" s="120"/>
      <c r="BY83" s="122"/>
      <c r="BZ83" s="130"/>
      <c r="CA83" s="131"/>
      <c r="CB83" s="201"/>
      <c r="CC83" s="131"/>
      <c r="CD83" s="130"/>
      <c r="CE83" s="131"/>
      <c r="CF83" s="201"/>
      <c r="CG83" s="202"/>
      <c r="CH83" s="130"/>
      <c r="CI83" s="131"/>
      <c r="CJ83" s="130"/>
      <c r="CK83" s="131"/>
      <c r="CL83" s="130"/>
      <c r="CM83" s="131"/>
      <c r="CN83" s="130"/>
      <c r="CO83" s="131"/>
      <c r="CP83" s="195"/>
      <c r="CQ83" s="131"/>
      <c r="CR83" s="130"/>
      <c r="CS83" s="131"/>
      <c r="CT83" s="130"/>
      <c r="CU83" s="131"/>
      <c r="CV83" s="130"/>
      <c r="CW83" s="131"/>
      <c r="CX83" s="102"/>
      <c r="CY83" s="120"/>
      <c r="CZ83" s="140"/>
      <c r="DA83" s="120"/>
      <c r="DB83" s="140"/>
      <c r="DC83" s="140"/>
      <c r="DD83" s="23"/>
      <c r="DE83" s="23"/>
      <c r="DF83" s="23"/>
      <c r="DG83" s="107"/>
      <c r="DH83" s="120"/>
      <c r="DI83" s="196"/>
      <c r="DJ83" s="120"/>
      <c r="DK83" s="120"/>
      <c r="DL83" s="120"/>
      <c r="DM83" s="120"/>
      <c r="DN83" s="83"/>
      <c r="DO83" s="84"/>
      <c r="DP83" s="84"/>
      <c r="DQ83" s="84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120">
        <f t="shared" ref="EB83:EB93" si="77">BG83</f>
        <v>2</v>
      </c>
      <c r="EC83" s="121">
        <v>15</v>
      </c>
      <c r="ED83" s="122">
        <f t="shared" ref="ED83:ED93" si="78">EC83*BG83/BB83</f>
        <v>1.6666666666666667</v>
      </c>
      <c r="EE83" s="88"/>
      <c r="EF83" s="88"/>
      <c r="EG83" s="90"/>
      <c r="EH83" s="90"/>
      <c r="EI83" s="86"/>
      <c r="EJ83" s="86"/>
      <c r="EK83" s="91">
        <f t="shared" ref="EK83:EK93" si="79">BG83</f>
        <v>2</v>
      </c>
      <c r="EL83" s="91"/>
      <c r="EM83" s="86"/>
      <c r="EN83" s="86"/>
      <c r="EO83" s="86"/>
      <c r="EP83" s="86"/>
      <c r="EQ83" s="92"/>
      <c r="ER83" s="88"/>
    </row>
    <row r="84" spans="1:223" ht="24" customHeight="1">
      <c r="A84" s="107">
        <v>38</v>
      </c>
      <c r="B84" s="293" t="s">
        <v>185</v>
      </c>
      <c r="C84" s="184" t="s">
        <v>112</v>
      </c>
      <c r="D84" s="123"/>
      <c r="E84" s="123"/>
      <c r="F84" s="123"/>
      <c r="G84" s="123"/>
      <c r="H84" s="185"/>
      <c r="I84" s="123"/>
      <c r="J84" s="123"/>
      <c r="K84" s="123"/>
      <c r="L84" s="123"/>
      <c r="M84" s="185"/>
      <c r="N84" s="124"/>
      <c r="O84" s="124"/>
      <c r="P84" s="124"/>
      <c r="Q84" s="124"/>
      <c r="R84" s="185"/>
      <c r="S84" s="124"/>
      <c r="T84" s="124"/>
      <c r="U84" s="124"/>
      <c r="V84" s="124"/>
      <c r="W84" s="185"/>
      <c r="X84" s="234"/>
      <c r="Y84" s="125"/>
      <c r="Z84" s="125"/>
      <c r="AA84" s="125"/>
      <c r="AB84" s="120"/>
      <c r="AC84" s="125"/>
      <c r="AD84" s="125">
        <v>9</v>
      </c>
      <c r="AE84" s="125"/>
      <c r="AF84" s="125"/>
      <c r="AG84" s="120">
        <v>2</v>
      </c>
      <c r="AH84" s="288"/>
      <c r="AI84" s="288"/>
      <c r="AJ84" s="288"/>
      <c r="AK84" s="288"/>
      <c r="AL84" s="23"/>
      <c r="AM84" s="288"/>
      <c r="AN84" s="288"/>
      <c r="AO84" s="288"/>
      <c r="AP84" s="288"/>
      <c r="AQ84" s="307"/>
      <c r="AR84" s="289"/>
      <c r="AS84" s="289"/>
      <c r="AT84" s="289"/>
      <c r="AU84" s="289"/>
      <c r="AV84" s="308"/>
      <c r="AW84" s="289"/>
      <c r="AX84" s="289"/>
      <c r="AY84" s="289"/>
      <c r="AZ84" s="289"/>
      <c r="BA84" s="107"/>
      <c r="BB84" s="239">
        <f t="shared" si="71"/>
        <v>9</v>
      </c>
      <c r="BC84" s="107">
        <f t="shared" si="72"/>
        <v>0</v>
      </c>
      <c r="BD84" s="107">
        <f t="shared" si="73"/>
        <v>9</v>
      </c>
      <c r="BE84" s="107">
        <f t="shared" si="74"/>
        <v>0</v>
      </c>
      <c r="BF84" s="107">
        <f t="shared" si="75"/>
        <v>0</v>
      </c>
      <c r="BG84" s="187">
        <f t="shared" si="76"/>
        <v>2</v>
      </c>
      <c r="BH84" s="86"/>
      <c r="BI84" s="87"/>
      <c r="BJ84" s="86"/>
      <c r="BK84" s="87"/>
      <c r="BL84" s="86"/>
      <c r="BM84" s="87"/>
      <c r="BN84" s="86"/>
      <c r="BO84" s="87"/>
      <c r="BP84" s="86"/>
      <c r="BQ84" s="309"/>
      <c r="BR84" s="86"/>
      <c r="BS84" s="87"/>
      <c r="BT84" s="86"/>
      <c r="BU84" s="87"/>
      <c r="BV84" s="86"/>
      <c r="BW84" s="87"/>
      <c r="BX84" s="87"/>
      <c r="BY84" s="89"/>
      <c r="BZ84" s="302"/>
      <c r="CA84" s="301"/>
      <c r="CB84" s="310"/>
      <c r="CC84" s="301"/>
      <c r="CD84" s="302"/>
      <c r="CE84" s="301"/>
      <c r="CF84" s="310"/>
      <c r="CG84" s="311"/>
      <c r="CH84" s="130"/>
      <c r="CI84" s="131"/>
      <c r="CJ84" s="130"/>
      <c r="CK84" s="131"/>
      <c r="CL84" s="130"/>
      <c r="CM84" s="131"/>
      <c r="CN84" s="130"/>
      <c r="CO84" s="131"/>
      <c r="CP84" s="195"/>
      <c r="CQ84" s="131"/>
      <c r="CR84" s="130"/>
      <c r="CS84" s="131"/>
      <c r="CT84" s="130"/>
      <c r="CU84" s="131"/>
      <c r="CV84" s="130"/>
      <c r="CW84" s="131"/>
      <c r="CX84" s="86"/>
      <c r="CY84" s="87"/>
      <c r="CZ84" s="95"/>
      <c r="DA84" s="87"/>
      <c r="DB84" s="95"/>
      <c r="DC84" s="95"/>
      <c r="DD84" s="84"/>
      <c r="DE84" s="84"/>
      <c r="DF84" s="84"/>
      <c r="DG84" s="86"/>
      <c r="DH84" s="87"/>
      <c r="DI84" s="95"/>
      <c r="DJ84" s="87"/>
      <c r="DK84" s="87"/>
      <c r="DL84" s="87"/>
      <c r="DM84" s="87"/>
      <c r="DN84" s="96"/>
      <c r="DO84" s="84"/>
      <c r="DP84" s="84"/>
      <c r="DQ84" s="84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120">
        <f t="shared" si="77"/>
        <v>2</v>
      </c>
      <c r="EC84" s="121">
        <v>5</v>
      </c>
      <c r="ED84" s="122">
        <f t="shared" si="78"/>
        <v>1.1111111111111112</v>
      </c>
      <c r="EE84" s="88"/>
      <c r="EF84" s="88"/>
      <c r="EG84" s="90"/>
      <c r="EH84" s="90"/>
      <c r="EI84" s="86"/>
      <c r="EJ84" s="86"/>
      <c r="EK84" s="91">
        <f t="shared" si="79"/>
        <v>2</v>
      </c>
      <c r="EL84" s="91"/>
      <c r="EM84" s="86"/>
      <c r="EN84" s="86"/>
      <c r="EO84" s="86"/>
      <c r="EP84" s="86"/>
      <c r="EQ84" s="92"/>
      <c r="ER84" s="88"/>
    </row>
    <row r="85" spans="1:223" ht="21" customHeight="1">
      <c r="A85" s="107">
        <v>39</v>
      </c>
      <c r="B85" s="79" t="s">
        <v>186</v>
      </c>
      <c r="C85" s="184" t="s">
        <v>108</v>
      </c>
      <c r="D85" s="123"/>
      <c r="E85" s="123"/>
      <c r="F85" s="123"/>
      <c r="G85" s="123"/>
      <c r="H85" s="107"/>
      <c r="I85" s="123"/>
      <c r="J85" s="123"/>
      <c r="K85" s="123"/>
      <c r="L85" s="123"/>
      <c r="M85" s="107"/>
      <c r="N85" s="124"/>
      <c r="O85" s="124"/>
      <c r="P85" s="124"/>
      <c r="Q85" s="124"/>
      <c r="R85" s="23"/>
      <c r="S85" s="124"/>
      <c r="T85" s="124"/>
      <c r="U85" s="124"/>
      <c r="V85" s="124"/>
      <c r="W85" s="304"/>
      <c r="X85" s="125"/>
      <c r="Y85" s="125"/>
      <c r="Z85" s="125"/>
      <c r="AA85" s="125"/>
      <c r="AB85" s="215"/>
      <c r="AC85" s="125">
        <v>6</v>
      </c>
      <c r="AD85" s="125">
        <v>12</v>
      </c>
      <c r="AE85" s="125"/>
      <c r="AF85" s="125"/>
      <c r="AG85" s="120">
        <v>3</v>
      </c>
      <c r="AH85" s="288"/>
      <c r="AI85" s="288"/>
      <c r="AJ85" s="288"/>
      <c r="AK85" s="288"/>
      <c r="AL85" s="23"/>
      <c r="AM85" s="288"/>
      <c r="AN85" s="288"/>
      <c r="AO85" s="288"/>
      <c r="AP85" s="288"/>
      <c r="AQ85" s="307"/>
      <c r="AR85" s="289"/>
      <c r="AS85" s="289"/>
      <c r="AT85" s="289"/>
      <c r="AU85" s="289"/>
      <c r="AV85" s="308"/>
      <c r="AW85" s="289"/>
      <c r="AX85" s="289"/>
      <c r="AY85" s="289"/>
      <c r="AZ85" s="289"/>
      <c r="BA85" s="187"/>
      <c r="BB85" s="239">
        <f>BC85+BD85+BE85+BF85</f>
        <v>18</v>
      </c>
      <c r="BC85" s="107">
        <f t="shared" ref="BC85:BF88" si="80">D85+I85+N85+S85+X85+AC85+AH85+AM85+AR85+AW85</f>
        <v>6</v>
      </c>
      <c r="BD85" s="107">
        <f t="shared" si="80"/>
        <v>12</v>
      </c>
      <c r="BE85" s="107">
        <f t="shared" si="80"/>
        <v>0</v>
      </c>
      <c r="BF85" s="107">
        <f t="shared" si="80"/>
        <v>0</v>
      </c>
      <c r="BG85" s="187">
        <f>SUM(H85,M85,R85,W85,AB85,AG85,AL85,AQ85,AV85,BA85)</f>
        <v>3</v>
      </c>
      <c r="BH85" s="107"/>
      <c r="BI85" s="134"/>
      <c r="BJ85" s="102"/>
      <c r="BK85" s="120"/>
      <c r="BL85" s="107"/>
      <c r="BM85" s="120"/>
      <c r="BN85" s="107"/>
      <c r="BO85" s="134"/>
      <c r="BP85" s="102"/>
      <c r="BQ85" s="193"/>
      <c r="BR85" s="107"/>
      <c r="BS85" s="134"/>
      <c r="BT85" s="102"/>
      <c r="BU85" s="120"/>
      <c r="BV85" s="107"/>
      <c r="BW85" s="134"/>
      <c r="BX85" s="120"/>
      <c r="BY85" s="122"/>
      <c r="BZ85" s="130"/>
      <c r="CA85" s="131"/>
      <c r="CB85" s="201"/>
      <c r="CC85" s="131"/>
      <c r="CD85" s="130"/>
      <c r="CE85" s="131"/>
      <c r="CF85" s="201"/>
      <c r="CG85" s="202"/>
      <c r="CH85" s="130"/>
      <c r="CI85" s="131"/>
      <c r="CJ85" s="130"/>
      <c r="CK85" s="131"/>
      <c r="CL85" s="130"/>
      <c r="CM85" s="131"/>
      <c r="CN85" s="130"/>
      <c r="CO85" s="131"/>
      <c r="CP85" s="195"/>
      <c r="CQ85" s="131"/>
      <c r="CR85" s="130"/>
      <c r="CS85" s="131"/>
      <c r="CT85" s="130"/>
      <c r="CU85" s="131"/>
      <c r="CV85" s="130"/>
      <c r="CW85" s="131"/>
      <c r="CX85" s="102"/>
      <c r="CY85" s="120"/>
      <c r="CZ85" s="140"/>
      <c r="DA85" s="120"/>
      <c r="DB85" s="140"/>
      <c r="DC85" s="140"/>
      <c r="DD85" s="23"/>
      <c r="DE85" s="23"/>
      <c r="DF85" s="23"/>
      <c r="DG85" s="107"/>
      <c r="DH85" s="120"/>
      <c r="DI85" s="196"/>
      <c r="DJ85" s="120"/>
      <c r="DK85" s="120"/>
      <c r="DL85" s="120"/>
      <c r="DM85" s="120"/>
      <c r="DN85" s="83"/>
      <c r="DO85" s="84"/>
      <c r="DP85" s="84"/>
      <c r="DQ85" s="84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120">
        <f>BG85</f>
        <v>3</v>
      </c>
      <c r="EC85" s="121">
        <v>20</v>
      </c>
      <c r="ED85" s="122">
        <f>EC85*BG85/BB85</f>
        <v>3.3333333333333335</v>
      </c>
      <c r="EE85" s="88"/>
      <c r="EF85" s="88"/>
      <c r="EG85" s="90"/>
      <c r="EH85" s="90"/>
      <c r="EI85" s="86"/>
      <c r="EJ85" s="86"/>
      <c r="EK85" s="91">
        <f>BG85</f>
        <v>3</v>
      </c>
      <c r="EL85" s="91"/>
      <c r="EM85" s="86"/>
      <c r="EN85" s="86"/>
      <c r="EO85" s="86"/>
      <c r="EP85" s="86"/>
      <c r="EQ85" s="92"/>
      <c r="ER85" s="88"/>
    </row>
    <row r="86" spans="1:223" ht="21" customHeight="1">
      <c r="A86" s="107">
        <v>40</v>
      </c>
      <c r="B86" s="78" t="s">
        <v>187</v>
      </c>
      <c r="C86" s="184" t="s">
        <v>112</v>
      </c>
      <c r="D86" s="123"/>
      <c r="E86" s="123"/>
      <c r="F86" s="123"/>
      <c r="G86" s="123"/>
      <c r="H86" s="185"/>
      <c r="I86" s="123"/>
      <c r="J86" s="123"/>
      <c r="K86" s="123"/>
      <c r="L86" s="123"/>
      <c r="M86" s="185"/>
      <c r="N86" s="124"/>
      <c r="O86" s="124"/>
      <c r="P86" s="124"/>
      <c r="Q86" s="124"/>
      <c r="R86" s="185"/>
      <c r="S86" s="124"/>
      <c r="T86" s="124"/>
      <c r="U86" s="124"/>
      <c r="V86" s="124"/>
      <c r="W86" s="185"/>
      <c r="X86" s="234"/>
      <c r="Y86" s="125"/>
      <c r="Z86" s="125"/>
      <c r="AA86" s="125"/>
      <c r="AB86" s="120"/>
      <c r="AC86" s="125"/>
      <c r="AD86" s="125"/>
      <c r="AE86" s="125"/>
      <c r="AF86" s="125"/>
      <c r="AG86" s="120"/>
      <c r="AH86" s="235">
        <v>9</v>
      </c>
      <c r="AI86" s="235">
        <v>9</v>
      </c>
      <c r="AJ86" s="235"/>
      <c r="AK86" s="235"/>
      <c r="AL86" s="120">
        <v>3</v>
      </c>
      <c r="AM86" s="290"/>
      <c r="AN86" s="290"/>
      <c r="AO86" s="290"/>
      <c r="AP86" s="290"/>
      <c r="AQ86" s="101"/>
      <c r="AR86" s="291"/>
      <c r="AS86" s="291"/>
      <c r="AT86" s="291"/>
      <c r="AU86" s="291"/>
      <c r="AV86" s="314"/>
      <c r="AW86" s="188"/>
      <c r="AX86" s="188"/>
      <c r="AY86" s="188"/>
      <c r="AZ86" s="188"/>
      <c r="BA86" s="187"/>
      <c r="BB86" s="239">
        <f>BC86+BD86+BE86+BF86</f>
        <v>18</v>
      </c>
      <c r="BC86" s="107">
        <f t="shared" si="80"/>
        <v>9</v>
      </c>
      <c r="BD86" s="107">
        <f t="shared" si="80"/>
        <v>9</v>
      </c>
      <c r="BE86" s="107">
        <f t="shared" si="80"/>
        <v>0</v>
      </c>
      <c r="BF86" s="107">
        <f t="shared" si="80"/>
        <v>0</v>
      </c>
      <c r="BG86" s="187">
        <f>SUM(H86,M86,R86,W86,AB86,AG86,AL86,AQ86,AV86,BA86)</f>
        <v>3</v>
      </c>
      <c r="BH86" s="107"/>
      <c r="BI86" s="134"/>
      <c r="BJ86" s="102"/>
      <c r="BK86" s="120"/>
      <c r="BL86" s="107"/>
      <c r="BM86" s="120"/>
      <c r="BN86" s="107"/>
      <c r="BO86" s="134"/>
      <c r="BP86" s="102"/>
      <c r="BQ86" s="193"/>
      <c r="BR86" s="107"/>
      <c r="BS86" s="134"/>
      <c r="BT86" s="102"/>
      <c r="BU86" s="120"/>
      <c r="BV86" s="107"/>
      <c r="BW86" s="134"/>
      <c r="BX86" s="120"/>
      <c r="BY86" s="122"/>
      <c r="BZ86" s="130"/>
      <c r="CA86" s="131"/>
      <c r="CB86" s="201"/>
      <c r="CC86" s="131"/>
      <c r="CD86" s="130"/>
      <c r="CE86" s="131"/>
      <c r="CF86" s="201"/>
      <c r="CG86" s="202"/>
      <c r="CH86" s="130"/>
      <c r="CI86" s="131"/>
      <c r="CJ86" s="130"/>
      <c r="CK86" s="131"/>
      <c r="CL86" s="130"/>
      <c r="CM86" s="131"/>
      <c r="CN86" s="130"/>
      <c r="CO86" s="131"/>
      <c r="CP86" s="195"/>
      <c r="CQ86" s="131"/>
      <c r="CR86" s="130"/>
      <c r="CS86" s="131"/>
      <c r="CT86" s="130"/>
      <c r="CU86" s="131"/>
      <c r="CV86" s="130"/>
      <c r="CW86" s="131"/>
      <c r="CX86" s="102"/>
      <c r="CY86" s="120"/>
      <c r="CZ86" s="140"/>
      <c r="DA86" s="120"/>
      <c r="DB86" s="140"/>
      <c r="DC86" s="140"/>
      <c r="DD86" s="23"/>
      <c r="DE86" s="23"/>
      <c r="DF86" s="23"/>
      <c r="DG86" s="107"/>
      <c r="DH86" s="120"/>
      <c r="DI86" s="196"/>
      <c r="DJ86" s="120"/>
      <c r="DK86" s="120"/>
      <c r="DL86" s="120"/>
      <c r="DM86" s="120"/>
      <c r="DN86" s="83"/>
      <c r="DO86" s="84"/>
      <c r="DP86" s="84"/>
      <c r="DQ86" s="84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120">
        <f>BG86</f>
        <v>3</v>
      </c>
      <c r="EC86" s="121">
        <v>6</v>
      </c>
      <c r="ED86" s="122">
        <f>EC86*BG86/BB86</f>
        <v>1</v>
      </c>
      <c r="EE86" s="88"/>
      <c r="EF86" s="88"/>
      <c r="EG86" s="90"/>
      <c r="EH86" s="90"/>
      <c r="EI86" s="86"/>
      <c r="EJ86" s="86"/>
      <c r="EK86" s="91">
        <f>BG86</f>
        <v>3</v>
      </c>
      <c r="EL86" s="91"/>
      <c r="EM86" s="86"/>
      <c r="EN86" s="86"/>
      <c r="EO86" s="86"/>
      <c r="EP86" s="86"/>
      <c r="EQ86" s="92"/>
      <c r="ER86" s="88"/>
    </row>
    <row r="87" spans="1:223" ht="21" customHeight="1">
      <c r="A87" s="107">
        <v>41</v>
      </c>
      <c r="B87" s="78" t="s">
        <v>188</v>
      </c>
      <c r="C87" s="184" t="s">
        <v>108</v>
      </c>
      <c r="D87" s="123"/>
      <c r="E87" s="123"/>
      <c r="F87" s="123"/>
      <c r="G87" s="123"/>
      <c r="H87" s="185"/>
      <c r="I87" s="123"/>
      <c r="J87" s="123"/>
      <c r="K87" s="123"/>
      <c r="L87" s="123"/>
      <c r="M87" s="185"/>
      <c r="N87" s="124"/>
      <c r="O87" s="124"/>
      <c r="P87" s="124"/>
      <c r="Q87" s="124"/>
      <c r="R87" s="185"/>
      <c r="S87" s="124"/>
      <c r="T87" s="124"/>
      <c r="U87" s="124"/>
      <c r="V87" s="124"/>
      <c r="W87" s="185"/>
      <c r="X87" s="234"/>
      <c r="Y87" s="125"/>
      <c r="Z87" s="125"/>
      <c r="AA87" s="125"/>
      <c r="AB87" s="120"/>
      <c r="AC87" s="125"/>
      <c r="AD87" s="125"/>
      <c r="AE87" s="125"/>
      <c r="AF87" s="125"/>
      <c r="AG87" s="107"/>
      <c r="AH87" s="235">
        <v>9</v>
      </c>
      <c r="AI87" s="782">
        <v>9</v>
      </c>
      <c r="AJ87" s="235"/>
      <c r="AK87" s="235"/>
      <c r="AL87" s="120">
        <v>3</v>
      </c>
      <c r="AM87" s="238"/>
      <c r="AN87" s="238"/>
      <c r="AO87" s="238"/>
      <c r="AP87" s="238"/>
      <c r="AQ87" s="101"/>
      <c r="AR87" s="292"/>
      <c r="AS87" s="292"/>
      <c r="AT87" s="292"/>
      <c r="AU87" s="292"/>
      <c r="AV87" s="213"/>
      <c r="AW87" s="188"/>
      <c r="AX87" s="188"/>
      <c r="AY87" s="188"/>
      <c r="AZ87" s="188"/>
      <c r="BA87" s="187"/>
      <c r="BB87" s="239">
        <f>BC87+BD87+BE87+BF87</f>
        <v>18</v>
      </c>
      <c r="BC87" s="107">
        <f t="shared" si="80"/>
        <v>9</v>
      </c>
      <c r="BD87" s="107">
        <f t="shared" si="80"/>
        <v>9</v>
      </c>
      <c r="BE87" s="107">
        <f t="shared" si="80"/>
        <v>0</v>
      </c>
      <c r="BF87" s="107">
        <f t="shared" si="80"/>
        <v>0</v>
      </c>
      <c r="BG87" s="187">
        <f>SUM(H87,M87,R87,W87,AB87,AG87,AL87,AQ87,AV87,BA87)</f>
        <v>3</v>
      </c>
      <c r="BH87" s="107"/>
      <c r="BI87" s="134"/>
      <c r="BJ87" s="102"/>
      <c r="BK87" s="120"/>
      <c r="BL87" s="107"/>
      <c r="BM87" s="120"/>
      <c r="BN87" s="107"/>
      <c r="BO87" s="134"/>
      <c r="BP87" s="102"/>
      <c r="BQ87" s="193"/>
      <c r="BR87" s="107"/>
      <c r="BS87" s="134"/>
      <c r="BT87" s="102"/>
      <c r="BU87" s="120"/>
      <c r="BV87" s="107"/>
      <c r="BW87" s="134"/>
      <c r="BX87" s="120"/>
      <c r="BY87" s="122"/>
      <c r="BZ87" s="130"/>
      <c r="CA87" s="131"/>
      <c r="CB87" s="201"/>
      <c r="CC87" s="131"/>
      <c r="CD87" s="130"/>
      <c r="CE87" s="131"/>
      <c r="CF87" s="201"/>
      <c r="CG87" s="202"/>
      <c r="CH87" s="130"/>
      <c r="CI87" s="131"/>
      <c r="CJ87" s="130"/>
      <c r="CK87" s="131"/>
      <c r="CL87" s="130"/>
      <c r="CM87" s="131"/>
      <c r="CN87" s="130"/>
      <c r="CO87" s="131"/>
      <c r="CP87" s="195"/>
      <c r="CQ87" s="131"/>
      <c r="CR87" s="138"/>
      <c r="CS87" s="131"/>
      <c r="CT87" s="130"/>
      <c r="CU87" s="131"/>
      <c r="CV87" s="130"/>
      <c r="CW87" s="131"/>
      <c r="CX87" s="102"/>
      <c r="CY87" s="120"/>
      <c r="CZ87" s="140"/>
      <c r="DA87" s="120"/>
      <c r="DB87" s="140"/>
      <c r="DC87" s="140"/>
      <c r="DD87" s="23"/>
      <c r="DE87" s="23"/>
      <c r="DF87" s="23"/>
      <c r="DG87" s="107"/>
      <c r="DH87" s="120"/>
      <c r="DI87" s="196"/>
      <c r="DJ87" s="120"/>
      <c r="DK87" s="120"/>
      <c r="DL87" s="120"/>
      <c r="DM87" s="120"/>
      <c r="DN87" s="83"/>
      <c r="DO87" s="84"/>
      <c r="DP87" s="84"/>
      <c r="DQ87" s="84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120">
        <f>BG87</f>
        <v>3</v>
      </c>
      <c r="EC87" s="121">
        <v>15</v>
      </c>
      <c r="ED87" s="122">
        <f>EC87*BG87/BB87</f>
        <v>2.5</v>
      </c>
      <c r="EE87" s="88"/>
      <c r="EF87" s="88"/>
      <c r="EG87" s="90"/>
      <c r="EH87" s="90"/>
      <c r="EI87" s="86"/>
      <c r="EJ87" s="86"/>
      <c r="EK87" s="91">
        <f>BG87</f>
        <v>3</v>
      </c>
      <c r="EL87" s="91"/>
      <c r="EM87" s="86"/>
      <c r="EN87" s="86"/>
      <c r="EO87" s="86"/>
      <c r="EP87" s="86"/>
      <c r="EQ87" s="92"/>
      <c r="ER87" s="88"/>
    </row>
    <row r="88" spans="1:223" ht="27" customHeight="1">
      <c r="A88" s="107">
        <v>42</v>
      </c>
      <c r="B88" s="78" t="s">
        <v>189</v>
      </c>
      <c r="C88" s="184" t="s">
        <v>108</v>
      </c>
      <c r="D88" s="123"/>
      <c r="E88" s="123"/>
      <c r="F88" s="123"/>
      <c r="G88" s="123"/>
      <c r="H88" s="185"/>
      <c r="I88" s="123"/>
      <c r="J88" s="123"/>
      <c r="K88" s="123"/>
      <c r="L88" s="123"/>
      <c r="M88" s="185"/>
      <c r="N88" s="124"/>
      <c r="O88" s="124"/>
      <c r="P88" s="124"/>
      <c r="Q88" s="124"/>
      <c r="R88" s="185"/>
      <c r="S88" s="124"/>
      <c r="T88" s="124"/>
      <c r="U88" s="124"/>
      <c r="V88" s="124"/>
      <c r="W88" s="185"/>
      <c r="X88" s="234"/>
      <c r="Y88" s="125"/>
      <c r="Z88" s="125"/>
      <c r="AA88" s="125"/>
      <c r="AB88" s="120"/>
      <c r="AC88" s="125"/>
      <c r="AD88" s="125"/>
      <c r="AE88" s="125"/>
      <c r="AF88" s="125"/>
      <c r="AG88" s="107"/>
      <c r="AH88" s="235">
        <v>9</v>
      </c>
      <c r="AI88" s="235">
        <v>9</v>
      </c>
      <c r="AJ88" s="235"/>
      <c r="AK88" s="235"/>
      <c r="AL88" s="120">
        <v>3</v>
      </c>
      <c r="AM88" s="290"/>
      <c r="AN88" s="290"/>
      <c r="AO88" s="290"/>
      <c r="AP88" s="290"/>
      <c r="AQ88" s="134"/>
      <c r="AR88" s="291"/>
      <c r="AS88" s="291"/>
      <c r="AT88" s="291"/>
      <c r="AU88" s="291"/>
      <c r="AV88" s="213"/>
      <c r="AW88" s="188"/>
      <c r="AX88" s="188"/>
      <c r="AY88" s="188"/>
      <c r="AZ88" s="188"/>
      <c r="BA88" s="187"/>
      <c r="BB88" s="239">
        <f>BC88+BD88+BE88+BF88</f>
        <v>18</v>
      </c>
      <c r="BC88" s="107">
        <f t="shared" si="80"/>
        <v>9</v>
      </c>
      <c r="BD88" s="107">
        <f t="shared" si="80"/>
        <v>9</v>
      </c>
      <c r="BE88" s="107">
        <f t="shared" si="80"/>
        <v>0</v>
      </c>
      <c r="BF88" s="107">
        <f t="shared" si="80"/>
        <v>0</v>
      </c>
      <c r="BG88" s="187">
        <f>SUM(H88,M88,R88,W88,AB88,AG88,AL88,AQ88,AV88,BA88)</f>
        <v>3</v>
      </c>
      <c r="BH88" s="107"/>
      <c r="BI88" s="134"/>
      <c r="BJ88" s="102"/>
      <c r="BK88" s="120"/>
      <c r="BL88" s="107"/>
      <c r="BM88" s="120"/>
      <c r="BN88" s="107"/>
      <c r="BO88" s="134"/>
      <c r="BP88" s="102"/>
      <c r="BQ88" s="193"/>
      <c r="BR88" s="107"/>
      <c r="BS88" s="134"/>
      <c r="BT88" s="102"/>
      <c r="BU88" s="120"/>
      <c r="BV88" s="107"/>
      <c r="BW88" s="134"/>
      <c r="BX88" s="120"/>
      <c r="BY88" s="122"/>
      <c r="BZ88" s="130"/>
      <c r="CA88" s="131"/>
      <c r="CB88" s="201"/>
      <c r="CC88" s="131"/>
      <c r="CD88" s="130"/>
      <c r="CE88" s="131"/>
      <c r="CF88" s="201"/>
      <c r="CG88" s="202"/>
      <c r="CH88" s="130"/>
      <c r="CI88" s="131"/>
      <c r="CJ88" s="130"/>
      <c r="CK88" s="131"/>
      <c r="CL88" s="130"/>
      <c r="CM88" s="131"/>
      <c r="CN88" s="130"/>
      <c r="CO88" s="131"/>
      <c r="CP88" s="195"/>
      <c r="CQ88" s="131"/>
      <c r="CR88" s="138"/>
      <c r="CS88" s="131"/>
      <c r="CT88" s="130"/>
      <c r="CU88" s="131"/>
      <c r="CV88" s="130"/>
      <c r="CW88" s="131"/>
      <c r="CX88" s="102"/>
      <c r="CY88" s="120"/>
      <c r="CZ88" s="140"/>
      <c r="DA88" s="120"/>
      <c r="DB88" s="140"/>
      <c r="DC88" s="140"/>
      <c r="DD88" s="23"/>
      <c r="DE88" s="23"/>
      <c r="DF88" s="23"/>
      <c r="DG88" s="107"/>
      <c r="DH88" s="120"/>
      <c r="DI88" s="196"/>
      <c r="DJ88" s="120"/>
      <c r="DK88" s="120"/>
      <c r="DL88" s="120"/>
      <c r="DM88" s="120"/>
      <c r="DN88" s="83"/>
      <c r="DO88" s="84"/>
      <c r="DP88" s="84"/>
      <c r="DQ88" s="84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120">
        <f>BG88</f>
        <v>3</v>
      </c>
      <c r="EC88" s="121">
        <v>5</v>
      </c>
      <c r="ED88" s="122">
        <f>EC88*BG88/BB88</f>
        <v>0.83333333333333337</v>
      </c>
      <c r="EE88" s="88"/>
      <c r="EF88" s="88"/>
      <c r="EG88" s="90"/>
      <c r="EH88" s="90"/>
      <c r="EI88" s="86"/>
      <c r="EJ88" s="86"/>
      <c r="EK88" s="91">
        <f>BG88</f>
        <v>3</v>
      </c>
      <c r="EL88" s="91"/>
      <c r="EM88" s="86"/>
      <c r="EN88" s="86"/>
      <c r="EO88" s="86"/>
      <c r="EP88" s="86"/>
      <c r="EQ88" s="92"/>
      <c r="ER88" s="88"/>
    </row>
    <row r="89" spans="1:223" ht="29.45" customHeight="1">
      <c r="A89" s="107">
        <v>43</v>
      </c>
      <c r="B89" s="78" t="s">
        <v>190</v>
      </c>
      <c r="C89" s="184" t="s">
        <v>108</v>
      </c>
      <c r="D89" s="123"/>
      <c r="E89" s="123"/>
      <c r="F89" s="123"/>
      <c r="G89" s="123"/>
      <c r="H89" s="185"/>
      <c r="I89" s="123"/>
      <c r="J89" s="123"/>
      <c r="K89" s="123"/>
      <c r="L89" s="123"/>
      <c r="M89" s="185"/>
      <c r="N89" s="124"/>
      <c r="O89" s="124"/>
      <c r="P89" s="124"/>
      <c r="Q89" s="124"/>
      <c r="R89" s="185"/>
      <c r="S89" s="124"/>
      <c r="T89" s="124"/>
      <c r="U89" s="124"/>
      <c r="V89" s="124"/>
      <c r="W89" s="185"/>
      <c r="X89" s="234"/>
      <c r="Y89" s="125"/>
      <c r="Z89" s="125"/>
      <c r="AA89" s="125"/>
      <c r="AB89" s="120"/>
      <c r="AC89" s="125"/>
      <c r="AD89" s="125"/>
      <c r="AE89" s="125"/>
      <c r="AF89" s="125"/>
      <c r="AG89" s="193"/>
      <c r="AH89" s="235"/>
      <c r="AI89" s="235"/>
      <c r="AJ89" s="235"/>
      <c r="AK89" s="235"/>
      <c r="AL89" s="120"/>
      <c r="AM89" s="238">
        <v>9</v>
      </c>
      <c r="AN89" s="238">
        <v>9</v>
      </c>
      <c r="AO89" s="290"/>
      <c r="AP89" s="290"/>
      <c r="AQ89" s="134">
        <v>2</v>
      </c>
      <c r="AR89" s="291"/>
      <c r="AS89" s="291"/>
      <c r="AT89" s="291"/>
      <c r="AU89" s="291"/>
      <c r="AV89" s="213"/>
      <c r="AW89" s="188"/>
      <c r="AX89" s="188"/>
      <c r="AY89" s="188"/>
      <c r="AZ89" s="188"/>
      <c r="BA89" s="23"/>
      <c r="BB89" s="239">
        <f t="shared" si="71"/>
        <v>18</v>
      </c>
      <c r="BC89" s="107">
        <f t="shared" si="72"/>
        <v>9</v>
      </c>
      <c r="BD89" s="107">
        <f t="shared" si="73"/>
        <v>9</v>
      </c>
      <c r="BE89" s="107">
        <f t="shared" si="74"/>
        <v>0</v>
      </c>
      <c r="BF89" s="107">
        <f t="shared" si="75"/>
        <v>0</v>
      </c>
      <c r="BG89" s="187">
        <f t="shared" si="76"/>
        <v>2</v>
      </c>
      <c r="BH89" s="84"/>
      <c r="BI89" s="85"/>
      <c r="BJ89" s="84"/>
      <c r="BK89" s="85"/>
      <c r="BL89" s="84"/>
      <c r="BM89" s="85"/>
      <c r="BN89" s="84"/>
      <c r="BO89" s="85"/>
      <c r="BP89" s="84"/>
      <c r="BQ89" s="93"/>
      <c r="BR89" s="84"/>
      <c r="BS89" s="85"/>
      <c r="BT89" s="84"/>
      <c r="BU89" s="85"/>
      <c r="BV89" s="84"/>
      <c r="BW89" s="85"/>
      <c r="BX89" s="85"/>
      <c r="BY89" s="89"/>
      <c r="BZ89" s="84"/>
      <c r="CA89" s="85"/>
      <c r="CB89" s="84"/>
      <c r="CC89" s="85"/>
      <c r="CD89" s="86"/>
      <c r="CE89" s="87"/>
      <c r="CF89" s="84"/>
      <c r="CG89" s="85"/>
      <c r="CH89" s="130"/>
      <c r="CI89" s="131"/>
      <c r="CJ89" s="130"/>
      <c r="CK89" s="131"/>
      <c r="CL89" s="130"/>
      <c r="CM89" s="131"/>
      <c r="CN89" s="130"/>
      <c r="CO89" s="131"/>
      <c r="CP89" s="195"/>
      <c r="CQ89" s="131"/>
      <c r="CR89" s="130"/>
      <c r="CS89" s="131"/>
      <c r="CT89" s="130"/>
      <c r="CU89" s="131"/>
      <c r="CV89" s="130"/>
      <c r="CW89" s="131"/>
      <c r="CX89" s="86"/>
      <c r="CY89" s="87"/>
      <c r="CZ89" s="95"/>
      <c r="DA89" s="87"/>
      <c r="DB89" s="95"/>
      <c r="DC89" s="89"/>
      <c r="DD89" s="84"/>
      <c r="DE89" s="84"/>
      <c r="DF89" s="84"/>
      <c r="DG89" s="86"/>
      <c r="DH89" s="87"/>
      <c r="DI89" s="95"/>
      <c r="DJ89" s="84"/>
      <c r="DK89" s="84"/>
      <c r="DL89" s="87"/>
      <c r="DM89" s="87"/>
      <c r="DN89" s="96"/>
      <c r="DO89" s="84"/>
      <c r="DP89" s="84"/>
      <c r="DQ89" s="84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120">
        <f t="shared" si="77"/>
        <v>2</v>
      </c>
      <c r="EC89" s="121">
        <v>10</v>
      </c>
      <c r="ED89" s="122">
        <f t="shared" si="78"/>
        <v>1.1111111111111112</v>
      </c>
      <c r="EE89" s="88"/>
      <c r="EF89" s="88"/>
      <c r="EG89" s="90"/>
      <c r="EH89" s="90"/>
      <c r="EI89" s="86"/>
      <c r="EJ89" s="86"/>
      <c r="EK89" s="91">
        <f t="shared" si="79"/>
        <v>2</v>
      </c>
      <c r="EL89" s="91"/>
      <c r="EM89" s="86"/>
      <c r="EN89" s="86"/>
      <c r="EO89" s="86"/>
      <c r="EP89" s="86"/>
      <c r="EQ89" s="92"/>
      <c r="ER89" s="88"/>
    </row>
    <row r="90" spans="1:223" ht="27" customHeight="1">
      <c r="A90" s="107">
        <v>44</v>
      </c>
      <c r="B90" s="293" t="s">
        <v>191</v>
      </c>
      <c r="C90" s="184" t="s">
        <v>112</v>
      </c>
      <c r="D90" s="123"/>
      <c r="E90" s="123"/>
      <c r="F90" s="123"/>
      <c r="G90" s="123"/>
      <c r="H90" s="187"/>
      <c r="I90" s="123"/>
      <c r="J90" s="123"/>
      <c r="K90" s="123"/>
      <c r="L90" s="123"/>
      <c r="M90" s="187"/>
      <c r="N90" s="124"/>
      <c r="O90" s="124"/>
      <c r="P90" s="124"/>
      <c r="Q90" s="124"/>
      <c r="R90" s="187"/>
      <c r="S90" s="124"/>
      <c r="T90" s="124"/>
      <c r="U90" s="124"/>
      <c r="V90" s="124"/>
      <c r="W90" s="187"/>
      <c r="X90" s="234"/>
      <c r="Y90" s="125"/>
      <c r="Z90" s="125"/>
      <c r="AA90" s="125"/>
      <c r="AB90" s="120"/>
      <c r="AC90" s="125"/>
      <c r="AD90" s="125"/>
      <c r="AE90" s="125"/>
      <c r="AF90" s="125"/>
      <c r="AG90" s="187"/>
      <c r="AH90" s="186"/>
      <c r="AI90" s="186"/>
      <c r="AJ90" s="186"/>
      <c r="AK90" s="186"/>
      <c r="AL90" s="187"/>
      <c r="AM90" s="235">
        <v>9</v>
      </c>
      <c r="AN90" s="235">
        <v>9</v>
      </c>
      <c r="AO90" s="186"/>
      <c r="AP90" s="186"/>
      <c r="AQ90" s="211">
        <v>2</v>
      </c>
      <c r="AR90" s="188"/>
      <c r="AS90" s="188"/>
      <c r="AT90" s="188"/>
      <c r="AU90" s="188"/>
      <c r="AV90" s="213"/>
      <c r="AW90" s="188"/>
      <c r="AX90" s="188"/>
      <c r="AY90" s="188"/>
      <c r="AZ90" s="188"/>
      <c r="BA90" s="187"/>
      <c r="BB90" s="239">
        <f t="shared" si="71"/>
        <v>18</v>
      </c>
      <c r="BC90" s="107">
        <f t="shared" si="72"/>
        <v>9</v>
      </c>
      <c r="BD90" s="107">
        <f t="shared" si="73"/>
        <v>9</v>
      </c>
      <c r="BE90" s="107">
        <f t="shared" si="74"/>
        <v>0</v>
      </c>
      <c r="BF90" s="107">
        <f t="shared" si="75"/>
        <v>0</v>
      </c>
      <c r="BG90" s="187">
        <f t="shared" si="76"/>
        <v>2</v>
      </c>
      <c r="BH90" s="218"/>
      <c r="BI90" s="223"/>
      <c r="BJ90" s="220"/>
      <c r="BK90" s="221"/>
      <c r="BL90" s="218"/>
      <c r="BM90" s="221"/>
      <c r="BN90" s="218"/>
      <c r="BO90" s="223"/>
      <c r="BP90" s="220"/>
      <c r="BQ90" s="222"/>
      <c r="BR90" s="218"/>
      <c r="BS90" s="223"/>
      <c r="BT90" s="220"/>
      <c r="BU90" s="221"/>
      <c r="BV90" s="218"/>
      <c r="BW90" s="223"/>
      <c r="BX90" s="221"/>
      <c r="BY90" s="224"/>
      <c r="BZ90" s="218">
        <f>BB90</f>
        <v>18</v>
      </c>
      <c r="CA90" s="221">
        <f>BG90</f>
        <v>2</v>
      </c>
      <c r="CB90" s="218"/>
      <c r="CC90" s="221"/>
      <c r="CD90" s="218"/>
      <c r="CE90" s="221"/>
      <c r="CF90" s="229"/>
      <c r="CG90" s="281"/>
      <c r="CH90" s="130"/>
      <c r="CI90" s="131"/>
      <c r="CJ90" s="130"/>
      <c r="CK90" s="131"/>
      <c r="CL90" s="130"/>
      <c r="CM90" s="131"/>
      <c r="CN90" s="130"/>
      <c r="CO90" s="131"/>
      <c r="CP90" s="195"/>
      <c r="CQ90" s="131"/>
      <c r="CR90" s="130"/>
      <c r="CS90" s="131"/>
      <c r="CT90" s="130"/>
      <c r="CU90" s="131"/>
      <c r="CV90" s="130"/>
      <c r="CW90" s="131"/>
      <c r="CX90" s="220"/>
      <c r="CY90" s="221">
        <f>BB90/25</f>
        <v>0.72</v>
      </c>
      <c r="CZ90" s="228">
        <f>CY90*100/180</f>
        <v>0.4</v>
      </c>
      <c r="DA90" s="221">
        <f>CX90/25</f>
        <v>0</v>
      </c>
      <c r="DB90" s="228">
        <f>DA90*100/180</f>
        <v>0</v>
      </c>
      <c r="DC90" s="228">
        <f>CZ90+DB90</f>
        <v>0.4</v>
      </c>
      <c r="DD90" s="229"/>
      <c r="DE90" s="229"/>
      <c r="DF90" s="229"/>
      <c r="DG90" s="218">
        <f>BB90</f>
        <v>18</v>
      </c>
      <c r="DH90" s="221">
        <f>BG90</f>
        <v>2</v>
      </c>
      <c r="DI90" s="230">
        <f>DH90*100/180</f>
        <v>1.1111111111111112</v>
      </c>
      <c r="DJ90" s="221"/>
      <c r="DK90" s="221"/>
      <c r="DL90" s="221"/>
      <c r="DM90" s="221"/>
      <c r="DN90" s="231" t="s">
        <v>192</v>
      </c>
      <c r="DO90" s="232"/>
      <c r="DP90" s="232"/>
      <c r="DQ90" s="232"/>
      <c r="DR90" s="233"/>
      <c r="DS90" s="233"/>
      <c r="DT90" s="233"/>
      <c r="DU90" s="233"/>
      <c r="DV90" s="233"/>
      <c r="DW90" s="233"/>
      <c r="DX90" s="233"/>
      <c r="DY90" s="233"/>
      <c r="DZ90" s="233"/>
      <c r="EA90" s="233"/>
      <c r="EB90" s="120">
        <f t="shared" si="77"/>
        <v>2</v>
      </c>
      <c r="EC90" s="121">
        <v>10</v>
      </c>
      <c r="ED90" s="122">
        <f t="shared" si="78"/>
        <v>1.1111111111111112</v>
      </c>
      <c r="EE90" s="88"/>
      <c r="EF90" s="88"/>
      <c r="EG90" s="90"/>
      <c r="EH90" s="90"/>
      <c r="EI90" s="86"/>
      <c r="EJ90" s="86"/>
      <c r="EK90" s="91">
        <f t="shared" si="79"/>
        <v>2</v>
      </c>
      <c r="EL90" s="91"/>
      <c r="EM90" s="86"/>
      <c r="EN90" s="86"/>
      <c r="EO90" s="86"/>
      <c r="EP90" s="86"/>
      <c r="EQ90" s="92"/>
      <c r="ER90" s="88"/>
      <c r="HH90" s="20"/>
      <c r="HI90" s="20"/>
      <c r="HJ90" s="20"/>
      <c r="HK90" s="20"/>
      <c r="HL90" s="20"/>
      <c r="HM90" s="20"/>
      <c r="HN90" s="20"/>
      <c r="HO90" s="20"/>
    </row>
    <row r="91" spans="1:223" ht="25.5" customHeight="1">
      <c r="A91" s="107">
        <v>45</v>
      </c>
      <c r="B91" s="312" t="s">
        <v>193</v>
      </c>
      <c r="C91" s="184" t="s">
        <v>112</v>
      </c>
      <c r="D91" s="123"/>
      <c r="E91" s="123"/>
      <c r="F91" s="123"/>
      <c r="G91" s="123"/>
      <c r="H91" s="185"/>
      <c r="I91" s="123"/>
      <c r="J91" s="123"/>
      <c r="K91" s="123"/>
      <c r="L91" s="123"/>
      <c r="M91" s="185"/>
      <c r="N91" s="124"/>
      <c r="O91" s="124"/>
      <c r="P91" s="124"/>
      <c r="Q91" s="124"/>
      <c r="R91" s="185"/>
      <c r="S91" s="124"/>
      <c r="T91" s="124"/>
      <c r="U91" s="124"/>
      <c r="V91" s="124"/>
      <c r="W91" s="121"/>
      <c r="X91" s="234"/>
      <c r="Y91" s="125"/>
      <c r="Z91" s="125"/>
      <c r="AA91" s="125"/>
      <c r="AB91" s="120"/>
      <c r="AC91" s="125"/>
      <c r="AD91" s="125"/>
      <c r="AE91" s="125"/>
      <c r="AF91" s="125"/>
      <c r="AG91" s="107"/>
      <c r="AH91" s="235"/>
      <c r="AI91" s="235"/>
      <c r="AJ91" s="235"/>
      <c r="AK91" s="235"/>
      <c r="AL91" s="120"/>
      <c r="AM91" s="238"/>
      <c r="AN91" s="235">
        <v>6</v>
      </c>
      <c r="AO91" s="238"/>
      <c r="AP91" s="238"/>
      <c r="AQ91" s="134">
        <v>1</v>
      </c>
      <c r="AR91" s="292"/>
      <c r="AS91" s="292"/>
      <c r="AT91" s="292"/>
      <c r="AU91" s="292"/>
      <c r="AV91" s="314"/>
      <c r="AW91" s="188"/>
      <c r="AX91" s="188"/>
      <c r="AY91" s="188"/>
      <c r="AZ91" s="188"/>
      <c r="BA91" s="107"/>
      <c r="BB91" s="239">
        <f>BC91+BD91+BE91+BF91</f>
        <v>6</v>
      </c>
      <c r="BC91" s="107">
        <f>D91+I91+N91+S91+X91+AC91+AH91+AM91+AR91+AW91</f>
        <v>0</v>
      </c>
      <c r="BD91" s="107">
        <f>E91+J91+O91+T91+Y91+AD91+AI91+AN91+AS91+AX91</f>
        <v>6</v>
      </c>
      <c r="BE91" s="107">
        <f>F91+K91+P91+U91+Z91+AE91+AJ91+AO91+AT91+AY91</f>
        <v>0</v>
      </c>
      <c r="BF91" s="107">
        <f>G91+L91+Q91+V91+AA91+AF91+AK91+AP91+AU91+AZ91</f>
        <v>0</v>
      </c>
      <c r="BG91" s="187">
        <f>SUM(H91,M91,R91,W91,AB91,AG91,AL91,AQ91,AV91,BA91)</f>
        <v>1</v>
      </c>
      <c r="BH91" s="107"/>
      <c r="BI91" s="134"/>
      <c r="BJ91" s="102"/>
      <c r="BK91" s="120"/>
      <c r="BL91" s="107"/>
      <c r="BM91" s="120"/>
      <c r="BN91" s="107"/>
      <c r="BO91" s="134"/>
      <c r="BP91" s="102"/>
      <c r="BQ91" s="193"/>
      <c r="BR91" s="107"/>
      <c r="BS91" s="134"/>
      <c r="BT91" s="102"/>
      <c r="BU91" s="120"/>
      <c r="BV91" s="107"/>
      <c r="BW91" s="134"/>
      <c r="BX91" s="120"/>
      <c r="BY91" s="122"/>
      <c r="BZ91" s="130"/>
      <c r="CA91" s="131"/>
      <c r="CB91" s="201"/>
      <c r="CC91" s="131"/>
      <c r="CD91" s="130"/>
      <c r="CE91" s="131"/>
      <c r="CF91" s="201"/>
      <c r="CG91" s="202"/>
      <c r="CH91" s="130"/>
      <c r="CI91" s="131"/>
      <c r="CJ91" s="130"/>
      <c r="CK91" s="131"/>
      <c r="CL91" s="130"/>
      <c r="CM91" s="131"/>
      <c r="CN91" s="130"/>
      <c r="CO91" s="131"/>
      <c r="CP91" s="195"/>
      <c r="CQ91" s="131"/>
      <c r="CR91" s="138"/>
      <c r="CS91" s="131"/>
      <c r="CT91" s="130"/>
      <c r="CU91" s="131"/>
      <c r="CV91" s="130"/>
      <c r="CW91" s="131"/>
      <c r="CX91" s="102"/>
      <c r="CY91" s="120"/>
      <c r="CZ91" s="140"/>
      <c r="DA91" s="120"/>
      <c r="DB91" s="140"/>
      <c r="DC91" s="140"/>
      <c r="DD91" s="23"/>
      <c r="DE91" s="23"/>
      <c r="DF91" s="23"/>
      <c r="DG91" s="107"/>
      <c r="DH91" s="120"/>
      <c r="DI91" s="196"/>
      <c r="DJ91" s="120"/>
      <c r="DK91" s="120"/>
      <c r="DL91" s="120"/>
      <c r="DM91" s="120"/>
      <c r="DN91" s="83"/>
      <c r="DO91" s="84"/>
      <c r="DP91" s="84"/>
      <c r="DQ91" s="84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120">
        <f>BG91</f>
        <v>1</v>
      </c>
      <c r="EC91" s="121">
        <v>10</v>
      </c>
      <c r="ED91" s="122">
        <f>EC91*BG91/BB91</f>
        <v>1.6666666666666667</v>
      </c>
      <c r="EE91" s="88"/>
      <c r="EF91" s="88"/>
      <c r="EG91" s="90"/>
      <c r="EH91" s="90"/>
      <c r="EI91" s="86"/>
      <c r="EJ91" s="86"/>
      <c r="EK91" s="91">
        <f>BG91</f>
        <v>1</v>
      </c>
      <c r="EL91" s="91"/>
      <c r="EM91" s="86"/>
      <c r="EN91" s="86"/>
      <c r="EO91" s="86"/>
      <c r="EP91" s="86"/>
      <c r="EQ91" s="92"/>
      <c r="ER91" s="88"/>
    </row>
    <row r="92" spans="1:223" ht="24.75" customHeight="1">
      <c r="A92" s="107">
        <v>46</v>
      </c>
      <c r="B92" s="312" t="s">
        <v>194</v>
      </c>
      <c r="C92" s="184" t="s">
        <v>112</v>
      </c>
      <c r="D92" s="123"/>
      <c r="E92" s="123"/>
      <c r="F92" s="123"/>
      <c r="G92" s="123"/>
      <c r="H92" s="107"/>
      <c r="I92" s="123"/>
      <c r="J92" s="123"/>
      <c r="K92" s="123"/>
      <c r="L92" s="123"/>
      <c r="M92" s="107"/>
      <c r="N92" s="124"/>
      <c r="O92" s="124"/>
      <c r="P92" s="124"/>
      <c r="Q92" s="124"/>
      <c r="R92" s="23"/>
      <c r="S92" s="124"/>
      <c r="T92" s="124"/>
      <c r="U92" s="124"/>
      <c r="V92" s="124"/>
      <c r="W92" s="304"/>
      <c r="X92" s="125"/>
      <c r="Y92" s="125"/>
      <c r="Z92" s="125"/>
      <c r="AA92" s="125"/>
      <c r="AB92" s="215"/>
      <c r="AC92" s="125"/>
      <c r="AD92" s="125"/>
      <c r="AE92" s="125"/>
      <c r="AF92" s="125"/>
      <c r="AG92" s="120"/>
      <c r="AH92" s="288"/>
      <c r="AI92" s="288"/>
      <c r="AJ92" s="288"/>
      <c r="AK92" s="288"/>
      <c r="AL92" s="23"/>
      <c r="AM92" s="288"/>
      <c r="AN92" s="288"/>
      <c r="AO92" s="288"/>
      <c r="AP92" s="288"/>
      <c r="AQ92" s="313"/>
      <c r="AR92" s="227">
        <v>3</v>
      </c>
      <c r="AS92" s="781">
        <v>6</v>
      </c>
      <c r="AT92" s="289"/>
      <c r="AU92" s="227"/>
      <c r="AV92" s="314">
        <v>2</v>
      </c>
      <c r="AW92" s="289"/>
      <c r="AX92" s="289"/>
      <c r="AY92" s="289"/>
      <c r="AZ92" s="289"/>
      <c r="BA92" s="187"/>
      <c r="BB92" s="239">
        <f t="shared" si="71"/>
        <v>9</v>
      </c>
      <c r="BC92" s="107">
        <f t="shared" si="72"/>
        <v>3</v>
      </c>
      <c r="BD92" s="107">
        <f t="shared" si="73"/>
        <v>6</v>
      </c>
      <c r="BE92" s="107">
        <f t="shared" si="74"/>
        <v>0</v>
      </c>
      <c r="BF92" s="107">
        <f t="shared" si="75"/>
        <v>0</v>
      </c>
      <c r="BG92" s="187">
        <f t="shared" si="76"/>
        <v>2</v>
      </c>
      <c r="BH92" s="107"/>
      <c r="BI92" s="134"/>
      <c r="BJ92" s="102"/>
      <c r="BK92" s="120"/>
      <c r="BL92" s="107"/>
      <c r="BM92" s="120"/>
      <c r="BN92" s="107"/>
      <c r="BO92" s="134"/>
      <c r="BP92" s="102"/>
      <c r="BQ92" s="193"/>
      <c r="BR92" s="107"/>
      <c r="BS92" s="134"/>
      <c r="BT92" s="102"/>
      <c r="BU92" s="120"/>
      <c r="BV92" s="107"/>
      <c r="BW92" s="134"/>
      <c r="BX92" s="120"/>
      <c r="BY92" s="122"/>
      <c r="BZ92" s="130"/>
      <c r="CA92" s="131"/>
      <c r="CB92" s="201"/>
      <c r="CC92" s="131"/>
      <c r="CD92" s="130"/>
      <c r="CE92" s="131"/>
      <c r="CF92" s="201"/>
      <c r="CG92" s="202"/>
      <c r="CH92" s="130"/>
      <c r="CI92" s="131"/>
      <c r="CJ92" s="130"/>
      <c r="CK92" s="131"/>
      <c r="CL92" s="130"/>
      <c r="CM92" s="131"/>
      <c r="CN92" s="130"/>
      <c r="CO92" s="131"/>
      <c r="CP92" s="195"/>
      <c r="CQ92" s="131"/>
      <c r="CR92" s="130"/>
      <c r="CS92" s="131"/>
      <c r="CT92" s="130"/>
      <c r="CU92" s="131"/>
      <c r="CV92" s="130"/>
      <c r="CW92" s="131"/>
      <c r="CX92" s="102"/>
      <c r="CY92" s="120"/>
      <c r="CZ92" s="140"/>
      <c r="DA92" s="120"/>
      <c r="DB92" s="140"/>
      <c r="DC92" s="140"/>
      <c r="DD92" s="23"/>
      <c r="DE92" s="23"/>
      <c r="DF92" s="23"/>
      <c r="DG92" s="107"/>
      <c r="DH92" s="120"/>
      <c r="DI92" s="196"/>
      <c r="DJ92" s="120"/>
      <c r="DK92" s="120"/>
      <c r="DL92" s="120"/>
      <c r="DM92" s="120"/>
      <c r="DN92" s="83"/>
      <c r="DO92" s="84"/>
      <c r="DP92" s="84"/>
      <c r="DQ92" s="84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120">
        <f t="shared" si="77"/>
        <v>2</v>
      </c>
      <c r="EC92" s="121">
        <v>10</v>
      </c>
      <c r="ED92" s="122">
        <f t="shared" si="78"/>
        <v>2.2222222222222223</v>
      </c>
      <c r="EE92" s="88"/>
      <c r="EF92" s="88"/>
      <c r="EG92" s="90"/>
      <c r="EH92" s="90"/>
      <c r="EI92" s="86"/>
      <c r="EJ92" s="86"/>
      <c r="EK92" s="91">
        <f t="shared" si="79"/>
        <v>2</v>
      </c>
      <c r="EL92" s="91"/>
      <c r="EM92" s="86"/>
      <c r="EN92" s="86"/>
      <c r="EO92" s="86"/>
      <c r="EP92" s="86"/>
      <c r="EQ92" s="92"/>
      <c r="ER92" s="88"/>
    </row>
    <row r="93" spans="1:223" ht="42.6" customHeight="1">
      <c r="A93" s="107">
        <v>47</v>
      </c>
      <c r="B93" s="315" t="s">
        <v>195</v>
      </c>
      <c r="C93" s="184" t="s">
        <v>112</v>
      </c>
      <c r="D93" s="123"/>
      <c r="E93" s="123"/>
      <c r="F93" s="123"/>
      <c r="G93" s="123"/>
      <c r="H93" s="185"/>
      <c r="I93" s="123"/>
      <c r="J93" s="123"/>
      <c r="K93" s="123"/>
      <c r="L93" s="123"/>
      <c r="M93" s="185"/>
      <c r="N93" s="124"/>
      <c r="O93" s="124"/>
      <c r="P93" s="124"/>
      <c r="Q93" s="124"/>
      <c r="R93" s="185"/>
      <c r="S93" s="124"/>
      <c r="T93" s="124"/>
      <c r="U93" s="124"/>
      <c r="V93" s="124"/>
      <c r="W93" s="306"/>
      <c r="X93" s="234"/>
      <c r="Y93" s="125"/>
      <c r="Z93" s="125"/>
      <c r="AA93" s="125"/>
      <c r="AB93" s="120"/>
      <c r="AC93" s="125"/>
      <c r="AD93" s="125"/>
      <c r="AE93" s="125"/>
      <c r="AF93" s="125"/>
      <c r="AG93" s="107"/>
      <c r="AH93" s="235"/>
      <c r="AI93" s="235"/>
      <c r="AJ93" s="235"/>
      <c r="AK93" s="235"/>
      <c r="AL93" s="120"/>
      <c r="AM93" s="238"/>
      <c r="AN93" s="238"/>
      <c r="AO93" s="238"/>
      <c r="AP93" s="238"/>
      <c r="AQ93" s="101"/>
      <c r="AR93" s="292"/>
      <c r="AS93" s="292"/>
      <c r="AT93" s="292"/>
      <c r="AU93" s="292"/>
      <c r="AV93" s="213"/>
      <c r="AW93" s="216">
        <v>6</v>
      </c>
      <c r="AX93" s="780">
        <v>12</v>
      </c>
      <c r="AY93" s="188"/>
      <c r="AZ93" s="216"/>
      <c r="BA93" s="187">
        <v>3</v>
      </c>
      <c r="BB93" s="239">
        <f t="shared" si="71"/>
        <v>18</v>
      </c>
      <c r="BC93" s="107">
        <f t="shared" si="72"/>
        <v>6</v>
      </c>
      <c r="BD93" s="107">
        <f t="shared" si="73"/>
        <v>12</v>
      </c>
      <c r="BE93" s="107">
        <f t="shared" si="74"/>
        <v>0</v>
      </c>
      <c r="BF93" s="107">
        <f t="shared" si="75"/>
        <v>0</v>
      </c>
      <c r="BG93" s="187">
        <f t="shared" si="76"/>
        <v>3</v>
      </c>
      <c r="BH93" s="107"/>
      <c r="BI93" s="134"/>
      <c r="BJ93" s="102"/>
      <c r="BK93" s="120"/>
      <c r="BL93" s="107"/>
      <c r="BM93" s="120"/>
      <c r="BN93" s="107"/>
      <c r="BO93" s="134"/>
      <c r="BP93" s="102"/>
      <c r="BQ93" s="193"/>
      <c r="BR93" s="107"/>
      <c r="BS93" s="134"/>
      <c r="BT93" s="102"/>
      <c r="BU93" s="120"/>
      <c r="BV93" s="107"/>
      <c r="BW93" s="134"/>
      <c r="BX93" s="120"/>
      <c r="BY93" s="122"/>
      <c r="BZ93" s="130"/>
      <c r="CA93" s="131"/>
      <c r="CB93" s="201"/>
      <c r="CC93" s="131"/>
      <c r="CD93" s="130"/>
      <c r="CE93" s="131"/>
      <c r="CF93" s="201"/>
      <c r="CG93" s="202"/>
      <c r="CH93" s="130"/>
      <c r="CI93" s="131"/>
      <c r="CJ93" s="130"/>
      <c r="CK93" s="131"/>
      <c r="CL93" s="130"/>
      <c r="CM93" s="131"/>
      <c r="CN93" s="130"/>
      <c r="CO93" s="131"/>
      <c r="CP93" s="195"/>
      <c r="CQ93" s="131"/>
      <c r="CR93" s="138"/>
      <c r="CS93" s="131"/>
      <c r="CT93" s="130"/>
      <c r="CU93" s="131"/>
      <c r="CV93" s="130"/>
      <c r="CW93" s="131"/>
      <c r="CX93" s="102"/>
      <c r="CY93" s="120"/>
      <c r="CZ93" s="140"/>
      <c r="DA93" s="120"/>
      <c r="DB93" s="140"/>
      <c r="DC93" s="140"/>
      <c r="DD93" s="23"/>
      <c r="DE93" s="23"/>
      <c r="DF93" s="23"/>
      <c r="DG93" s="107"/>
      <c r="DH93" s="120"/>
      <c r="DI93" s="196"/>
      <c r="DJ93" s="120"/>
      <c r="DK93" s="120"/>
      <c r="DL93" s="120"/>
      <c r="DM93" s="120"/>
      <c r="DN93" s="83"/>
      <c r="DO93" s="84"/>
      <c r="DP93" s="84"/>
      <c r="DQ93" s="84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120">
        <f t="shared" si="77"/>
        <v>3</v>
      </c>
      <c r="EC93" s="121">
        <v>20</v>
      </c>
      <c r="ED93" s="122">
        <f t="shared" si="78"/>
        <v>3.3333333333333335</v>
      </c>
      <c r="EE93" s="88">
        <v>3</v>
      </c>
      <c r="EF93" s="88"/>
      <c r="EG93" s="90"/>
      <c r="EH93" s="90"/>
      <c r="EI93" s="86"/>
      <c r="EJ93" s="86"/>
      <c r="EK93" s="91">
        <f t="shared" si="79"/>
        <v>3</v>
      </c>
      <c r="EL93" s="91"/>
      <c r="EM93" s="86"/>
      <c r="EN93" s="86"/>
      <c r="EO93" s="86"/>
      <c r="EP93" s="86"/>
      <c r="EQ93" s="92"/>
      <c r="ER93" s="88"/>
    </row>
    <row r="94" spans="1:223" ht="25.15" customHeight="1">
      <c r="A94" s="600" t="s">
        <v>34</v>
      </c>
      <c r="B94" s="601"/>
      <c r="C94" s="601"/>
      <c r="D94" s="601"/>
      <c r="E94" s="601"/>
      <c r="F94" s="601"/>
      <c r="G94" s="601"/>
      <c r="H94" s="601"/>
      <c r="I94" s="601"/>
      <c r="J94" s="601"/>
      <c r="K94" s="601"/>
      <c r="L94" s="601"/>
      <c r="M94" s="601"/>
      <c r="N94" s="601"/>
      <c r="O94" s="601"/>
      <c r="P94" s="601"/>
      <c r="Q94" s="601"/>
      <c r="R94" s="601"/>
      <c r="S94" s="601"/>
      <c r="T94" s="601"/>
      <c r="U94" s="601"/>
      <c r="V94" s="601"/>
      <c r="W94" s="601"/>
      <c r="X94" s="601"/>
      <c r="Y94" s="601"/>
      <c r="Z94" s="601"/>
      <c r="AA94" s="601"/>
      <c r="AB94" s="601"/>
      <c r="AC94" s="601"/>
      <c r="AD94" s="601"/>
      <c r="AE94" s="601"/>
      <c r="AF94" s="601"/>
      <c r="AG94" s="601"/>
      <c r="AH94" s="601"/>
      <c r="AI94" s="601"/>
      <c r="AJ94" s="601"/>
      <c r="AK94" s="601"/>
      <c r="AL94" s="601"/>
      <c r="AM94" s="601"/>
      <c r="AN94" s="601"/>
      <c r="AO94" s="601"/>
      <c r="AP94" s="601"/>
      <c r="AQ94" s="601"/>
      <c r="AR94" s="601"/>
      <c r="AS94" s="601"/>
      <c r="AT94" s="601"/>
      <c r="AU94" s="601"/>
      <c r="AV94" s="601"/>
      <c r="AW94" s="601"/>
      <c r="AX94" s="601"/>
      <c r="AY94" s="601"/>
      <c r="AZ94" s="601"/>
      <c r="BA94" s="602"/>
      <c r="BB94" s="299">
        <f t="shared" ref="BB94:BG94" si="81">SUM(BB95:BB98)</f>
        <v>180</v>
      </c>
      <c r="BC94" s="299">
        <f t="shared" si="81"/>
        <v>0</v>
      </c>
      <c r="BD94" s="299">
        <f t="shared" si="81"/>
        <v>0</v>
      </c>
      <c r="BE94" s="299">
        <f t="shared" si="81"/>
        <v>0</v>
      </c>
      <c r="BF94" s="299">
        <f t="shared" si="81"/>
        <v>180</v>
      </c>
      <c r="BG94" s="496">
        <f t="shared" si="81"/>
        <v>10</v>
      </c>
      <c r="BH94" s="107"/>
      <c r="BI94" s="134"/>
      <c r="BJ94" s="102"/>
      <c r="BK94" s="120"/>
      <c r="BL94" s="107"/>
      <c r="BM94" s="120"/>
      <c r="BN94" s="107"/>
      <c r="BO94" s="134"/>
      <c r="BP94" s="102"/>
      <c r="BQ94" s="193"/>
      <c r="BR94" s="107"/>
      <c r="BS94" s="134"/>
      <c r="BT94" s="102"/>
      <c r="BU94" s="120"/>
      <c r="BV94" s="107"/>
      <c r="BW94" s="134"/>
      <c r="BX94" s="120"/>
      <c r="BY94" s="122"/>
      <c r="BZ94" s="130"/>
      <c r="CA94" s="131"/>
      <c r="CB94" s="201"/>
      <c r="CC94" s="131"/>
      <c r="CD94" s="130"/>
      <c r="CE94" s="131"/>
      <c r="CF94" s="201"/>
      <c r="CG94" s="202"/>
      <c r="CH94" s="130"/>
      <c r="CI94" s="131"/>
      <c r="CJ94" s="130"/>
      <c r="CK94" s="131"/>
      <c r="CL94" s="130"/>
      <c r="CM94" s="131"/>
      <c r="CN94" s="130"/>
      <c r="CO94" s="131"/>
      <c r="CP94" s="195"/>
      <c r="CQ94" s="131"/>
      <c r="CR94" s="138"/>
      <c r="CS94" s="131"/>
      <c r="CT94" s="130"/>
      <c r="CU94" s="131"/>
      <c r="CV94" s="130"/>
      <c r="CW94" s="131"/>
      <c r="CX94" s="102"/>
      <c r="CY94" s="120"/>
      <c r="CZ94" s="140"/>
      <c r="DA94" s="120"/>
      <c r="DB94" s="140"/>
      <c r="DC94" s="140"/>
      <c r="DD94" s="23"/>
      <c r="DE94" s="23"/>
      <c r="DF94" s="23"/>
      <c r="DG94" s="107"/>
      <c r="DH94" s="120"/>
      <c r="DI94" s="196"/>
      <c r="DJ94" s="120"/>
      <c r="DK94" s="120"/>
      <c r="DL94" s="120"/>
      <c r="DM94" s="120"/>
      <c r="DN94" s="83"/>
      <c r="DO94" s="84"/>
      <c r="DP94" s="84"/>
      <c r="DQ94" s="84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120"/>
      <c r="EC94" s="121"/>
      <c r="ED94" s="122"/>
      <c r="EE94" s="88"/>
      <c r="EF94" s="88"/>
      <c r="EG94" s="90"/>
      <c r="EH94" s="90"/>
      <c r="EI94" s="86"/>
      <c r="EJ94" s="86"/>
      <c r="EK94" s="91"/>
      <c r="EL94" s="91"/>
      <c r="EM94" s="86"/>
      <c r="EN94" s="86"/>
      <c r="EO94" s="86"/>
      <c r="EP94" s="86"/>
      <c r="EQ94" s="92"/>
      <c r="ER94" s="88"/>
    </row>
    <row r="95" spans="1:223" ht="21" customHeight="1">
      <c r="A95" s="107">
        <v>48</v>
      </c>
      <c r="B95" s="82" t="s">
        <v>196</v>
      </c>
      <c r="C95" s="184" t="s">
        <v>112</v>
      </c>
      <c r="D95" s="123"/>
      <c r="E95" s="123"/>
      <c r="F95" s="123"/>
      <c r="G95" s="123"/>
      <c r="H95" s="185"/>
      <c r="I95" s="123"/>
      <c r="J95" s="123"/>
      <c r="K95" s="123"/>
      <c r="L95" s="123"/>
      <c r="M95" s="185"/>
      <c r="N95" s="124"/>
      <c r="O95" s="124"/>
      <c r="P95" s="124"/>
      <c r="Q95" s="124"/>
      <c r="R95" s="185"/>
      <c r="S95" s="124"/>
      <c r="T95" s="124"/>
      <c r="U95" s="124"/>
      <c r="V95" s="124">
        <v>40</v>
      </c>
      <c r="W95" s="185">
        <v>2</v>
      </c>
      <c r="X95" s="234"/>
      <c r="Y95" s="125"/>
      <c r="Z95" s="125"/>
      <c r="AA95" s="125"/>
      <c r="AB95" s="317"/>
      <c r="AC95" s="125"/>
      <c r="AD95" s="125"/>
      <c r="AE95" s="125"/>
      <c r="AF95" s="125"/>
      <c r="AG95" s="185"/>
      <c r="AH95" s="186"/>
      <c r="AI95" s="186"/>
      <c r="AJ95" s="186"/>
      <c r="AK95" s="186"/>
      <c r="AL95" s="107"/>
      <c r="AM95" s="235"/>
      <c r="AN95" s="235"/>
      <c r="AO95" s="235"/>
      <c r="AP95" s="235"/>
      <c r="AQ95" s="107"/>
      <c r="AR95" s="188"/>
      <c r="AS95" s="188"/>
      <c r="AT95" s="188"/>
      <c r="AU95" s="216"/>
      <c r="AV95" s="120"/>
      <c r="AW95" s="188"/>
      <c r="AX95" s="188"/>
      <c r="AY95" s="188"/>
      <c r="AZ95" s="216"/>
      <c r="BA95" s="120"/>
      <c r="BB95" s="239">
        <f>SUM(BC95:BF95)</f>
        <v>40</v>
      </c>
      <c r="BC95" s="107">
        <f t="shared" ref="BC95:BG98" si="82">SUM(D95,I95,N95,S95,X95,AC95,AH95,AM95,AR95,AW95)</f>
        <v>0</v>
      </c>
      <c r="BD95" s="107">
        <f t="shared" si="82"/>
        <v>0</v>
      </c>
      <c r="BE95" s="107">
        <f t="shared" si="82"/>
        <v>0</v>
      </c>
      <c r="BF95" s="107">
        <f t="shared" si="82"/>
        <v>40</v>
      </c>
      <c r="BG95" s="187">
        <f t="shared" si="82"/>
        <v>2</v>
      </c>
      <c r="BH95" s="107"/>
      <c r="BI95" s="134"/>
      <c r="BJ95" s="102"/>
      <c r="BK95" s="120"/>
      <c r="BL95" s="107"/>
      <c r="BM95" s="120"/>
      <c r="BN95" s="107"/>
      <c r="BO95" s="134"/>
      <c r="BP95" s="102"/>
      <c r="BQ95" s="193"/>
      <c r="BR95" s="107"/>
      <c r="BS95" s="134"/>
      <c r="BT95" s="102"/>
      <c r="BU95" s="120"/>
      <c r="BV95" s="107"/>
      <c r="BW95" s="134"/>
      <c r="BX95" s="120"/>
      <c r="BY95" s="122"/>
      <c r="BZ95" s="130"/>
      <c r="CA95" s="131"/>
      <c r="CB95" s="201"/>
      <c r="CC95" s="131"/>
      <c r="CD95" s="130"/>
      <c r="CE95" s="131"/>
      <c r="CF95" s="201"/>
      <c r="CG95" s="202"/>
      <c r="CH95" s="130"/>
      <c r="CI95" s="131"/>
      <c r="CJ95" s="130"/>
      <c r="CK95" s="131"/>
      <c r="CL95" s="130"/>
      <c r="CM95" s="131"/>
      <c r="CN95" s="130"/>
      <c r="CO95" s="131"/>
      <c r="CP95" s="195"/>
      <c r="CQ95" s="131"/>
      <c r="CR95" s="138"/>
      <c r="CS95" s="131"/>
      <c r="CT95" s="130"/>
      <c r="CU95" s="131"/>
      <c r="CV95" s="130"/>
      <c r="CW95" s="131"/>
      <c r="CX95" s="102"/>
      <c r="CY95" s="120"/>
      <c r="CZ95" s="140"/>
      <c r="DA95" s="120"/>
      <c r="DB95" s="140"/>
      <c r="DC95" s="140"/>
      <c r="DD95" s="23"/>
      <c r="DE95" s="23"/>
      <c r="DF95" s="23"/>
      <c r="DG95" s="107"/>
      <c r="DH95" s="120"/>
      <c r="DI95" s="196"/>
      <c r="DJ95" s="120"/>
      <c r="DK95" s="120"/>
      <c r="DL95" s="120"/>
      <c r="DM95" s="120"/>
      <c r="DN95" s="83"/>
      <c r="DO95" s="84"/>
      <c r="DP95" s="84"/>
      <c r="DQ95" s="84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120">
        <f>BG95</f>
        <v>2</v>
      </c>
      <c r="EC95" s="121">
        <v>40</v>
      </c>
      <c r="ED95" s="122">
        <f t="shared" ref="ED95:ED103" si="83">EC95*BG95/BB95</f>
        <v>2</v>
      </c>
      <c r="EE95" s="88"/>
      <c r="EF95" s="88"/>
      <c r="EG95" s="90"/>
      <c r="EH95" s="90"/>
      <c r="EI95" s="86"/>
      <c r="EJ95" s="86"/>
      <c r="EK95" s="91">
        <f>BG95</f>
        <v>2</v>
      </c>
      <c r="EL95" s="91"/>
      <c r="EM95" s="86"/>
      <c r="EN95" s="86"/>
      <c r="EO95" s="86"/>
      <c r="EP95" s="86"/>
      <c r="EQ95" s="92"/>
      <c r="ER95" s="88"/>
    </row>
    <row r="96" spans="1:223" ht="21" customHeight="1">
      <c r="A96" s="107">
        <v>49</v>
      </c>
      <c r="B96" s="82" t="s">
        <v>197</v>
      </c>
      <c r="C96" s="184" t="s">
        <v>112</v>
      </c>
      <c r="D96" s="123"/>
      <c r="E96" s="123"/>
      <c r="F96" s="123"/>
      <c r="G96" s="123"/>
      <c r="H96" s="185"/>
      <c r="I96" s="123"/>
      <c r="J96" s="123"/>
      <c r="K96" s="123"/>
      <c r="L96" s="123"/>
      <c r="M96" s="185"/>
      <c r="N96" s="124"/>
      <c r="O96" s="124"/>
      <c r="P96" s="124"/>
      <c r="Q96" s="124"/>
      <c r="R96" s="185"/>
      <c r="S96" s="124"/>
      <c r="T96" s="124"/>
      <c r="U96" s="124"/>
      <c r="V96" s="124"/>
      <c r="W96" s="185"/>
      <c r="X96" s="234"/>
      <c r="Y96" s="125"/>
      <c r="Z96" s="125"/>
      <c r="AA96" s="125"/>
      <c r="AB96" s="317"/>
      <c r="AC96" s="125"/>
      <c r="AD96" s="125"/>
      <c r="AE96" s="125"/>
      <c r="AF96" s="125">
        <v>40</v>
      </c>
      <c r="AG96" s="185">
        <v>2</v>
      </c>
      <c r="AH96" s="186"/>
      <c r="AI96" s="186"/>
      <c r="AJ96" s="186"/>
      <c r="AK96" s="186"/>
      <c r="AL96" s="107"/>
      <c r="AM96" s="235"/>
      <c r="AN96" s="235"/>
      <c r="AO96" s="235"/>
      <c r="AP96" s="235"/>
      <c r="AQ96" s="107"/>
      <c r="AR96" s="188"/>
      <c r="AS96" s="188"/>
      <c r="AT96" s="188"/>
      <c r="AU96" s="216"/>
      <c r="AV96" s="120"/>
      <c r="AW96" s="188"/>
      <c r="AX96" s="188"/>
      <c r="AY96" s="188"/>
      <c r="AZ96" s="216"/>
      <c r="BA96" s="120"/>
      <c r="BB96" s="239">
        <f>SUM(BC96:BF96)</f>
        <v>40</v>
      </c>
      <c r="BC96" s="107">
        <f t="shared" si="82"/>
        <v>0</v>
      </c>
      <c r="BD96" s="107">
        <f t="shared" si="82"/>
        <v>0</v>
      </c>
      <c r="BE96" s="107">
        <f t="shared" si="82"/>
        <v>0</v>
      </c>
      <c r="BF96" s="107">
        <f t="shared" si="82"/>
        <v>40</v>
      </c>
      <c r="BG96" s="187">
        <f t="shared" si="82"/>
        <v>2</v>
      </c>
      <c r="BH96" s="107"/>
      <c r="BI96" s="134"/>
      <c r="BJ96" s="102"/>
      <c r="BK96" s="120"/>
      <c r="BL96" s="107"/>
      <c r="BM96" s="120"/>
      <c r="BN96" s="107"/>
      <c r="BO96" s="134"/>
      <c r="BP96" s="102"/>
      <c r="BQ96" s="193"/>
      <c r="BR96" s="107"/>
      <c r="BS96" s="134"/>
      <c r="BT96" s="102"/>
      <c r="BU96" s="120"/>
      <c r="BV96" s="107"/>
      <c r="BW96" s="134"/>
      <c r="BX96" s="120"/>
      <c r="BY96" s="122"/>
      <c r="BZ96" s="130"/>
      <c r="CA96" s="131"/>
      <c r="CB96" s="201"/>
      <c r="CC96" s="131"/>
      <c r="CD96" s="130"/>
      <c r="CE96" s="131"/>
      <c r="CF96" s="201"/>
      <c r="CG96" s="202"/>
      <c r="CH96" s="130"/>
      <c r="CI96" s="131"/>
      <c r="CJ96" s="130"/>
      <c r="CK96" s="131"/>
      <c r="CL96" s="130"/>
      <c r="CM96" s="131"/>
      <c r="CN96" s="130"/>
      <c r="CO96" s="131"/>
      <c r="CP96" s="195"/>
      <c r="CQ96" s="131"/>
      <c r="CR96" s="138"/>
      <c r="CS96" s="131"/>
      <c r="CT96" s="130"/>
      <c r="CU96" s="131"/>
      <c r="CV96" s="130"/>
      <c r="CW96" s="131"/>
      <c r="CX96" s="102"/>
      <c r="CY96" s="120"/>
      <c r="CZ96" s="140"/>
      <c r="DA96" s="120"/>
      <c r="DB96" s="140"/>
      <c r="DC96" s="140"/>
      <c r="DD96" s="23"/>
      <c r="DE96" s="23"/>
      <c r="DF96" s="23"/>
      <c r="DG96" s="107"/>
      <c r="DH96" s="120"/>
      <c r="DI96" s="196"/>
      <c r="DJ96" s="120"/>
      <c r="DK96" s="120"/>
      <c r="DL96" s="120"/>
      <c r="DM96" s="120"/>
      <c r="DN96" s="83"/>
      <c r="DO96" s="84"/>
      <c r="DP96" s="84"/>
      <c r="DQ96" s="84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120">
        <f>BG96</f>
        <v>2</v>
      </c>
      <c r="EC96" s="121">
        <v>40</v>
      </c>
      <c r="ED96" s="122">
        <f t="shared" si="83"/>
        <v>2</v>
      </c>
      <c r="EE96" s="88"/>
      <c r="EF96" s="88"/>
      <c r="EG96" s="90"/>
      <c r="EH96" s="90"/>
      <c r="EI96" s="86"/>
      <c r="EJ96" s="86"/>
      <c r="EK96" s="91">
        <f>BG96</f>
        <v>2</v>
      </c>
      <c r="EL96" s="91"/>
      <c r="EM96" s="86"/>
      <c r="EN96" s="86"/>
      <c r="EO96" s="86"/>
      <c r="EP96" s="86"/>
      <c r="EQ96" s="92"/>
      <c r="ER96" s="88"/>
    </row>
    <row r="97" spans="1:217" ht="21" customHeight="1">
      <c r="A97" s="107">
        <v>50</v>
      </c>
      <c r="B97" s="82" t="s">
        <v>198</v>
      </c>
      <c r="C97" s="184" t="s">
        <v>112</v>
      </c>
      <c r="D97" s="123"/>
      <c r="E97" s="123"/>
      <c r="F97" s="123"/>
      <c r="G97" s="123"/>
      <c r="H97" s="185"/>
      <c r="I97" s="123"/>
      <c r="J97" s="123"/>
      <c r="K97" s="123"/>
      <c r="L97" s="123"/>
      <c r="M97" s="185"/>
      <c r="N97" s="124"/>
      <c r="O97" s="124"/>
      <c r="P97" s="124"/>
      <c r="Q97" s="124"/>
      <c r="R97" s="185"/>
      <c r="S97" s="124"/>
      <c r="T97" s="124"/>
      <c r="U97" s="124"/>
      <c r="V97" s="124"/>
      <c r="W97" s="185"/>
      <c r="X97" s="234"/>
      <c r="Y97" s="125"/>
      <c r="Z97" s="125"/>
      <c r="AA97" s="125"/>
      <c r="AB97" s="317"/>
      <c r="AC97" s="125"/>
      <c r="AD97" s="125"/>
      <c r="AE97" s="125"/>
      <c r="AF97" s="125"/>
      <c r="AG97" s="185"/>
      <c r="AH97" s="186"/>
      <c r="AI97" s="186"/>
      <c r="AJ97" s="186"/>
      <c r="AK97" s="186"/>
      <c r="AL97" s="107"/>
      <c r="AM97" s="235"/>
      <c r="AN97" s="235"/>
      <c r="AO97" s="235"/>
      <c r="AP97" s="235">
        <v>40</v>
      </c>
      <c r="AQ97" s="120">
        <v>2</v>
      </c>
      <c r="AR97" s="188"/>
      <c r="AS97" s="188"/>
      <c r="AT97" s="188"/>
      <c r="AU97" s="216"/>
      <c r="AV97" s="120"/>
      <c r="AW97" s="188"/>
      <c r="AX97" s="188"/>
      <c r="AY97" s="188"/>
      <c r="AZ97" s="216"/>
      <c r="BA97" s="120"/>
      <c r="BB97" s="239">
        <f>SUM(BC97:BF97)</f>
        <v>40</v>
      </c>
      <c r="BC97" s="107">
        <f>SUM(D97,I97,N97,S97,X97,AC97,AH97,AM97,AR97,AW97)</f>
        <v>0</v>
      </c>
      <c r="BD97" s="107">
        <f t="shared" si="82"/>
        <v>0</v>
      </c>
      <c r="BE97" s="107">
        <f t="shared" si="82"/>
        <v>0</v>
      </c>
      <c r="BF97" s="107">
        <f t="shared" si="82"/>
        <v>40</v>
      </c>
      <c r="BG97" s="187">
        <f>SUM(H97,M97,R97,W97,AB97,AG97,AL97,AQ97,AV97,BA97)</f>
        <v>2</v>
      </c>
      <c r="BH97" s="107"/>
      <c r="BI97" s="134"/>
      <c r="BJ97" s="102"/>
      <c r="BK97" s="120"/>
      <c r="BL97" s="107"/>
      <c r="BM97" s="120"/>
      <c r="BN97" s="107"/>
      <c r="BO97" s="134"/>
      <c r="BP97" s="102"/>
      <c r="BQ97" s="193"/>
      <c r="BR97" s="107"/>
      <c r="BS97" s="134"/>
      <c r="BT97" s="102"/>
      <c r="BU97" s="120"/>
      <c r="BV97" s="107"/>
      <c r="BW97" s="134"/>
      <c r="BX97" s="120"/>
      <c r="BY97" s="122"/>
      <c r="BZ97" s="130"/>
      <c r="CA97" s="131"/>
      <c r="CB97" s="201"/>
      <c r="CC97" s="131"/>
      <c r="CD97" s="130"/>
      <c r="CE97" s="131"/>
      <c r="CF97" s="201"/>
      <c r="CG97" s="202"/>
      <c r="CH97" s="130"/>
      <c r="CI97" s="131"/>
      <c r="CJ97" s="130"/>
      <c r="CK97" s="131"/>
      <c r="CL97" s="130"/>
      <c r="CM97" s="131"/>
      <c r="CN97" s="130"/>
      <c r="CO97" s="131"/>
      <c r="CP97" s="195"/>
      <c r="CQ97" s="131"/>
      <c r="CR97" s="138"/>
      <c r="CS97" s="131"/>
      <c r="CT97" s="130"/>
      <c r="CU97" s="131"/>
      <c r="CV97" s="130"/>
      <c r="CW97" s="131"/>
      <c r="CX97" s="102"/>
      <c r="CY97" s="120"/>
      <c r="CZ97" s="140"/>
      <c r="DA97" s="120"/>
      <c r="DB97" s="140"/>
      <c r="DC97" s="140"/>
      <c r="DD97" s="23"/>
      <c r="DE97" s="23"/>
      <c r="DF97" s="23"/>
      <c r="DG97" s="107"/>
      <c r="DH97" s="120"/>
      <c r="DI97" s="196"/>
      <c r="DJ97" s="120"/>
      <c r="DK97" s="120"/>
      <c r="DL97" s="120"/>
      <c r="DM97" s="120"/>
      <c r="DN97" s="83"/>
      <c r="DO97" s="84"/>
      <c r="DP97" s="84"/>
      <c r="DQ97" s="84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120">
        <f>BG97</f>
        <v>2</v>
      </c>
      <c r="EC97" s="121">
        <v>40</v>
      </c>
      <c r="ED97" s="122">
        <f t="shared" si="83"/>
        <v>2</v>
      </c>
      <c r="EE97" s="88"/>
      <c r="EF97" s="88"/>
      <c r="EG97" s="90"/>
      <c r="EH97" s="90"/>
      <c r="EI97" s="86"/>
      <c r="EJ97" s="86"/>
      <c r="EK97" s="91">
        <f>BG97</f>
        <v>2</v>
      </c>
      <c r="EL97" s="91"/>
      <c r="EM97" s="86"/>
      <c r="EN97" s="86"/>
      <c r="EO97" s="86"/>
      <c r="EP97" s="86"/>
      <c r="EQ97" s="92"/>
      <c r="ER97" s="88"/>
    </row>
    <row r="98" spans="1:217" ht="21" customHeight="1">
      <c r="A98" s="107">
        <v>51</v>
      </c>
      <c r="B98" s="82" t="s">
        <v>199</v>
      </c>
      <c r="C98" s="184" t="s">
        <v>112</v>
      </c>
      <c r="D98" s="123"/>
      <c r="E98" s="123"/>
      <c r="F98" s="123"/>
      <c r="G98" s="123"/>
      <c r="H98" s="185"/>
      <c r="I98" s="123"/>
      <c r="J98" s="123"/>
      <c r="K98" s="123"/>
      <c r="L98" s="123"/>
      <c r="M98" s="185"/>
      <c r="N98" s="124"/>
      <c r="O98" s="124"/>
      <c r="P98" s="124"/>
      <c r="Q98" s="124"/>
      <c r="R98" s="185"/>
      <c r="S98" s="124"/>
      <c r="T98" s="124"/>
      <c r="U98" s="124"/>
      <c r="V98" s="124"/>
      <c r="W98" s="185"/>
      <c r="X98" s="234"/>
      <c r="Y98" s="125"/>
      <c r="Z98" s="125"/>
      <c r="AA98" s="125"/>
      <c r="AB98" s="317"/>
      <c r="AC98" s="125"/>
      <c r="AD98" s="125"/>
      <c r="AE98" s="125"/>
      <c r="AF98" s="125"/>
      <c r="AG98" s="185"/>
      <c r="AH98" s="186"/>
      <c r="AI98" s="186"/>
      <c r="AJ98" s="186"/>
      <c r="AK98" s="186"/>
      <c r="AL98" s="107"/>
      <c r="AM98" s="235"/>
      <c r="AN98" s="235"/>
      <c r="AO98" s="235"/>
      <c r="AP98" s="235"/>
      <c r="AQ98" s="107"/>
      <c r="AR98" s="188"/>
      <c r="AS98" s="188"/>
      <c r="AT98" s="188"/>
      <c r="AU98" s="216"/>
      <c r="AV98" s="120"/>
      <c r="AW98" s="188"/>
      <c r="AX98" s="188"/>
      <c r="AY98" s="188"/>
      <c r="AZ98" s="216">
        <v>60</v>
      </c>
      <c r="BA98" s="120">
        <v>4</v>
      </c>
      <c r="BB98" s="239">
        <f>SUM(BC98:BF98)</f>
        <v>60</v>
      </c>
      <c r="BC98" s="107">
        <f>SUM(D98,I98,N98,S98,X98,AC98,AH98,AM98,AR98,AW98)</f>
        <v>0</v>
      </c>
      <c r="BD98" s="107">
        <f t="shared" si="82"/>
        <v>0</v>
      </c>
      <c r="BE98" s="107">
        <f t="shared" si="82"/>
        <v>0</v>
      </c>
      <c r="BF98" s="107">
        <f t="shared" si="82"/>
        <v>60</v>
      </c>
      <c r="BG98" s="187">
        <f>SUM(H98,M98,R98,W98,AB98,AG98,AL98,AQ98,AV98,BA98)</f>
        <v>4</v>
      </c>
      <c r="BH98" s="107"/>
      <c r="BI98" s="134"/>
      <c r="BJ98" s="102"/>
      <c r="BK98" s="120"/>
      <c r="BL98" s="107"/>
      <c r="BM98" s="120"/>
      <c r="BN98" s="107"/>
      <c r="BO98" s="134"/>
      <c r="BP98" s="102"/>
      <c r="BQ98" s="193"/>
      <c r="BR98" s="107"/>
      <c r="BS98" s="134"/>
      <c r="BT98" s="102"/>
      <c r="BU98" s="120"/>
      <c r="BV98" s="107"/>
      <c r="BW98" s="134"/>
      <c r="BX98" s="120"/>
      <c r="BY98" s="122"/>
      <c r="BZ98" s="130"/>
      <c r="CA98" s="131"/>
      <c r="CB98" s="201"/>
      <c r="CC98" s="131"/>
      <c r="CD98" s="130"/>
      <c r="CE98" s="131"/>
      <c r="CF98" s="201"/>
      <c r="CG98" s="202"/>
      <c r="CH98" s="130"/>
      <c r="CI98" s="131"/>
      <c r="CJ98" s="130"/>
      <c r="CK98" s="131"/>
      <c r="CL98" s="130"/>
      <c r="CM98" s="131"/>
      <c r="CN98" s="130"/>
      <c r="CO98" s="131"/>
      <c r="CP98" s="195"/>
      <c r="CQ98" s="131"/>
      <c r="CR98" s="138"/>
      <c r="CS98" s="131"/>
      <c r="CT98" s="130"/>
      <c r="CU98" s="131"/>
      <c r="CV98" s="130"/>
      <c r="CW98" s="131"/>
      <c r="CX98" s="102"/>
      <c r="CY98" s="120"/>
      <c r="CZ98" s="140"/>
      <c r="DA98" s="120"/>
      <c r="DB98" s="140"/>
      <c r="DC98" s="140"/>
      <c r="DD98" s="23"/>
      <c r="DE98" s="23"/>
      <c r="DF98" s="23"/>
      <c r="DG98" s="107"/>
      <c r="DH98" s="120"/>
      <c r="DI98" s="196"/>
      <c r="DJ98" s="134"/>
      <c r="DK98" s="134"/>
      <c r="DL98" s="134"/>
      <c r="DM98" s="120"/>
      <c r="DN98" s="83"/>
      <c r="DO98" s="84"/>
      <c r="DP98" s="84"/>
      <c r="DQ98" s="84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120"/>
      <c r="EC98" s="121">
        <v>60</v>
      </c>
      <c r="ED98" s="122">
        <f t="shared" si="83"/>
        <v>4</v>
      </c>
      <c r="EE98" s="88"/>
      <c r="EF98" s="88"/>
      <c r="EG98" s="90"/>
      <c r="EH98" s="90"/>
      <c r="EI98" s="86"/>
      <c r="EJ98" s="86"/>
      <c r="EK98" s="91">
        <f>BG98</f>
        <v>4</v>
      </c>
      <c r="EL98" s="91"/>
      <c r="EM98" s="86"/>
      <c r="EN98" s="86"/>
      <c r="EO98" s="86"/>
      <c r="EP98" s="86"/>
      <c r="EQ98" s="92"/>
      <c r="ER98" s="88"/>
    </row>
    <row r="99" spans="1:217" ht="19.899999999999999" customHeight="1">
      <c r="A99" s="610" t="s">
        <v>200</v>
      </c>
      <c r="B99" s="611"/>
      <c r="C99" s="611"/>
      <c r="D99" s="611"/>
      <c r="E99" s="611"/>
      <c r="F99" s="611"/>
      <c r="G99" s="611"/>
      <c r="H99" s="611"/>
      <c r="I99" s="611"/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1"/>
      <c r="X99" s="611"/>
      <c r="Y99" s="611"/>
      <c r="Z99" s="611"/>
      <c r="AA99" s="611"/>
      <c r="AB99" s="611"/>
      <c r="AC99" s="611"/>
      <c r="AD99" s="611"/>
      <c r="AE99" s="611"/>
      <c r="AF99" s="611"/>
      <c r="AG99" s="611"/>
      <c r="AH99" s="611"/>
      <c r="AI99" s="611"/>
      <c r="AJ99" s="611"/>
      <c r="AK99" s="611"/>
      <c r="AL99" s="611"/>
      <c r="AM99" s="611"/>
      <c r="AN99" s="611"/>
      <c r="AO99" s="611"/>
      <c r="AP99" s="611"/>
      <c r="AQ99" s="611"/>
      <c r="AR99" s="611"/>
      <c r="AS99" s="611"/>
      <c r="AT99" s="611"/>
      <c r="AU99" s="611"/>
      <c r="AV99" s="611"/>
      <c r="AW99" s="611"/>
      <c r="AX99" s="611"/>
      <c r="AY99" s="611"/>
      <c r="AZ99" s="611"/>
      <c r="BA99" s="612"/>
      <c r="BB99" s="299">
        <f t="shared" ref="BB99:BG99" si="84">SUM(BB100:BB103)</f>
        <v>54</v>
      </c>
      <c r="BC99" s="299">
        <f t="shared" si="84"/>
        <v>9</v>
      </c>
      <c r="BD99" s="299">
        <f t="shared" si="84"/>
        <v>27</v>
      </c>
      <c r="BE99" s="299">
        <f t="shared" si="84"/>
        <v>18</v>
      </c>
      <c r="BF99" s="299">
        <f t="shared" si="84"/>
        <v>0</v>
      </c>
      <c r="BG99" s="496">
        <f t="shared" si="84"/>
        <v>7</v>
      </c>
      <c r="BH99" s="107"/>
      <c r="BI99" s="134"/>
      <c r="BJ99" s="102"/>
      <c r="BK99" s="120"/>
      <c r="BL99" s="107"/>
      <c r="BM99" s="120"/>
      <c r="BN99" s="107"/>
      <c r="BO99" s="134"/>
      <c r="BP99" s="102"/>
      <c r="BQ99" s="193"/>
      <c r="BR99" s="107"/>
      <c r="BS99" s="134"/>
      <c r="BT99" s="102"/>
      <c r="BU99" s="120"/>
      <c r="BV99" s="107"/>
      <c r="BW99" s="134"/>
      <c r="BX99" s="120"/>
      <c r="BY99" s="122"/>
      <c r="BZ99" s="130"/>
      <c r="CA99" s="131"/>
      <c r="CB99" s="201"/>
      <c r="CC99" s="131"/>
      <c r="CD99" s="130"/>
      <c r="CE99" s="131"/>
      <c r="CF99" s="201"/>
      <c r="CG99" s="202"/>
      <c r="CH99" s="130"/>
      <c r="CI99" s="131"/>
      <c r="CJ99" s="130"/>
      <c r="CK99" s="131"/>
      <c r="CL99" s="130"/>
      <c r="CM99" s="131"/>
      <c r="CN99" s="130"/>
      <c r="CO99" s="131"/>
      <c r="CP99" s="195"/>
      <c r="CQ99" s="131"/>
      <c r="CR99" s="138"/>
      <c r="CS99" s="131"/>
      <c r="CT99" s="130"/>
      <c r="CU99" s="131"/>
      <c r="CV99" s="130"/>
      <c r="CW99" s="131"/>
      <c r="CX99" s="102"/>
      <c r="CY99" s="120"/>
      <c r="CZ99" s="140"/>
      <c r="DA99" s="120"/>
      <c r="DB99" s="140"/>
      <c r="DC99" s="140"/>
      <c r="DD99" s="23"/>
      <c r="DE99" s="23"/>
      <c r="DF99" s="23"/>
      <c r="DG99" s="107"/>
      <c r="DH99" s="120"/>
      <c r="DI99" s="196"/>
      <c r="DJ99" s="134"/>
      <c r="DK99" s="134"/>
      <c r="DL99" s="134"/>
      <c r="DM99" s="120"/>
      <c r="DN99" s="83"/>
      <c r="DO99" s="84"/>
      <c r="DP99" s="84"/>
      <c r="DQ99" s="84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120"/>
      <c r="EC99" s="121"/>
      <c r="ED99" s="122">
        <f t="shared" si="83"/>
        <v>0</v>
      </c>
      <c r="EE99" s="88"/>
      <c r="EF99" s="88"/>
      <c r="EG99" s="90"/>
      <c r="EH99" s="90"/>
      <c r="EI99" s="86"/>
      <c r="EJ99" s="86"/>
      <c r="EK99" s="91"/>
      <c r="EL99" s="91"/>
      <c r="EM99" s="86"/>
      <c r="EN99" s="86"/>
      <c r="EO99" s="86"/>
      <c r="EP99" s="86"/>
      <c r="EQ99" s="92"/>
      <c r="ER99" s="88"/>
    </row>
    <row r="100" spans="1:217" ht="21" customHeight="1">
      <c r="A100" s="107">
        <v>1</v>
      </c>
      <c r="B100" s="80" t="s">
        <v>201</v>
      </c>
      <c r="C100" s="184" t="s">
        <v>112</v>
      </c>
      <c r="D100" s="123"/>
      <c r="E100" s="123"/>
      <c r="F100" s="123"/>
      <c r="G100" s="123"/>
      <c r="H100" s="187"/>
      <c r="I100" s="123"/>
      <c r="J100" s="123">
        <v>9</v>
      </c>
      <c r="K100" s="123"/>
      <c r="L100" s="123"/>
      <c r="M100" s="187">
        <v>1</v>
      </c>
      <c r="N100" s="124"/>
      <c r="O100" s="124"/>
      <c r="P100" s="124"/>
      <c r="Q100" s="124"/>
      <c r="R100" s="185"/>
      <c r="S100" s="124"/>
      <c r="T100" s="124"/>
      <c r="U100" s="124"/>
      <c r="V100" s="124"/>
      <c r="W100" s="185"/>
      <c r="X100" s="125"/>
      <c r="Y100" s="125"/>
      <c r="Z100" s="125"/>
      <c r="AA100" s="125"/>
      <c r="AB100" s="185"/>
      <c r="AC100" s="125"/>
      <c r="AD100" s="125"/>
      <c r="AE100" s="125"/>
      <c r="AF100" s="125"/>
      <c r="AG100" s="185"/>
      <c r="AH100" s="235"/>
      <c r="AI100" s="235"/>
      <c r="AJ100" s="235"/>
      <c r="AK100" s="235"/>
      <c r="AL100" s="185"/>
      <c r="AM100" s="186"/>
      <c r="AN100" s="186"/>
      <c r="AO100" s="186"/>
      <c r="AP100" s="186"/>
      <c r="AQ100" s="187"/>
      <c r="AR100" s="216"/>
      <c r="AS100" s="216"/>
      <c r="AT100" s="216"/>
      <c r="AU100" s="216"/>
      <c r="AV100" s="187"/>
      <c r="AW100" s="188"/>
      <c r="AX100" s="188"/>
      <c r="AY100" s="188"/>
      <c r="AZ100" s="188"/>
      <c r="BA100" s="185"/>
      <c r="BB100" s="189">
        <f>BC100+BD100+BE100+BF100</f>
        <v>9</v>
      </c>
      <c r="BC100" s="107">
        <f t="shared" ref="BC100:BF103" si="85">D100+I100+N100+S100+X100+AC100+AH100+AM100+AR100+AW100</f>
        <v>0</v>
      </c>
      <c r="BD100" s="107">
        <f t="shared" si="85"/>
        <v>9</v>
      </c>
      <c r="BE100" s="107">
        <f t="shared" si="85"/>
        <v>0</v>
      </c>
      <c r="BF100" s="107">
        <f t="shared" si="85"/>
        <v>0</v>
      </c>
      <c r="BG100" s="187">
        <f>SUM(H100,M100,R100,W100,AB100,AG100,AL100,AQ100,AV100,BA100)</f>
        <v>1</v>
      </c>
      <c r="BH100" s="107"/>
      <c r="BI100" s="194"/>
      <c r="BJ100" s="102"/>
      <c r="BK100" s="120"/>
      <c r="BL100" s="107"/>
      <c r="BM100" s="120"/>
      <c r="BN100" s="107"/>
      <c r="BO100" s="194"/>
      <c r="BP100" s="102"/>
      <c r="BQ100" s="193"/>
      <c r="BR100" s="107"/>
      <c r="BS100" s="194"/>
      <c r="BT100" s="102"/>
      <c r="BU100" s="120"/>
      <c r="BV100" s="107"/>
      <c r="BW100" s="134"/>
      <c r="BX100" s="120"/>
      <c r="BY100" s="122"/>
      <c r="BZ100" s="130"/>
      <c r="CA100" s="131"/>
      <c r="CB100" s="130"/>
      <c r="CC100" s="131"/>
      <c r="CD100" s="130"/>
      <c r="CE100" s="131"/>
      <c r="CF100" s="201"/>
      <c r="CG100" s="202"/>
      <c r="CH100" s="130"/>
      <c r="CI100" s="131"/>
      <c r="CJ100" s="130"/>
      <c r="CK100" s="131"/>
      <c r="CL100" s="201"/>
      <c r="CM100" s="202"/>
      <c r="CN100" s="130"/>
      <c r="CO100" s="131"/>
      <c r="CP100" s="195"/>
      <c r="CQ100" s="131"/>
      <c r="CR100" s="138">
        <f>BB100</f>
        <v>9</v>
      </c>
      <c r="CS100" s="131">
        <f>BG100</f>
        <v>1</v>
      </c>
      <c r="CT100" s="130"/>
      <c r="CU100" s="131"/>
      <c r="CV100" s="130"/>
      <c r="CW100" s="131"/>
      <c r="CX100" s="102"/>
      <c r="CY100" s="120">
        <f>BB100/25</f>
        <v>0.36</v>
      </c>
      <c r="CZ100" s="140">
        <f>CY100*100/180</f>
        <v>0.2</v>
      </c>
      <c r="DA100" s="120">
        <f>CX100/25</f>
        <v>0</v>
      </c>
      <c r="DB100" s="140">
        <f>DA100*100/180</f>
        <v>0</v>
      </c>
      <c r="DC100" s="140">
        <f>CZ100+DB100</f>
        <v>0.2</v>
      </c>
      <c r="DD100" s="23"/>
      <c r="DE100" s="23"/>
      <c r="DF100" s="23"/>
      <c r="DG100" s="107">
        <f>BB100</f>
        <v>9</v>
      </c>
      <c r="DH100" s="120">
        <f>BG100</f>
        <v>1</v>
      </c>
      <c r="DI100" s="196">
        <f>DH100*100/180</f>
        <v>0.55555555555555558</v>
      </c>
      <c r="DJ100" s="120"/>
      <c r="DK100" s="120"/>
      <c r="DL100" s="120"/>
      <c r="DM100" s="120"/>
      <c r="DN100" s="83" t="s">
        <v>202</v>
      </c>
      <c r="DO100" s="84"/>
      <c r="DP100" s="84"/>
      <c r="DQ100" s="84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120">
        <f>BG100</f>
        <v>1</v>
      </c>
      <c r="EC100" s="121">
        <v>15</v>
      </c>
      <c r="ED100" s="122">
        <f t="shared" si="83"/>
        <v>1.6666666666666667</v>
      </c>
      <c r="EE100" s="88"/>
      <c r="EF100" s="88"/>
      <c r="EG100" s="90"/>
      <c r="EH100" s="90"/>
      <c r="EI100" s="86"/>
      <c r="EJ100" s="86"/>
      <c r="EK100" s="91"/>
      <c r="EL100" s="91"/>
      <c r="EM100" s="86"/>
      <c r="EN100" s="86"/>
      <c r="EO100" s="86"/>
      <c r="EP100" s="86"/>
      <c r="EQ100" s="92">
        <v>1</v>
      </c>
      <c r="ER100" s="88"/>
    </row>
    <row r="101" spans="1:217" ht="21" customHeight="1">
      <c r="A101" s="107">
        <v>2</v>
      </c>
      <c r="B101" s="83" t="s">
        <v>203</v>
      </c>
      <c r="C101" s="184" t="s">
        <v>112</v>
      </c>
      <c r="D101" s="123"/>
      <c r="E101" s="123"/>
      <c r="F101" s="123"/>
      <c r="G101" s="123"/>
      <c r="H101" s="187"/>
      <c r="I101" s="123"/>
      <c r="J101" s="123"/>
      <c r="K101" s="123"/>
      <c r="L101" s="123"/>
      <c r="M101" s="187"/>
      <c r="N101" s="124"/>
      <c r="O101" s="124"/>
      <c r="P101" s="124"/>
      <c r="Q101" s="124"/>
      <c r="R101" s="185"/>
      <c r="S101" s="124"/>
      <c r="T101" s="124">
        <v>9</v>
      </c>
      <c r="U101" s="124"/>
      <c r="V101" s="124"/>
      <c r="W101" s="185">
        <v>1</v>
      </c>
      <c r="X101" s="125"/>
      <c r="Y101" s="125"/>
      <c r="Z101" s="125"/>
      <c r="AA101" s="125"/>
      <c r="AB101" s="185"/>
      <c r="AC101" s="125"/>
      <c r="AD101" s="125"/>
      <c r="AE101" s="125"/>
      <c r="AF101" s="125"/>
      <c r="AG101" s="185"/>
      <c r="AH101" s="235"/>
      <c r="AI101" s="235"/>
      <c r="AJ101" s="235"/>
      <c r="AK101" s="235"/>
      <c r="AL101" s="185"/>
      <c r="AM101" s="186"/>
      <c r="AN101" s="186"/>
      <c r="AO101" s="186"/>
      <c r="AP101" s="186"/>
      <c r="AQ101" s="187"/>
      <c r="AR101" s="216"/>
      <c r="AS101" s="216"/>
      <c r="AT101" s="216"/>
      <c r="AU101" s="216"/>
      <c r="AV101" s="187"/>
      <c r="AW101" s="188"/>
      <c r="AX101" s="188"/>
      <c r="AY101" s="188"/>
      <c r="AZ101" s="188"/>
      <c r="BA101" s="185"/>
      <c r="BB101" s="189">
        <f>BC101+BD101+BE101+BF101</f>
        <v>9</v>
      </c>
      <c r="BC101" s="107">
        <f t="shared" si="85"/>
        <v>0</v>
      </c>
      <c r="BD101" s="107">
        <f t="shared" si="85"/>
        <v>9</v>
      </c>
      <c r="BE101" s="107">
        <f t="shared" si="85"/>
        <v>0</v>
      </c>
      <c r="BF101" s="107">
        <f t="shared" si="85"/>
        <v>0</v>
      </c>
      <c r="BG101" s="187">
        <f>SUM(H101,M101,R101,W101,AB101,AG101,AL101,AQ101,AV101,BA101)</f>
        <v>1</v>
      </c>
      <c r="BH101" s="107"/>
      <c r="BI101" s="194"/>
      <c r="BJ101" s="102"/>
      <c r="BK101" s="120"/>
      <c r="BL101" s="107"/>
      <c r="BM101" s="120"/>
      <c r="BN101" s="107"/>
      <c r="BO101" s="194"/>
      <c r="BP101" s="102"/>
      <c r="BQ101" s="193"/>
      <c r="BR101" s="107">
        <f>BB101</f>
        <v>9</v>
      </c>
      <c r="BS101" s="194">
        <f>BG101</f>
        <v>1</v>
      </c>
      <c r="BT101" s="102"/>
      <c r="BU101" s="120"/>
      <c r="BV101" s="107"/>
      <c r="BW101" s="134"/>
      <c r="BX101" s="120"/>
      <c r="BY101" s="122"/>
      <c r="BZ101" s="130"/>
      <c r="CA101" s="131"/>
      <c r="CB101" s="130"/>
      <c r="CC101" s="131"/>
      <c r="CD101" s="130"/>
      <c r="CE101" s="131"/>
      <c r="CF101" s="201"/>
      <c r="CG101" s="202"/>
      <c r="CH101" s="130"/>
      <c r="CI101" s="131"/>
      <c r="CJ101" s="130"/>
      <c r="CK101" s="131"/>
      <c r="CL101" s="201"/>
      <c r="CM101" s="202"/>
      <c r="CN101" s="130">
        <f>BB101</f>
        <v>9</v>
      </c>
      <c r="CO101" s="131">
        <f>BG101</f>
        <v>1</v>
      </c>
      <c r="CP101" s="195"/>
      <c r="CQ101" s="131"/>
      <c r="CR101" s="138"/>
      <c r="CS101" s="131"/>
      <c r="CT101" s="130"/>
      <c r="CU101" s="131"/>
      <c r="CV101" s="130"/>
      <c r="CW101" s="131"/>
      <c r="CX101" s="102"/>
      <c r="CY101" s="120">
        <f>BB101/25</f>
        <v>0.36</v>
      </c>
      <c r="CZ101" s="140">
        <f>CY101*100/180</f>
        <v>0.2</v>
      </c>
      <c r="DA101" s="120">
        <f>CX101/25</f>
        <v>0</v>
      </c>
      <c r="DB101" s="140">
        <f>DA101*100/180</f>
        <v>0</v>
      </c>
      <c r="DC101" s="140">
        <f>CZ101+DB101</f>
        <v>0.2</v>
      </c>
      <c r="DD101" s="23"/>
      <c r="DE101" s="23"/>
      <c r="DF101" s="23"/>
      <c r="DG101" s="107">
        <f>BB101</f>
        <v>9</v>
      </c>
      <c r="DH101" s="120">
        <f>BG101</f>
        <v>1</v>
      </c>
      <c r="DI101" s="196">
        <f>DH101*100/180</f>
        <v>0.55555555555555558</v>
      </c>
      <c r="DJ101" s="120"/>
      <c r="DK101" s="120"/>
      <c r="DL101" s="120"/>
      <c r="DM101" s="120"/>
      <c r="DN101" s="83" t="s">
        <v>204</v>
      </c>
      <c r="DO101" s="84"/>
      <c r="DP101" s="84"/>
      <c r="DQ101" s="84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120"/>
      <c r="EC101" s="121">
        <v>15</v>
      </c>
      <c r="ED101" s="122">
        <f t="shared" si="83"/>
        <v>1.6666666666666667</v>
      </c>
      <c r="EE101" s="88"/>
      <c r="EF101" s="88"/>
      <c r="EG101" s="90">
        <v>1</v>
      </c>
      <c r="EH101" s="90"/>
      <c r="EI101" s="86"/>
      <c r="EJ101" s="86"/>
      <c r="EK101" s="91"/>
      <c r="EL101" s="91"/>
      <c r="EM101" s="86"/>
      <c r="EN101" s="86"/>
      <c r="EO101" s="86"/>
      <c r="EP101" s="86"/>
      <c r="EQ101" s="92"/>
      <c r="ER101" s="88"/>
    </row>
    <row r="102" spans="1:217" ht="21" customHeight="1">
      <c r="A102" s="107">
        <v>3</v>
      </c>
      <c r="B102" s="82" t="s">
        <v>205</v>
      </c>
      <c r="C102" s="184" t="s">
        <v>112</v>
      </c>
      <c r="D102" s="123"/>
      <c r="E102" s="123"/>
      <c r="F102" s="123"/>
      <c r="G102" s="123"/>
      <c r="H102" s="187"/>
      <c r="I102" s="123"/>
      <c r="J102" s="123"/>
      <c r="K102" s="123"/>
      <c r="L102" s="123"/>
      <c r="M102" s="187"/>
      <c r="N102" s="124"/>
      <c r="O102" s="124"/>
      <c r="P102" s="124"/>
      <c r="Q102" s="124"/>
      <c r="R102" s="185"/>
      <c r="S102" s="124"/>
      <c r="T102" s="124"/>
      <c r="U102" s="124"/>
      <c r="V102" s="124"/>
      <c r="W102" s="185"/>
      <c r="X102" s="125"/>
      <c r="Y102" s="125"/>
      <c r="Z102" s="125"/>
      <c r="AA102" s="125"/>
      <c r="AB102" s="185"/>
      <c r="AC102" s="125"/>
      <c r="AD102" s="125"/>
      <c r="AE102" s="125"/>
      <c r="AF102" s="125"/>
      <c r="AG102" s="185"/>
      <c r="AH102" s="235"/>
      <c r="AI102" s="235"/>
      <c r="AJ102" s="235">
        <v>18</v>
      </c>
      <c r="AK102" s="235"/>
      <c r="AL102" s="185">
        <v>3</v>
      </c>
      <c r="AM102" s="186"/>
      <c r="AN102" s="186"/>
      <c r="AO102" s="186"/>
      <c r="AP102" s="186"/>
      <c r="AQ102" s="187"/>
      <c r="AR102" s="216"/>
      <c r="AS102" s="216"/>
      <c r="AT102" s="216"/>
      <c r="AU102" s="216"/>
      <c r="AV102" s="187"/>
      <c r="AW102" s="188"/>
      <c r="AX102" s="188"/>
      <c r="AY102" s="188"/>
      <c r="AZ102" s="188"/>
      <c r="BA102" s="185"/>
      <c r="BB102" s="189">
        <f>BC102+BD102+BE102+BF102</f>
        <v>18</v>
      </c>
      <c r="BC102" s="107">
        <f t="shared" si="85"/>
        <v>0</v>
      </c>
      <c r="BD102" s="107">
        <f t="shared" si="85"/>
        <v>0</v>
      </c>
      <c r="BE102" s="107">
        <f t="shared" si="85"/>
        <v>18</v>
      </c>
      <c r="BF102" s="107">
        <f t="shared" si="85"/>
        <v>0</v>
      </c>
      <c r="BG102" s="187">
        <f>SUM(H102,M102,R102,W102,AB102,AG102,AL102,AQ102,AV102,BA102)</f>
        <v>3</v>
      </c>
      <c r="BH102" s="107"/>
      <c r="BI102" s="194"/>
      <c r="BJ102" s="102"/>
      <c r="BK102" s="120"/>
      <c r="BL102" s="107"/>
      <c r="BM102" s="120"/>
      <c r="BN102" s="107"/>
      <c r="BO102" s="194"/>
      <c r="BP102" s="102"/>
      <c r="BQ102" s="193"/>
      <c r="BR102" s="107"/>
      <c r="BS102" s="194"/>
      <c r="BT102" s="102"/>
      <c r="BU102" s="120"/>
      <c r="BV102" s="107"/>
      <c r="BW102" s="134"/>
      <c r="BX102" s="120"/>
      <c r="BY102" s="122"/>
      <c r="BZ102" s="130"/>
      <c r="CA102" s="131"/>
      <c r="CB102" s="130"/>
      <c r="CC102" s="131"/>
      <c r="CD102" s="130"/>
      <c r="CE102" s="131"/>
      <c r="CF102" s="201"/>
      <c r="CG102" s="202"/>
      <c r="CH102" s="130"/>
      <c r="CI102" s="131"/>
      <c r="CJ102" s="130"/>
      <c r="CK102" s="131"/>
      <c r="CL102" s="201"/>
      <c r="CM102" s="202"/>
      <c r="CN102" s="130"/>
      <c r="CO102" s="131"/>
      <c r="CP102" s="195"/>
      <c r="CQ102" s="131"/>
      <c r="CR102" s="138"/>
      <c r="CS102" s="131"/>
      <c r="CT102" s="130">
        <f>BB102</f>
        <v>18</v>
      </c>
      <c r="CU102" s="131">
        <f>BG102</f>
        <v>3</v>
      </c>
      <c r="CV102" s="130"/>
      <c r="CW102" s="131"/>
      <c r="CX102" s="102"/>
      <c r="CY102" s="120">
        <f>BB102/25</f>
        <v>0.72</v>
      </c>
      <c r="CZ102" s="140">
        <f>CY102*100/180</f>
        <v>0.4</v>
      </c>
      <c r="DA102" s="120">
        <f>CX102/25</f>
        <v>0</v>
      </c>
      <c r="DB102" s="140">
        <f>DA102*100/180</f>
        <v>0</v>
      </c>
      <c r="DC102" s="140">
        <f>CZ102+DB102</f>
        <v>0.4</v>
      </c>
      <c r="DD102" s="23"/>
      <c r="DE102" s="23"/>
      <c r="DF102" s="23"/>
      <c r="DG102" s="107">
        <f>BB102</f>
        <v>18</v>
      </c>
      <c r="DH102" s="120">
        <f>BG102</f>
        <v>3</v>
      </c>
      <c r="DI102" s="196">
        <f>DH102*100/180</f>
        <v>1.6666666666666667</v>
      </c>
      <c r="DJ102" s="120">
        <f>BG102</f>
        <v>3</v>
      </c>
      <c r="DK102" s="120"/>
      <c r="DL102" s="120"/>
      <c r="DM102" s="120"/>
      <c r="DN102" s="83" t="s">
        <v>206</v>
      </c>
      <c r="DO102" s="84"/>
      <c r="DP102" s="84"/>
      <c r="DQ102" s="84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120">
        <f>BG102</f>
        <v>3</v>
      </c>
      <c r="EC102" s="121">
        <v>30</v>
      </c>
      <c r="ED102" s="122">
        <f t="shared" si="83"/>
        <v>5</v>
      </c>
      <c r="EE102" s="88"/>
      <c r="EF102" s="88"/>
      <c r="EG102" s="90">
        <v>3</v>
      </c>
      <c r="EH102" s="90"/>
      <c r="EI102" s="86"/>
      <c r="EJ102" s="86"/>
      <c r="EK102" s="91"/>
      <c r="EL102" s="91"/>
      <c r="EM102" s="86"/>
      <c r="EN102" s="86"/>
      <c r="EO102" s="86"/>
      <c r="EP102" s="86"/>
      <c r="EQ102" s="92"/>
      <c r="ER102" s="88"/>
    </row>
    <row r="103" spans="1:217" ht="21" customHeight="1">
      <c r="A103" s="107">
        <v>4</v>
      </c>
      <c r="B103" s="82" t="s">
        <v>207</v>
      </c>
      <c r="C103" s="184" t="s">
        <v>112</v>
      </c>
      <c r="D103" s="123"/>
      <c r="E103" s="123"/>
      <c r="F103" s="123"/>
      <c r="G103" s="123"/>
      <c r="H103" s="187"/>
      <c r="I103" s="210"/>
      <c r="J103" s="123"/>
      <c r="K103" s="123"/>
      <c r="L103" s="123"/>
      <c r="M103" s="187"/>
      <c r="N103" s="124"/>
      <c r="O103" s="124"/>
      <c r="P103" s="124"/>
      <c r="Q103" s="124"/>
      <c r="R103" s="187"/>
      <c r="S103" s="124"/>
      <c r="T103" s="124"/>
      <c r="U103" s="124"/>
      <c r="V103" s="124"/>
      <c r="W103" s="187"/>
      <c r="X103" s="125"/>
      <c r="Y103" s="125"/>
      <c r="Z103" s="125"/>
      <c r="AA103" s="125"/>
      <c r="AB103" s="187"/>
      <c r="AC103" s="125"/>
      <c r="AD103" s="125"/>
      <c r="AE103" s="125"/>
      <c r="AF103" s="125"/>
      <c r="AG103" s="187"/>
      <c r="AH103" s="235"/>
      <c r="AI103" s="235"/>
      <c r="AJ103" s="235"/>
      <c r="AK103" s="235"/>
      <c r="AL103" s="187"/>
      <c r="AM103" s="186"/>
      <c r="AN103" s="186"/>
      <c r="AO103" s="186"/>
      <c r="AP103" s="186"/>
      <c r="AQ103" s="211"/>
      <c r="AR103" s="216">
        <v>9</v>
      </c>
      <c r="AS103" s="216">
        <v>9</v>
      </c>
      <c r="AT103" s="216"/>
      <c r="AU103" s="216"/>
      <c r="AV103" s="212">
        <v>2</v>
      </c>
      <c r="AW103" s="188"/>
      <c r="AX103" s="188"/>
      <c r="AY103" s="188"/>
      <c r="AZ103" s="188"/>
      <c r="BA103" s="213"/>
      <c r="BB103" s="214">
        <f>SUM(BC103:BF103)</f>
        <v>18</v>
      </c>
      <c r="BC103" s="107">
        <f t="shared" si="85"/>
        <v>9</v>
      </c>
      <c r="BD103" s="107">
        <f t="shared" si="85"/>
        <v>9</v>
      </c>
      <c r="BE103" s="107">
        <f t="shared" si="85"/>
        <v>0</v>
      </c>
      <c r="BF103" s="107">
        <f t="shared" si="85"/>
        <v>0</v>
      </c>
      <c r="BG103" s="187">
        <f>SUM(H103,M103,R103,W103,AB103,AG103,AL103,AQ103,AV103,BA103)</f>
        <v>2</v>
      </c>
      <c r="BH103" s="107"/>
      <c r="BI103" s="194"/>
      <c r="BJ103" s="102"/>
      <c r="BK103" s="120"/>
      <c r="BL103" s="107"/>
      <c r="BM103" s="120"/>
      <c r="BN103" s="107"/>
      <c r="BO103" s="194"/>
      <c r="BP103" s="102"/>
      <c r="BQ103" s="193"/>
      <c r="BR103" s="107"/>
      <c r="BS103" s="194"/>
      <c r="BT103" s="102"/>
      <c r="BU103" s="120"/>
      <c r="BV103" s="107"/>
      <c r="BW103" s="134"/>
      <c r="BX103" s="120"/>
      <c r="BY103" s="122"/>
      <c r="BZ103" s="130"/>
      <c r="CA103" s="131"/>
      <c r="CB103" s="130"/>
      <c r="CC103" s="131"/>
      <c r="CD103" s="130"/>
      <c r="CE103" s="131"/>
      <c r="CF103" s="201"/>
      <c r="CG103" s="202"/>
      <c r="CH103" s="130"/>
      <c r="CI103" s="131"/>
      <c r="CJ103" s="130"/>
      <c r="CK103" s="131"/>
      <c r="CL103" s="201"/>
      <c r="CM103" s="202"/>
      <c r="CN103" s="130"/>
      <c r="CO103" s="131"/>
      <c r="CP103" s="195"/>
      <c r="CQ103" s="131"/>
      <c r="CR103" s="138"/>
      <c r="CS103" s="131"/>
      <c r="CT103" s="130"/>
      <c r="CU103" s="131"/>
      <c r="CV103" s="130"/>
      <c r="CW103" s="131"/>
      <c r="CX103" s="102"/>
      <c r="CY103" s="120"/>
      <c r="CZ103" s="140"/>
      <c r="DA103" s="120"/>
      <c r="DB103" s="140"/>
      <c r="DC103" s="140"/>
      <c r="DD103" s="23"/>
      <c r="DE103" s="23"/>
      <c r="DF103" s="23"/>
      <c r="DG103" s="107"/>
      <c r="DH103" s="120"/>
      <c r="DI103" s="196"/>
      <c r="DJ103" s="120"/>
      <c r="DK103" s="120"/>
      <c r="DL103" s="120"/>
      <c r="DM103" s="120"/>
      <c r="DN103" s="83"/>
      <c r="DO103" s="84"/>
      <c r="DP103" s="84"/>
      <c r="DQ103" s="84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120"/>
      <c r="EC103" s="121">
        <v>15</v>
      </c>
      <c r="ED103" s="122">
        <f t="shared" si="83"/>
        <v>1.6666666666666667</v>
      </c>
      <c r="EE103" s="88"/>
      <c r="EF103" s="88"/>
      <c r="EG103" s="90">
        <v>2</v>
      </c>
      <c r="EH103" s="90"/>
      <c r="EI103" s="86"/>
      <c r="EJ103" s="86"/>
      <c r="EK103" s="91"/>
      <c r="EL103" s="91"/>
      <c r="EM103" s="86"/>
      <c r="EN103" s="86"/>
      <c r="EO103" s="86"/>
      <c r="EP103" s="86"/>
      <c r="EQ103" s="92"/>
      <c r="ER103" s="88"/>
    </row>
    <row r="104" spans="1:217" s="19" customFormat="1" ht="19.899999999999999" customHeight="1">
      <c r="A104" s="600" t="s">
        <v>208</v>
      </c>
      <c r="B104" s="601"/>
      <c r="C104" s="601"/>
      <c r="D104" s="601"/>
      <c r="E104" s="601"/>
      <c r="F104" s="601"/>
      <c r="G104" s="601"/>
      <c r="H104" s="601"/>
      <c r="I104" s="601"/>
      <c r="J104" s="601"/>
      <c r="K104" s="601"/>
      <c r="L104" s="601"/>
      <c r="M104" s="601"/>
      <c r="N104" s="601"/>
      <c r="O104" s="601"/>
      <c r="P104" s="601"/>
      <c r="Q104" s="601"/>
      <c r="R104" s="601"/>
      <c r="S104" s="601"/>
      <c r="T104" s="601"/>
      <c r="U104" s="601"/>
      <c r="V104" s="601"/>
      <c r="W104" s="601"/>
      <c r="X104" s="601"/>
      <c r="Y104" s="601"/>
      <c r="Z104" s="601"/>
      <c r="AA104" s="601"/>
      <c r="AB104" s="601"/>
      <c r="AC104" s="601"/>
      <c r="AD104" s="601"/>
      <c r="AE104" s="601"/>
      <c r="AF104" s="601"/>
      <c r="AG104" s="601"/>
      <c r="AH104" s="601"/>
      <c r="AI104" s="601"/>
      <c r="AJ104" s="601"/>
      <c r="AK104" s="601"/>
      <c r="AL104" s="601"/>
      <c r="AM104" s="601"/>
      <c r="AN104" s="601"/>
      <c r="AO104" s="601"/>
      <c r="AP104" s="601"/>
      <c r="AQ104" s="601"/>
      <c r="AR104" s="601"/>
      <c r="AS104" s="601"/>
      <c r="AT104" s="601"/>
      <c r="AU104" s="601"/>
      <c r="AV104" s="601"/>
      <c r="AW104" s="601"/>
      <c r="AX104" s="601"/>
      <c r="AY104" s="601"/>
      <c r="AZ104" s="601"/>
      <c r="BA104" s="602"/>
      <c r="BB104" s="299">
        <f t="shared" ref="BB104:BG104" si="86">SUM(BB105:BB108)</f>
        <v>117</v>
      </c>
      <c r="BC104" s="299">
        <f t="shared" si="86"/>
        <v>27</v>
      </c>
      <c r="BD104" s="299">
        <f t="shared" si="86"/>
        <v>63</v>
      </c>
      <c r="BE104" s="299">
        <f t="shared" si="86"/>
        <v>0</v>
      </c>
      <c r="BF104" s="299">
        <f t="shared" si="86"/>
        <v>0</v>
      </c>
      <c r="BG104" s="156">
        <f t="shared" si="86"/>
        <v>13</v>
      </c>
      <c r="BH104" s="270"/>
      <c r="BI104" s="271"/>
      <c r="BJ104" s="241"/>
      <c r="BK104" s="272"/>
      <c r="BL104" s="270"/>
      <c r="BM104" s="272"/>
      <c r="BN104" s="270"/>
      <c r="BO104" s="271"/>
      <c r="BP104" s="241"/>
      <c r="BQ104" s="273"/>
      <c r="BR104" s="270"/>
      <c r="BS104" s="271"/>
      <c r="BT104" s="241"/>
      <c r="BU104" s="272"/>
      <c r="BV104" s="270"/>
      <c r="BW104" s="271"/>
      <c r="BX104" s="272"/>
      <c r="BY104" s="274"/>
      <c r="BZ104" s="270"/>
      <c r="CA104" s="272"/>
      <c r="CB104" s="275"/>
      <c r="CC104" s="272"/>
      <c r="CD104" s="270"/>
      <c r="CE104" s="272"/>
      <c r="CF104" s="275"/>
      <c r="CG104" s="276"/>
      <c r="CH104" s="270"/>
      <c r="CI104" s="272"/>
      <c r="CJ104" s="270"/>
      <c r="CK104" s="272"/>
      <c r="CL104" s="270"/>
      <c r="CM104" s="272"/>
      <c r="CN104" s="270"/>
      <c r="CO104" s="272"/>
      <c r="CP104" s="277"/>
      <c r="CQ104" s="272"/>
      <c r="CR104" s="278"/>
      <c r="CS104" s="272"/>
      <c r="CT104" s="270"/>
      <c r="CU104" s="272"/>
      <c r="CV104" s="270"/>
      <c r="CW104" s="272"/>
      <c r="CX104" s="241"/>
      <c r="CY104" s="272"/>
      <c r="CZ104" s="208"/>
      <c r="DA104" s="272"/>
      <c r="DB104" s="208"/>
      <c r="DC104" s="208"/>
      <c r="DD104" s="275"/>
      <c r="DE104" s="275"/>
      <c r="DF104" s="275"/>
      <c r="DG104" s="270"/>
      <c r="DH104" s="272"/>
      <c r="DI104" s="207"/>
      <c r="DJ104" s="272"/>
      <c r="DK104" s="272"/>
      <c r="DL104" s="272"/>
      <c r="DM104" s="272"/>
      <c r="DN104" s="209"/>
      <c r="DO104" s="279"/>
      <c r="DP104" s="279"/>
      <c r="DQ104" s="279"/>
      <c r="DR104" s="280"/>
      <c r="DS104" s="280"/>
      <c r="DT104" s="280"/>
      <c r="DU104" s="280"/>
      <c r="DV104" s="280"/>
      <c r="DW104" s="280"/>
      <c r="DX104" s="280"/>
      <c r="DY104" s="280"/>
      <c r="DZ104" s="280"/>
      <c r="EA104" s="280"/>
      <c r="EB104" s="120"/>
      <c r="EC104" s="121"/>
      <c r="ED104" s="122">
        <f t="shared" ref="ED104:ED130" si="87">EC104*BG104/BB104</f>
        <v>0</v>
      </c>
      <c r="EE104" s="88"/>
      <c r="EF104" s="88"/>
      <c r="EG104" s="90"/>
      <c r="EH104" s="90"/>
      <c r="EI104" s="86"/>
      <c r="EJ104" s="86"/>
      <c r="EK104" s="91"/>
      <c r="EL104" s="91"/>
      <c r="EM104" s="86"/>
      <c r="EN104" s="86"/>
      <c r="EO104" s="86"/>
      <c r="EP104" s="86"/>
      <c r="EQ104" s="92"/>
      <c r="ER104" s="88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</row>
    <row r="105" spans="1:217" ht="21" customHeight="1">
      <c r="A105" s="107">
        <v>1</v>
      </c>
      <c r="B105" s="82" t="s">
        <v>209</v>
      </c>
      <c r="C105" s="184" t="s">
        <v>112</v>
      </c>
      <c r="D105" s="123"/>
      <c r="E105" s="123"/>
      <c r="F105" s="123"/>
      <c r="G105" s="123"/>
      <c r="H105" s="107"/>
      <c r="I105" s="123"/>
      <c r="J105" s="123"/>
      <c r="K105" s="123"/>
      <c r="L105" s="123"/>
      <c r="M105" s="107"/>
      <c r="N105" s="124"/>
      <c r="O105" s="124"/>
      <c r="P105" s="124"/>
      <c r="Q105" s="124"/>
      <c r="R105" s="107"/>
      <c r="S105" s="124"/>
      <c r="T105" s="124"/>
      <c r="U105" s="124"/>
      <c r="V105" s="319"/>
      <c r="W105" s="107"/>
      <c r="X105" s="234"/>
      <c r="Y105" s="125"/>
      <c r="Z105" s="125"/>
      <c r="AA105" s="125"/>
      <c r="AB105" s="107"/>
      <c r="AC105" s="125"/>
      <c r="AD105" s="125"/>
      <c r="AE105" s="125"/>
      <c r="AF105" s="125"/>
      <c r="AG105" s="107"/>
      <c r="AH105" s="238"/>
      <c r="AI105" s="238">
        <v>18</v>
      </c>
      <c r="AJ105" s="238"/>
      <c r="AK105" s="238"/>
      <c r="AL105" s="193">
        <v>3</v>
      </c>
      <c r="AM105" s="238"/>
      <c r="AN105" s="238"/>
      <c r="AO105" s="238"/>
      <c r="AP105" s="238"/>
      <c r="AQ105" s="193"/>
      <c r="AR105" s="236"/>
      <c r="AS105" s="236"/>
      <c r="AT105" s="236"/>
      <c r="AU105" s="236"/>
      <c r="AV105" s="107"/>
      <c r="AW105" s="236"/>
      <c r="AX105" s="236"/>
      <c r="AY105" s="236"/>
      <c r="AZ105" s="236"/>
      <c r="BA105" s="107"/>
      <c r="BB105" s="239">
        <v>30</v>
      </c>
      <c r="BC105" s="107">
        <f>D105+I105+N105+S105+X105+AC105+AH105+AM105+AR105+AW105</f>
        <v>0</v>
      </c>
      <c r="BD105" s="107">
        <f t="shared" ref="BD105:BF108" si="88">E105+J105+O105+T105+Y105+AD105+AI105+AN105+AS105+AX105</f>
        <v>18</v>
      </c>
      <c r="BE105" s="107">
        <f t="shared" si="88"/>
        <v>0</v>
      </c>
      <c r="BF105" s="107">
        <f t="shared" si="88"/>
        <v>0</v>
      </c>
      <c r="BG105" s="187">
        <f>SUM(H105,M105,R105,W105,AB105,AG105,AL105,AQ105,AV105,BA105)</f>
        <v>3</v>
      </c>
      <c r="BH105" s="107"/>
      <c r="BI105" s="134"/>
      <c r="BJ105" s="102"/>
      <c r="BK105" s="120"/>
      <c r="BL105" s="107"/>
      <c r="BM105" s="120"/>
      <c r="BN105" s="107"/>
      <c r="BO105" s="134"/>
      <c r="BP105" s="102"/>
      <c r="BQ105" s="193"/>
      <c r="BR105" s="107"/>
      <c r="BS105" s="134"/>
      <c r="BT105" s="102"/>
      <c r="BU105" s="120"/>
      <c r="BV105" s="107"/>
      <c r="BW105" s="134"/>
      <c r="BX105" s="120"/>
      <c r="BY105" s="122"/>
      <c r="BZ105" s="130"/>
      <c r="CA105" s="131"/>
      <c r="CB105" s="201"/>
      <c r="CC105" s="131"/>
      <c r="CD105" s="130"/>
      <c r="CE105" s="131"/>
      <c r="CF105" s="201"/>
      <c r="CG105" s="202"/>
      <c r="CH105" s="130"/>
      <c r="CI105" s="131"/>
      <c r="CJ105" s="130"/>
      <c r="CK105" s="131"/>
      <c r="CL105" s="130"/>
      <c r="CM105" s="131"/>
      <c r="CN105" s="130"/>
      <c r="CO105" s="131"/>
      <c r="CP105" s="195"/>
      <c r="CQ105" s="131"/>
      <c r="CR105" s="138"/>
      <c r="CS105" s="131"/>
      <c r="CT105" s="130"/>
      <c r="CU105" s="131"/>
      <c r="CV105" s="130"/>
      <c r="CW105" s="131"/>
      <c r="CX105" s="102"/>
      <c r="CY105" s="120"/>
      <c r="CZ105" s="140"/>
      <c r="DA105" s="120"/>
      <c r="DB105" s="140"/>
      <c r="DC105" s="140"/>
      <c r="DD105" s="23"/>
      <c r="DE105" s="23"/>
      <c r="DF105" s="23"/>
      <c r="DG105" s="107"/>
      <c r="DH105" s="120"/>
      <c r="DI105" s="196"/>
      <c r="DJ105" s="120"/>
      <c r="DK105" s="120"/>
      <c r="DL105" s="120"/>
      <c r="DM105" s="120"/>
      <c r="DN105" s="83"/>
      <c r="DO105" s="84"/>
      <c r="DP105" s="84"/>
      <c r="DQ105" s="84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120">
        <f>BG105</f>
        <v>3</v>
      </c>
      <c r="EC105" s="121">
        <v>30</v>
      </c>
      <c r="ED105" s="122">
        <f t="shared" si="87"/>
        <v>3</v>
      </c>
      <c r="EE105" s="88"/>
      <c r="EF105" s="88"/>
      <c r="EG105" s="90"/>
      <c r="EH105" s="90"/>
      <c r="EI105" s="86"/>
      <c r="EJ105" s="86"/>
      <c r="EK105" s="91">
        <f>BG105</f>
        <v>3</v>
      </c>
      <c r="EL105" s="91"/>
      <c r="EM105" s="86"/>
      <c r="EN105" s="86"/>
      <c r="EO105" s="86"/>
      <c r="EP105" s="86"/>
      <c r="EQ105" s="92"/>
      <c r="ER105" s="88"/>
    </row>
    <row r="106" spans="1:217" ht="21" customHeight="1">
      <c r="A106" s="107">
        <v>2</v>
      </c>
      <c r="B106" s="82" t="s">
        <v>210</v>
      </c>
      <c r="C106" s="184" t="s">
        <v>112</v>
      </c>
      <c r="D106" s="123"/>
      <c r="E106" s="123"/>
      <c r="F106" s="123"/>
      <c r="G106" s="123"/>
      <c r="H106" s="107"/>
      <c r="I106" s="123"/>
      <c r="J106" s="123"/>
      <c r="K106" s="123"/>
      <c r="L106" s="123"/>
      <c r="M106" s="107"/>
      <c r="N106" s="124"/>
      <c r="O106" s="124"/>
      <c r="P106" s="124"/>
      <c r="Q106" s="124"/>
      <c r="R106" s="107"/>
      <c r="S106" s="124"/>
      <c r="T106" s="124"/>
      <c r="U106" s="124"/>
      <c r="V106" s="319"/>
      <c r="W106" s="107"/>
      <c r="X106" s="234"/>
      <c r="Y106" s="125"/>
      <c r="Z106" s="125"/>
      <c r="AA106" s="125"/>
      <c r="AB106" s="107"/>
      <c r="AC106" s="125">
        <v>9</v>
      </c>
      <c r="AD106" s="125">
        <v>18</v>
      </c>
      <c r="AE106" s="125"/>
      <c r="AF106" s="125"/>
      <c r="AG106" s="193">
        <v>4</v>
      </c>
      <c r="AH106" s="238"/>
      <c r="AI106" s="238"/>
      <c r="AJ106" s="238"/>
      <c r="AK106" s="238"/>
      <c r="AL106" s="107"/>
      <c r="AM106" s="238"/>
      <c r="AN106" s="238"/>
      <c r="AO106" s="238"/>
      <c r="AP106" s="238"/>
      <c r="AQ106" s="107"/>
      <c r="AR106" s="236"/>
      <c r="AS106" s="236"/>
      <c r="AT106" s="236"/>
      <c r="AU106" s="236"/>
      <c r="AV106" s="107"/>
      <c r="AW106" s="236"/>
      <c r="AX106" s="236"/>
      <c r="AY106" s="236"/>
      <c r="AZ106" s="236"/>
      <c r="BA106" s="107"/>
      <c r="BB106" s="239">
        <f>BC106+BD106+BE106+BF106</f>
        <v>27</v>
      </c>
      <c r="BC106" s="107">
        <f>D106+I106+N106+S106+X106+AC106+AH106+AM106+AR106+AW106</f>
        <v>9</v>
      </c>
      <c r="BD106" s="107">
        <f t="shared" si="88"/>
        <v>18</v>
      </c>
      <c r="BE106" s="107">
        <f t="shared" si="88"/>
        <v>0</v>
      </c>
      <c r="BF106" s="107">
        <f t="shared" si="88"/>
        <v>0</v>
      </c>
      <c r="BG106" s="187">
        <f>SUM(H106,M106,R106,W106,AB106,AG106,AL106,AQ106,AV106,BA106)</f>
        <v>4</v>
      </c>
      <c r="BH106" s="107"/>
      <c r="BI106" s="134"/>
      <c r="BJ106" s="102"/>
      <c r="BK106" s="120"/>
      <c r="BL106" s="107"/>
      <c r="BM106" s="120"/>
      <c r="BN106" s="107"/>
      <c r="BO106" s="134"/>
      <c r="BP106" s="102"/>
      <c r="BQ106" s="193"/>
      <c r="BR106" s="107"/>
      <c r="BS106" s="134"/>
      <c r="BT106" s="102"/>
      <c r="BU106" s="120"/>
      <c r="BV106" s="107"/>
      <c r="BW106" s="134"/>
      <c r="BX106" s="120"/>
      <c r="BY106" s="122"/>
      <c r="BZ106" s="130"/>
      <c r="CA106" s="131"/>
      <c r="CB106" s="201"/>
      <c r="CC106" s="131"/>
      <c r="CD106" s="130"/>
      <c r="CE106" s="131"/>
      <c r="CF106" s="201"/>
      <c r="CG106" s="202"/>
      <c r="CH106" s="130"/>
      <c r="CI106" s="131"/>
      <c r="CJ106" s="130"/>
      <c r="CK106" s="131"/>
      <c r="CL106" s="130"/>
      <c r="CM106" s="131"/>
      <c r="CN106" s="130"/>
      <c r="CO106" s="131"/>
      <c r="CP106" s="195"/>
      <c r="CQ106" s="131"/>
      <c r="CR106" s="138"/>
      <c r="CS106" s="131"/>
      <c r="CT106" s="130"/>
      <c r="CU106" s="131"/>
      <c r="CV106" s="130"/>
      <c r="CW106" s="131"/>
      <c r="CX106" s="102"/>
      <c r="CY106" s="120"/>
      <c r="CZ106" s="140"/>
      <c r="DA106" s="120"/>
      <c r="DB106" s="140"/>
      <c r="DC106" s="140"/>
      <c r="DD106" s="23"/>
      <c r="DE106" s="23"/>
      <c r="DF106" s="23"/>
      <c r="DG106" s="107"/>
      <c r="DH106" s="120"/>
      <c r="DI106" s="196"/>
      <c r="DJ106" s="120"/>
      <c r="DK106" s="120"/>
      <c r="DL106" s="120"/>
      <c r="DM106" s="120"/>
      <c r="DN106" s="83"/>
      <c r="DO106" s="84"/>
      <c r="DP106" s="84"/>
      <c r="DQ106" s="84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120"/>
      <c r="EC106" s="121">
        <v>30</v>
      </c>
      <c r="ED106" s="122">
        <f t="shared" si="87"/>
        <v>4.4444444444444446</v>
      </c>
      <c r="EE106" s="88"/>
      <c r="EF106" s="88"/>
      <c r="EG106" s="90"/>
      <c r="EH106" s="90"/>
      <c r="EI106" s="86"/>
      <c r="EJ106" s="86"/>
      <c r="EK106" s="91">
        <f>BG106</f>
        <v>4</v>
      </c>
      <c r="EL106" s="91"/>
      <c r="EM106" s="86"/>
      <c r="EN106" s="86"/>
      <c r="EO106" s="86"/>
      <c r="EP106" s="86"/>
      <c r="EQ106" s="92"/>
      <c r="ER106" s="88"/>
    </row>
    <row r="107" spans="1:217" ht="21" customHeight="1">
      <c r="A107" s="107">
        <v>3</v>
      </c>
      <c r="B107" s="320" t="s">
        <v>211</v>
      </c>
      <c r="C107" s="184" t="s">
        <v>112</v>
      </c>
      <c r="D107" s="123"/>
      <c r="E107" s="123"/>
      <c r="F107" s="123"/>
      <c r="G107" s="123"/>
      <c r="H107" s="107"/>
      <c r="I107" s="123"/>
      <c r="J107" s="123"/>
      <c r="K107" s="123"/>
      <c r="L107" s="123"/>
      <c r="M107" s="107"/>
      <c r="N107" s="124"/>
      <c r="O107" s="124"/>
      <c r="P107" s="124"/>
      <c r="Q107" s="124"/>
      <c r="R107" s="107"/>
      <c r="S107" s="124"/>
      <c r="T107" s="124"/>
      <c r="U107" s="124"/>
      <c r="V107" s="319"/>
      <c r="W107" s="107"/>
      <c r="X107" s="234"/>
      <c r="Y107" s="125"/>
      <c r="Z107" s="125"/>
      <c r="AA107" s="125"/>
      <c r="AB107" s="107"/>
      <c r="AC107" s="125">
        <v>9</v>
      </c>
      <c r="AD107" s="125">
        <v>18</v>
      </c>
      <c r="AE107" s="125"/>
      <c r="AF107" s="125"/>
      <c r="AG107" s="193">
        <v>3</v>
      </c>
      <c r="AH107" s="238"/>
      <c r="AI107" s="238"/>
      <c r="AJ107" s="238"/>
      <c r="AK107" s="238"/>
      <c r="AL107" s="193"/>
      <c r="AM107" s="238"/>
      <c r="AN107" s="238"/>
      <c r="AO107" s="238"/>
      <c r="AP107" s="238"/>
      <c r="AQ107" s="107"/>
      <c r="AR107" s="236"/>
      <c r="AS107" s="236"/>
      <c r="AT107" s="236"/>
      <c r="AU107" s="236"/>
      <c r="AV107" s="107"/>
      <c r="AW107" s="236"/>
      <c r="AX107" s="236"/>
      <c r="AY107" s="236"/>
      <c r="AZ107" s="236"/>
      <c r="BA107" s="107"/>
      <c r="BB107" s="239">
        <v>30</v>
      </c>
      <c r="BC107" s="107">
        <f>D107+I107+N107+S107+X107+AC107+AH107+AM107+AR107+AW107</f>
        <v>9</v>
      </c>
      <c r="BD107" s="107">
        <f t="shared" si="88"/>
        <v>18</v>
      </c>
      <c r="BE107" s="107">
        <f t="shared" si="88"/>
        <v>0</v>
      </c>
      <c r="BF107" s="107">
        <f t="shared" si="88"/>
        <v>0</v>
      </c>
      <c r="BG107" s="187">
        <f>SUM(H107,M107,R107,W107,AB107,AG107,AL107,AQ107,AV107,BA107)</f>
        <v>3</v>
      </c>
      <c r="BH107" s="107"/>
      <c r="BI107" s="134"/>
      <c r="BJ107" s="102"/>
      <c r="BK107" s="120"/>
      <c r="BL107" s="107"/>
      <c r="BM107" s="120"/>
      <c r="BN107" s="107"/>
      <c r="BO107" s="134"/>
      <c r="BP107" s="102"/>
      <c r="BQ107" s="193"/>
      <c r="BR107" s="107"/>
      <c r="BS107" s="134"/>
      <c r="BT107" s="102"/>
      <c r="BU107" s="120"/>
      <c r="BV107" s="107"/>
      <c r="BW107" s="134"/>
      <c r="BX107" s="120"/>
      <c r="BY107" s="122"/>
      <c r="BZ107" s="130"/>
      <c r="CA107" s="131"/>
      <c r="CB107" s="201"/>
      <c r="CC107" s="131"/>
      <c r="CD107" s="130"/>
      <c r="CE107" s="131"/>
      <c r="CF107" s="201"/>
      <c r="CG107" s="202"/>
      <c r="CH107" s="130"/>
      <c r="CI107" s="131"/>
      <c r="CJ107" s="130"/>
      <c r="CK107" s="131"/>
      <c r="CL107" s="130"/>
      <c r="CM107" s="131"/>
      <c r="CN107" s="130"/>
      <c r="CO107" s="131"/>
      <c r="CP107" s="195"/>
      <c r="CQ107" s="131"/>
      <c r="CR107" s="138"/>
      <c r="CS107" s="131"/>
      <c r="CT107" s="130"/>
      <c r="CU107" s="131"/>
      <c r="CV107" s="130"/>
      <c r="CW107" s="131"/>
      <c r="CX107" s="102"/>
      <c r="CY107" s="120"/>
      <c r="CZ107" s="140"/>
      <c r="DA107" s="120"/>
      <c r="DB107" s="140"/>
      <c r="DC107" s="140"/>
      <c r="DD107" s="23"/>
      <c r="DE107" s="23"/>
      <c r="DF107" s="23"/>
      <c r="DG107" s="107"/>
      <c r="DH107" s="120"/>
      <c r="DI107" s="196"/>
      <c r="DJ107" s="120"/>
      <c r="DK107" s="120"/>
      <c r="DL107" s="120"/>
      <c r="DM107" s="120"/>
      <c r="DN107" s="83"/>
      <c r="DO107" s="84"/>
      <c r="DP107" s="84"/>
      <c r="DQ107" s="84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120">
        <f>BG107</f>
        <v>3</v>
      </c>
      <c r="EC107" s="121">
        <v>20</v>
      </c>
      <c r="ED107" s="122">
        <f t="shared" si="87"/>
        <v>2</v>
      </c>
      <c r="EE107" s="88"/>
      <c r="EF107" s="88"/>
      <c r="EG107" s="90"/>
      <c r="EH107" s="90"/>
      <c r="EI107" s="86"/>
      <c r="EJ107" s="86"/>
      <c r="EK107" s="91">
        <f>BG107</f>
        <v>3</v>
      </c>
      <c r="EL107" s="91"/>
      <c r="EM107" s="86"/>
      <c r="EN107" s="86"/>
      <c r="EO107" s="86"/>
      <c r="EP107" s="86"/>
      <c r="EQ107" s="92"/>
      <c r="ER107" s="88"/>
    </row>
    <row r="108" spans="1:217" ht="27" customHeight="1">
      <c r="A108" s="107">
        <v>4</v>
      </c>
      <c r="B108" s="82" t="s">
        <v>212</v>
      </c>
      <c r="C108" s="184" t="s">
        <v>112</v>
      </c>
      <c r="D108" s="123"/>
      <c r="E108" s="123"/>
      <c r="F108" s="123"/>
      <c r="G108" s="123"/>
      <c r="H108" s="107"/>
      <c r="I108" s="123"/>
      <c r="J108" s="123"/>
      <c r="K108" s="123"/>
      <c r="L108" s="123"/>
      <c r="M108" s="107"/>
      <c r="N108" s="124"/>
      <c r="O108" s="124"/>
      <c r="P108" s="124"/>
      <c r="Q108" s="124"/>
      <c r="R108" s="107"/>
      <c r="S108" s="124"/>
      <c r="T108" s="124"/>
      <c r="U108" s="124"/>
      <c r="V108" s="319"/>
      <c r="W108" s="107"/>
      <c r="X108" s="234"/>
      <c r="Y108" s="125"/>
      <c r="Z108" s="125"/>
      <c r="AA108" s="125"/>
      <c r="AB108" s="107"/>
      <c r="AC108" s="125"/>
      <c r="AD108" s="125"/>
      <c r="AE108" s="125"/>
      <c r="AF108" s="125"/>
      <c r="AG108" s="193"/>
      <c r="AH108" s="238"/>
      <c r="AI108" s="238"/>
      <c r="AJ108" s="238"/>
      <c r="AK108" s="238"/>
      <c r="AL108" s="321" t="s">
        <v>114</v>
      </c>
      <c r="AM108" s="238">
        <v>9</v>
      </c>
      <c r="AN108" s="238">
        <v>9</v>
      </c>
      <c r="AO108" s="238"/>
      <c r="AP108" s="238"/>
      <c r="AQ108" s="321">
        <v>3</v>
      </c>
      <c r="AR108" s="236"/>
      <c r="AS108" s="236"/>
      <c r="AT108" s="236"/>
      <c r="AU108" s="236"/>
      <c r="AV108" s="102"/>
      <c r="AW108" s="236"/>
      <c r="AX108" s="236"/>
      <c r="AY108" s="236"/>
      <c r="AZ108" s="236"/>
      <c r="BA108" s="102"/>
      <c r="BB108" s="239">
        <v>30</v>
      </c>
      <c r="BC108" s="107">
        <f>D108+I108+N108+S108+X108+AC108+AH108+AM108+AR108+AW108</f>
        <v>9</v>
      </c>
      <c r="BD108" s="107">
        <f t="shared" si="88"/>
        <v>9</v>
      </c>
      <c r="BE108" s="107">
        <f t="shared" si="88"/>
        <v>0</v>
      </c>
      <c r="BF108" s="107">
        <f t="shared" si="88"/>
        <v>0</v>
      </c>
      <c r="BG108" s="187">
        <f>SUM(H108,M108,R108,W108,AB108,AG108,AL108,AQ108,AV108,BA108)</f>
        <v>3</v>
      </c>
      <c r="BH108" s="107"/>
      <c r="BI108" s="134"/>
      <c r="BJ108" s="102"/>
      <c r="BK108" s="120"/>
      <c r="BL108" s="107"/>
      <c r="BM108" s="120"/>
      <c r="BN108" s="107"/>
      <c r="BO108" s="134"/>
      <c r="BP108" s="102"/>
      <c r="BQ108" s="193"/>
      <c r="BR108" s="107"/>
      <c r="BS108" s="134"/>
      <c r="BT108" s="102"/>
      <c r="BU108" s="120"/>
      <c r="BV108" s="107"/>
      <c r="BW108" s="134"/>
      <c r="BX108" s="120"/>
      <c r="BY108" s="122"/>
      <c r="BZ108" s="130"/>
      <c r="CA108" s="131"/>
      <c r="CB108" s="201"/>
      <c r="CC108" s="131"/>
      <c r="CD108" s="130"/>
      <c r="CE108" s="131"/>
      <c r="CF108" s="201"/>
      <c r="CG108" s="202"/>
      <c r="CH108" s="130"/>
      <c r="CI108" s="131"/>
      <c r="CJ108" s="130"/>
      <c r="CK108" s="131"/>
      <c r="CL108" s="130"/>
      <c r="CM108" s="131"/>
      <c r="CN108" s="130"/>
      <c r="CO108" s="131"/>
      <c r="CP108" s="195"/>
      <c r="CQ108" s="131"/>
      <c r="CR108" s="138"/>
      <c r="CS108" s="131"/>
      <c r="CT108" s="130"/>
      <c r="CU108" s="131"/>
      <c r="CV108" s="130"/>
      <c r="CW108" s="131"/>
      <c r="CX108" s="102"/>
      <c r="CY108" s="120"/>
      <c r="CZ108" s="140"/>
      <c r="DA108" s="120"/>
      <c r="DB108" s="140"/>
      <c r="DC108" s="140"/>
      <c r="DD108" s="23"/>
      <c r="DE108" s="23"/>
      <c r="DF108" s="23"/>
      <c r="DG108" s="107"/>
      <c r="DH108" s="120"/>
      <c r="DI108" s="196"/>
      <c r="DJ108" s="120"/>
      <c r="DK108" s="120"/>
      <c r="DL108" s="120"/>
      <c r="DM108" s="120"/>
      <c r="DN108" s="83"/>
      <c r="DO108" s="84"/>
      <c r="DP108" s="84"/>
      <c r="DQ108" s="84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120"/>
      <c r="EC108" s="121">
        <v>20</v>
      </c>
      <c r="ED108" s="122">
        <f t="shared" si="87"/>
        <v>2</v>
      </c>
      <c r="EE108" s="88"/>
      <c r="EF108" s="88"/>
      <c r="EG108" s="90"/>
      <c r="EH108" s="90"/>
      <c r="EI108" s="86"/>
      <c r="EJ108" s="86"/>
      <c r="EK108" s="91">
        <f>BG108</f>
        <v>3</v>
      </c>
      <c r="EL108" s="91"/>
      <c r="EM108" s="86"/>
      <c r="EN108" s="86"/>
      <c r="EO108" s="86"/>
      <c r="EP108" s="86"/>
      <c r="EQ108" s="92"/>
      <c r="ER108" s="88"/>
    </row>
    <row r="109" spans="1:217" s="22" customFormat="1" ht="19.899999999999999" customHeight="1">
      <c r="A109" s="591" t="s">
        <v>213</v>
      </c>
      <c r="B109" s="592"/>
      <c r="C109" s="592"/>
      <c r="D109" s="592"/>
      <c r="E109" s="592"/>
      <c r="F109" s="592"/>
      <c r="G109" s="592"/>
      <c r="H109" s="592"/>
      <c r="I109" s="592"/>
      <c r="J109" s="592"/>
      <c r="K109" s="592"/>
      <c r="L109" s="592"/>
      <c r="M109" s="592"/>
      <c r="N109" s="592"/>
      <c r="O109" s="592"/>
      <c r="P109" s="592"/>
      <c r="Q109" s="592"/>
      <c r="R109" s="592"/>
      <c r="S109" s="592"/>
      <c r="T109" s="592"/>
      <c r="U109" s="592"/>
      <c r="V109" s="592"/>
      <c r="W109" s="592"/>
      <c r="X109" s="592"/>
      <c r="Y109" s="592"/>
      <c r="Z109" s="592"/>
      <c r="AA109" s="592"/>
      <c r="AB109" s="592"/>
      <c r="AC109" s="592"/>
      <c r="AD109" s="592"/>
      <c r="AE109" s="592"/>
      <c r="AF109" s="592"/>
      <c r="AG109" s="592"/>
      <c r="AH109" s="592"/>
      <c r="AI109" s="592"/>
      <c r="AJ109" s="592"/>
      <c r="AK109" s="592"/>
      <c r="AL109" s="592"/>
      <c r="AM109" s="592"/>
      <c r="AN109" s="592"/>
      <c r="AO109" s="592"/>
      <c r="AP109" s="592"/>
      <c r="AQ109" s="592"/>
      <c r="AR109" s="592"/>
      <c r="AS109" s="592"/>
      <c r="AT109" s="592"/>
      <c r="AU109" s="592"/>
      <c r="AV109" s="592"/>
      <c r="AW109" s="592"/>
      <c r="AX109" s="592"/>
      <c r="AY109" s="592"/>
      <c r="AZ109" s="592"/>
      <c r="BA109" s="593"/>
      <c r="BB109" s="299">
        <f>SUM(BC109:BF109)</f>
        <v>216</v>
      </c>
      <c r="BC109" s="299">
        <f>BC110</f>
        <v>54</v>
      </c>
      <c r="BD109" s="299">
        <f>BD110</f>
        <v>162</v>
      </c>
      <c r="BE109" s="299">
        <f>BE110</f>
        <v>0</v>
      </c>
      <c r="BF109" s="299">
        <f>BF110</f>
        <v>0</v>
      </c>
      <c r="BG109" s="156">
        <f>BG110</f>
        <v>29</v>
      </c>
      <c r="BH109" s="146">
        <f t="shared" ref="BH109:CG109" si="89">SUM(BH110:BH120)</f>
        <v>0</v>
      </c>
      <c r="BI109" s="146">
        <f t="shared" si="89"/>
        <v>0</v>
      </c>
      <c r="BJ109" s="146">
        <f t="shared" si="89"/>
        <v>0</v>
      </c>
      <c r="BK109" s="146">
        <f t="shared" si="89"/>
        <v>0</v>
      </c>
      <c r="BL109" s="146">
        <f t="shared" si="89"/>
        <v>0</v>
      </c>
      <c r="BM109" s="146">
        <f t="shared" si="89"/>
        <v>0</v>
      </c>
      <c r="BN109" s="146">
        <f t="shared" si="89"/>
        <v>0</v>
      </c>
      <c r="BO109" s="146">
        <f t="shared" si="89"/>
        <v>0</v>
      </c>
      <c r="BP109" s="146">
        <f t="shared" si="89"/>
        <v>0</v>
      </c>
      <c r="BQ109" s="146">
        <f t="shared" si="89"/>
        <v>0</v>
      </c>
      <c r="BR109" s="146">
        <f t="shared" si="89"/>
        <v>0</v>
      </c>
      <c r="BS109" s="146">
        <f t="shared" si="89"/>
        <v>0</v>
      </c>
      <c r="BT109" s="146">
        <f t="shared" si="89"/>
        <v>30</v>
      </c>
      <c r="BU109" s="146">
        <f t="shared" si="89"/>
        <v>3</v>
      </c>
      <c r="BV109" s="146">
        <f t="shared" si="89"/>
        <v>0</v>
      </c>
      <c r="BW109" s="146">
        <f t="shared" si="89"/>
        <v>0</v>
      </c>
      <c r="BX109" s="146">
        <f t="shared" si="89"/>
        <v>0</v>
      </c>
      <c r="BY109" s="146">
        <f t="shared" si="89"/>
        <v>0</v>
      </c>
      <c r="BZ109" s="146">
        <f t="shared" si="89"/>
        <v>0</v>
      </c>
      <c r="CA109" s="146">
        <f t="shared" si="89"/>
        <v>0</v>
      </c>
      <c r="CB109" s="146">
        <f t="shared" si="89"/>
        <v>0</v>
      </c>
      <c r="CC109" s="146">
        <f t="shared" si="89"/>
        <v>0</v>
      </c>
      <c r="CD109" s="146">
        <f t="shared" si="89"/>
        <v>0</v>
      </c>
      <c r="CE109" s="146">
        <f t="shared" si="89"/>
        <v>0</v>
      </c>
      <c r="CF109" s="146">
        <f t="shared" si="89"/>
        <v>0</v>
      </c>
      <c r="CG109" s="146">
        <f t="shared" si="89"/>
        <v>0</v>
      </c>
      <c r="CH109" s="146">
        <f>SUM(CH110)</f>
        <v>0</v>
      </c>
      <c r="CI109" s="146">
        <f>SUM(CI110)</f>
        <v>0</v>
      </c>
      <c r="CJ109" s="146">
        <f t="shared" ref="CJ109:DI109" si="90">SUM(CJ110:CJ120)</f>
        <v>0</v>
      </c>
      <c r="CK109" s="146">
        <f t="shared" si="90"/>
        <v>0</v>
      </c>
      <c r="CL109" s="146">
        <f t="shared" si="90"/>
        <v>0</v>
      </c>
      <c r="CM109" s="146">
        <f t="shared" si="90"/>
        <v>0</v>
      </c>
      <c r="CN109" s="146">
        <f t="shared" si="90"/>
        <v>0</v>
      </c>
      <c r="CO109" s="146">
        <f t="shared" si="90"/>
        <v>0</v>
      </c>
      <c r="CP109" s="146">
        <f t="shared" si="90"/>
        <v>0</v>
      </c>
      <c r="CQ109" s="146">
        <f t="shared" si="90"/>
        <v>0</v>
      </c>
      <c r="CR109" s="146">
        <f t="shared" si="90"/>
        <v>0</v>
      </c>
      <c r="CS109" s="146">
        <f t="shared" si="90"/>
        <v>0</v>
      </c>
      <c r="CT109" s="146">
        <f t="shared" si="90"/>
        <v>0</v>
      </c>
      <c r="CU109" s="146">
        <f t="shared" si="90"/>
        <v>0</v>
      </c>
      <c r="CV109" s="146">
        <f t="shared" si="90"/>
        <v>0</v>
      </c>
      <c r="CW109" s="146">
        <f t="shared" si="90"/>
        <v>0</v>
      </c>
      <c r="CX109" s="146">
        <f t="shared" si="90"/>
        <v>0</v>
      </c>
      <c r="CY109" s="146">
        <f t="shared" si="90"/>
        <v>0</v>
      </c>
      <c r="CZ109" s="146">
        <f t="shared" si="90"/>
        <v>0</v>
      </c>
      <c r="DA109" s="146">
        <f t="shared" si="90"/>
        <v>0</v>
      </c>
      <c r="DB109" s="146">
        <f t="shared" si="90"/>
        <v>0</v>
      </c>
      <c r="DC109" s="146">
        <f t="shared" si="90"/>
        <v>0</v>
      </c>
      <c r="DD109" s="146">
        <f t="shared" si="90"/>
        <v>0</v>
      </c>
      <c r="DE109" s="146">
        <f t="shared" si="90"/>
        <v>0</v>
      </c>
      <c r="DF109" s="146">
        <f t="shared" si="90"/>
        <v>0</v>
      </c>
      <c r="DG109" s="146">
        <f t="shared" si="90"/>
        <v>0</v>
      </c>
      <c r="DH109" s="322">
        <f t="shared" si="90"/>
        <v>0</v>
      </c>
      <c r="DI109" s="323">
        <f t="shared" si="90"/>
        <v>0</v>
      </c>
      <c r="DJ109" s="324"/>
      <c r="DK109" s="324"/>
      <c r="DL109" s="324"/>
      <c r="DM109" s="324"/>
      <c r="DN109" s="325"/>
      <c r="DO109" s="326"/>
      <c r="DP109" s="326"/>
      <c r="DQ109" s="326"/>
      <c r="DR109" s="327"/>
      <c r="DS109" s="327"/>
      <c r="DT109" s="327"/>
      <c r="DU109" s="327"/>
      <c r="DV109" s="327"/>
      <c r="DW109" s="327"/>
      <c r="DX109" s="327"/>
      <c r="DY109" s="327"/>
      <c r="DZ109" s="327"/>
      <c r="EA109" s="327"/>
      <c r="EB109" s="324"/>
      <c r="EC109" s="328"/>
      <c r="ED109" s="329">
        <f t="shared" si="87"/>
        <v>0</v>
      </c>
      <c r="EE109" s="88"/>
      <c r="EF109" s="88"/>
      <c r="EG109" s="90"/>
      <c r="EH109" s="90"/>
      <c r="EI109" s="86"/>
      <c r="EJ109" s="86"/>
      <c r="EK109" s="91"/>
      <c r="EL109" s="91"/>
      <c r="EM109" s="86"/>
      <c r="EN109" s="86"/>
      <c r="EO109" s="86"/>
      <c r="EP109" s="86"/>
      <c r="EQ109" s="92"/>
      <c r="ER109" s="88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</row>
    <row r="110" spans="1:217" s="19" customFormat="1" ht="19.899999999999999" customHeight="1">
      <c r="A110" s="597" t="s">
        <v>214</v>
      </c>
      <c r="B110" s="598"/>
      <c r="C110" s="598"/>
      <c r="D110" s="598"/>
      <c r="E110" s="598"/>
      <c r="F110" s="598"/>
      <c r="G110" s="598"/>
      <c r="H110" s="598"/>
      <c r="I110" s="598"/>
      <c r="J110" s="598"/>
      <c r="K110" s="598"/>
      <c r="L110" s="598"/>
      <c r="M110" s="598"/>
      <c r="N110" s="598"/>
      <c r="O110" s="598"/>
      <c r="P110" s="598"/>
      <c r="Q110" s="598"/>
      <c r="R110" s="598"/>
      <c r="S110" s="598"/>
      <c r="T110" s="598"/>
      <c r="U110" s="598"/>
      <c r="V110" s="598"/>
      <c r="W110" s="598"/>
      <c r="X110" s="598"/>
      <c r="Y110" s="598"/>
      <c r="Z110" s="598"/>
      <c r="AA110" s="598"/>
      <c r="AB110" s="598"/>
      <c r="AC110" s="598"/>
      <c r="AD110" s="598"/>
      <c r="AE110" s="598"/>
      <c r="AF110" s="598"/>
      <c r="AG110" s="598"/>
      <c r="AH110" s="598"/>
      <c r="AI110" s="598"/>
      <c r="AJ110" s="598"/>
      <c r="AK110" s="598"/>
      <c r="AL110" s="598"/>
      <c r="AM110" s="598"/>
      <c r="AN110" s="598"/>
      <c r="AO110" s="598"/>
      <c r="AP110" s="598"/>
      <c r="AQ110" s="598"/>
      <c r="AR110" s="598"/>
      <c r="AS110" s="598"/>
      <c r="AT110" s="598"/>
      <c r="AU110" s="598"/>
      <c r="AV110" s="598"/>
      <c r="AW110" s="598"/>
      <c r="AX110" s="598"/>
      <c r="AY110" s="598"/>
      <c r="AZ110" s="598"/>
      <c r="BA110" s="599"/>
      <c r="BB110" s="205">
        <f t="shared" ref="BB110:BG110" si="91">SUM(BB111:BB121)</f>
        <v>216</v>
      </c>
      <c r="BC110" s="205">
        <f t="shared" si="91"/>
        <v>54</v>
      </c>
      <c r="BD110" s="205">
        <f t="shared" si="91"/>
        <v>162</v>
      </c>
      <c r="BE110" s="205">
        <f t="shared" si="91"/>
        <v>0</v>
      </c>
      <c r="BF110" s="205">
        <f t="shared" si="91"/>
        <v>0</v>
      </c>
      <c r="BG110" s="176">
        <f t="shared" si="91"/>
        <v>29</v>
      </c>
      <c r="BH110" s="270"/>
      <c r="BI110" s="330"/>
      <c r="BJ110" s="241"/>
      <c r="BK110" s="272"/>
      <c r="BL110" s="270"/>
      <c r="BM110" s="272"/>
      <c r="BN110" s="270"/>
      <c r="BO110" s="330"/>
      <c r="BP110" s="241"/>
      <c r="BQ110" s="273"/>
      <c r="BR110" s="270"/>
      <c r="BS110" s="330"/>
      <c r="BT110" s="241"/>
      <c r="BU110" s="272"/>
      <c r="BV110" s="270"/>
      <c r="BW110" s="271"/>
      <c r="BX110" s="272"/>
      <c r="BY110" s="274"/>
      <c r="BZ110" s="270"/>
      <c r="CA110" s="272"/>
      <c r="CB110" s="275"/>
      <c r="CC110" s="272"/>
      <c r="CD110" s="270"/>
      <c r="CE110" s="272"/>
      <c r="CF110" s="275"/>
      <c r="CG110" s="276"/>
      <c r="CH110" s="270">
        <f>SUM(CH111:CH120)</f>
        <v>0</v>
      </c>
      <c r="CI110" s="272">
        <f>SUM(CI111:CI120)</f>
        <v>0</v>
      </c>
      <c r="CJ110" s="270"/>
      <c r="CK110" s="272"/>
      <c r="CL110" s="275"/>
      <c r="CM110" s="276"/>
      <c r="CN110" s="270"/>
      <c r="CO110" s="272"/>
      <c r="CP110" s="277"/>
      <c r="CQ110" s="272"/>
      <c r="CR110" s="278"/>
      <c r="CS110" s="272"/>
      <c r="CT110" s="270"/>
      <c r="CU110" s="272"/>
      <c r="CV110" s="270"/>
      <c r="CW110" s="272"/>
      <c r="CX110" s="241"/>
      <c r="CY110" s="272"/>
      <c r="CZ110" s="208"/>
      <c r="DA110" s="272"/>
      <c r="DB110" s="208"/>
      <c r="DC110" s="208"/>
      <c r="DD110" s="275"/>
      <c r="DE110" s="275"/>
      <c r="DF110" s="275"/>
      <c r="DG110" s="270"/>
      <c r="DH110" s="272"/>
      <c r="DI110" s="207"/>
      <c r="DJ110" s="272"/>
      <c r="DK110" s="272"/>
      <c r="DL110" s="272"/>
      <c r="DM110" s="272"/>
      <c r="DN110" s="209"/>
      <c r="DO110" s="279"/>
      <c r="DP110" s="279"/>
      <c r="DQ110" s="279"/>
      <c r="DR110" s="280"/>
      <c r="DS110" s="280"/>
      <c r="DT110" s="280"/>
      <c r="DU110" s="280"/>
      <c r="DV110" s="280"/>
      <c r="DW110" s="280"/>
      <c r="DX110" s="280"/>
      <c r="DY110" s="280"/>
      <c r="DZ110" s="280"/>
      <c r="EA110" s="280"/>
      <c r="EB110" s="120"/>
      <c r="EC110" s="121"/>
      <c r="ED110" s="122">
        <f t="shared" si="87"/>
        <v>0</v>
      </c>
      <c r="EE110" s="88">
        <v>29</v>
      </c>
      <c r="EF110" s="88"/>
      <c r="EG110" s="90"/>
      <c r="EH110" s="90"/>
      <c r="EI110" s="86"/>
      <c r="EJ110" s="86"/>
      <c r="EK110" s="91"/>
      <c r="EL110" s="91"/>
      <c r="EM110" s="86"/>
      <c r="EN110" s="86"/>
      <c r="EO110" s="86"/>
      <c r="EP110" s="86"/>
      <c r="EQ110" s="92"/>
      <c r="ER110" s="88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</row>
    <row r="111" spans="1:217" ht="21" customHeight="1">
      <c r="A111" s="107">
        <v>1</v>
      </c>
      <c r="B111" s="23" t="s">
        <v>215</v>
      </c>
      <c r="C111" s="184" t="s">
        <v>112</v>
      </c>
      <c r="D111" s="123"/>
      <c r="E111" s="123"/>
      <c r="F111" s="123"/>
      <c r="G111" s="123"/>
      <c r="H111" s="187"/>
      <c r="I111" s="123"/>
      <c r="J111" s="123"/>
      <c r="K111" s="123"/>
      <c r="L111" s="331"/>
      <c r="M111" s="185"/>
      <c r="N111" s="124"/>
      <c r="O111" s="124"/>
      <c r="P111" s="124"/>
      <c r="Q111" s="124"/>
      <c r="R111" s="187"/>
      <c r="S111" s="124"/>
      <c r="T111" s="124"/>
      <c r="U111" s="124"/>
      <c r="V111" s="319"/>
      <c r="W111" s="185"/>
      <c r="X111" s="125">
        <v>4</v>
      </c>
      <c r="Y111" s="125">
        <v>9</v>
      </c>
      <c r="Z111" s="125"/>
      <c r="AA111" s="125"/>
      <c r="AB111" s="120">
        <v>2</v>
      </c>
      <c r="AC111" s="125"/>
      <c r="AD111" s="125"/>
      <c r="AE111" s="125"/>
      <c r="AF111" s="125"/>
      <c r="AG111" s="120"/>
      <c r="AH111" s="186"/>
      <c r="AI111" s="186"/>
      <c r="AJ111" s="186"/>
      <c r="AK111" s="186"/>
      <c r="AL111" s="107"/>
      <c r="AM111" s="235"/>
      <c r="AN111" s="235"/>
      <c r="AO111" s="235"/>
      <c r="AP111" s="235"/>
      <c r="AQ111" s="193"/>
      <c r="AR111" s="216"/>
      <c r="AS111" s="216"/>
      <c r="AT111" s="216"/>
      <c r="AU111" s="216"/>
      <c r="AV111" s="120"/>
      <c r="AW111" s="216"/>
      <c r="AX111" s="216"/>
      <c r="AY111" s="216"/>
      <c r="AZ111" s="216"/>
      <c r="BA111" s="120"/>
      <c r="BB111" s="239">
        <f t="shared" ref="BB111:BB119" si="92">SUM(BC111:BF111)</f>
        <v>13</v>
      </c>
      <c r="BC111" s="107">
        <f>D111+I111+N111+S111+X111+AC111+AH111+AM111+AR111+AW111</f>
        <v>4</v>
      </c>
      <c r="BD111" s="107">
        <f>E111+J111+O111+T111+Y111+AD111+AI111+AN111+AS111+AX111</f>
        <v>9</v>
      </c>
      <c r="BE111" s="107">
        <f>F111+K111+P111+U111+Z111+AE111+AJ111+AO111+AT111+AY111</f>
        <v>0</v>
      </c>
      <c r="BF111" s="107">
        <f>G111+L111+Q111+V111+AA111+AF111+AK111+AP111+AU111+AZ111</f>
        <v>0</v>
      </c>
      <c r="BG111" s="187">
        <f>SUM(H111,M111,R111,W111,AB111,AG111,AL111,AQ111,AV111,BA111)</f>
        <v>2</v>
      </c>
      <c r="BH111" s="107"/>
      <c r="BI111" s="194"/>
      <c r="BJ111" s="102"/>
      <c r="BK111" s="120"/>
      <c r="BL111" s="107"/>
      <c r="BM111" s="120"/>
      <c r="BN111" s="107"/>
      <c r="BO111" s="194"/>
      <c r="BP111" s="102"/>
      <c r="BQ111" s="193"/>
      <c r="BR111" s="107"/>
      <c r="BS111" s="194"/>
      <c r="BT111" s="102"/>
      <c r="BU111" s="120"/>
      <c r="BV111" s="107"/>
      <c r="BW111" s="134"/>
      <c r="BX111" s="120"/>
      <c r="BY111" s="122"/>
      <c r="BZ111" s="130"/>
      <c r="CA111" s="131"/>
      <c r="CB111" s="201"/>
      <c r="CC111" s="131"/>
      <c r="CD111" s="130"/>
      <c r="CE111" s="131"/>
      <c r="CF111" s="201"/>
      <c r="CG111" s="202"/>
      <c r="CH111" s="130"/>
      <c r="CI111" s="131"/>
      <c r="CJ111" s="130"/>
      <c r="CK111" s="131"/>
      <c r="CL111" s="201"/>
      <c r="CM111" s="202"/>
      <c r="CN111" s="130"/>
      <c r="CO111" s="131"/>
      <c r="CP111" s="195"/>
      <c r="CQ111" s="131"/>
      <c r="CR111" s="138"/>
      <c r="CS111" s="131"/>
      <c r="CT111" s="130"/>
      <c r="CU111" s="131"/>
      <c r="CV111" s="130"/>
      <c r="CW111" s="131"/>
      <c r="CX111" s="102"/>
      <c r="CY111" s="120"/>
      <c r="CZ111" s="140"/>
      <c r="DA111" s="120"/>
      <c r="DB111" s="140"/>
      <c r="DC111" s="140"/>
      <c r="DD111" s="23"/>
      <c r="DE111" s="23"/>
      <c r="DF111" s="23"/>
      <c r="DG111" s="107"/>
      <c r="DH111" s="120"/>
      <c r="DI111" s="196"/>
      <c r="DJ111" s="120"/>
      <c r="DK111" s="120"/>
      <c r="DL111" s="120"/>
      <c r="DM111" s="120"/>
      <c r="DN111" s="83"/>
      <c r="DO111" s="84"/>
      <c r="DP111" s="84"/>
      <c r="DQ111" s="84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120">
        <f t="shared" ref="EB111:EB121" si="93">BG111</f>
        <v>2</v>
      </c>
      <c r="EC111" s="121">
        <v>15</v>
      </c>
      <c r="ED111" s="122">
        <f t="shared" si="87"/>
        <v>2.3076923076923075</v>
      </c>
      <c r="EE111" s="88"/>
      <c r="EF111" s="88"/>
      <c r="EG111" s="90"/>
      <c r="EH111" s="90"/>
      <c r="EI111" s="86"/>
      <c r="EJ111" s="86"/>
      <c r="EK111" s="91">
        <v>2</v>
      </c>
      <c r="EL111" s="91"/>
      <c r="EM111" s="86"/>
      <c r="EN111" s="86"/>
      <c r="EO111" s="86"/>
      <c r="EP111" s="86"/>
      <c r="EQ111" s="92"/>
      <c r="ER111" s="88"/>
    </row>
    <row r="112" spans="1:217" ht="21" customHeight="1">
      <c r="A112" s="107">
        <v>2</v>
      </c>
      <c r="B112" s="23" t="s">
        <v>216</v>
      </c>
      <c r="C112" s="184" t="s">
        <v>112</v>
      </c>
      <c r="D112" s="123"/>
      <c r="E112" s="123"/>
      <c r="F112" s="123"/>
      <c r="G112" s="123"/>
      <c r="H112" s="187"/>
      <c r="I112" s="123"/>
      <c r="J112" s="123"/>
      <c r="K112" s="123"/>
      <c r="L112" s="331"/>
      <c r="M112" s="185"/>
      <c r="N112" s="124"/>
      <c r="O112" s="124"/>
      <c r="P112" s="124"/>
      <c r="Q112" s="124"/>
      <c r="R112" s="187"/>
      <c r="S112" s="124"/>
      <c r="T112" s="124"/>
      <c r="U112" s="124"/>
      <c r="V112" s="319"/>
      <c r="W112" s="185"/>
      <c r="X112" s="125">
        <v>6</v>
      </c>
      <c r="Y112" s="125"/>
      <c r="Z112" s="125"/>
      <c r="AA112" s="125"/>
      <c r="AB112" s="120">
        <v>1</v>
      </c>
      <c r="AC112" s="125"/>
      <c r="AD112" s="125"/>
      <c r="AE112" s="125"/>
      <c r="AF112" s="125"/>
      <c r="AG112" s="120"/>
      <c r="AH112" s="186"/>
      <c r="AI112" s="186"/>
      <c r="AJ112" s="186"/>
      <c r="AK112" s="186"/>
      <c r="AL112" s="107"/>
      <c r="AM112" s="235"/>
      <c r="AN112" s="235"/>
      <c r="AO112" s="235"/>
      <c r="AP112" s="235"/>
      <c r="AQ112" s="193"/>
      <c r="AR112" s="216"/>
      <c r="AS112" s="216"/>
      <c r="AT112" s="216"/>
      <c r="AU112" s="216"/>
      <c r="AV112" s="120"/>
      <c r="AW112" s="216"/>
      <c r="AX112" s="216"/>
      <c r="AY112" s="216"/>
      <c r="AZ112" s="216"/>
      <c r="BA112" s="120"/>
      <c r="BB112" s="239">
        <f t="shared" si="92"/>
        <v>6</v>
      </c>
      <c r="BC112" s="107">
        <f t="shared" ref="BC112:BC121" si="94">D112+I112+N112+S112+X112+AC112+AH112+AM112+AR112+AW112</f>
        <v>6</v>
      </c>
      <c r="BD112" s="107">
        <f t="shared" ref="BD112:BD121" si="95">E112+J112+O112+T112+Y112+AD112+AI112+AN112+AS112+AX112</f>
        <v>0</v>
      </c>
      <c r="BE112" s="107">
        <f t="shared" ref="BE112:BE121" si="96">F112+K112+P112+U112+Z112+AE112+AJ112+AO112+AT112+AY112</f>
        <v>0</v>
      </c>
      <c r="BF112" s="107">
        <f t="shared" ref="BF112:BF121" si="97">G112+L112+Q112+V112+AA112+AF112+AK112+AP112+AU112+AZ112</f>
        <v>0</v>
      </c>
      <c r="BG112" s="187">
        <f t="shared" ref="BG112:BG121" si="98">SUM(H112,M112,R112,W112,AB112,AG112,AL112,AQ112,AV112,BA112)</f>
        <v>1</v>
      </c>
      <c r="BH112" s="107"/>
      <c r="BI112" s="194"/>
      <c r="BJ112" s="102"/>
      <c r="BK112" s="120"/>
      <c r="BL112" s="107"/>
      <c r="BM112" s="120"/>
      <c r="BN112" s="107"/>
      <c r="BO112" s="194"/>
      <c r="BP112" s="102"/>
      <c r="BQ112" s="193"/>
      <c r="BR112" s="107"/>
      <c r="BS112" s="194"/>
      <c r="BT112" s="102"/>
      <c r="BU112" s="120"/>
      <c r="BV112" s="107"/>
      <c r="BW112" s="134"/>
      <c r="BX112" s="120"/>
      <c r="BY112" s="122"/>
      <c r="BZ112" s="130"/>
      <c r="CA112" s="131"/>
      <c r="CB112" s="201"/>
      <c r="CC112" s="131"/>
      <c r="CD112" s="130"/>
      <c r="CE112" s="131"/>
      <c r="CF112" s="201"/>
      <c r="CG112" s="202"/>
      <c r="CH112" s="130"/>
      <c r="CI112" s="131"/>
      <c r="CJ112" s="130"/>
      <c r="CK112" s="131"/>
      <c r="CL112" s="201"/>
      <c r="CM112" s="202"/>
      <c r="CN112" s="130"/>
      <c r="CO112" s="131"/>
      <c r="CP112" s="195"/>
      <c r="CQ112" s="131"/>
      <c r="CR112" s="138"/>
      <c r="CS112" s="131"/>
      <c r="CT112" s="130"/>
      <c r="CU112" s="131"/>
      <c r="CV112" s="130"/>
      <c r="CW112" s="131"/>
      <c r="CX112" s="102"/>
      <c r="CY112" s="120"/>
      <c r="CZ112" s="140"/>
      <c r="DA112" s="120"/>
      <c r="DB112" s="140"/>
      <c r="DC112" s="140"/>
      <c r="DD112" s="23"/>
      <c r="DE112" s="23"/>
      <c r="DF112" s="23"/>
      <c r="DG112" s="107"/>
      <c r="DH112" s="120"/>
      <c r="DI112" s="196"/>
      <c r="DJ112" s="120"/>
      <c r="DK112" s="120"/>
      <c r="DL112" s="120"/>
      <c r="DM112" s="120"/>
      <c r="DN112" s="83"/>
      <c r="DO112" s="84"/>
      <c r="DP112" s="84"/>
      <c r="DQ112" s="84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120">
        <f t="shared" si="93"/>
        <v>1</v>
      </c>
      <c r="EC112" s="121">
        <v>5</v>
      </c>
      <c r="ED112" s="122">
        <f t="shared" si="87"/>
        <v>0.83333333333333337</v>
      </c>
      <c r="EE112" s="88"/>
      <c r="EF112" s="88"/>
      <c r="EG112" s="90"/>
      <c r="EH112" s="90"/>
      <c r="EI112" s="86"/>
      <c r="EJ112" s="86"/>
      <c r="EK112" s="91"/>
      <c r="EL112" s="91"/>
      <c r="EM112" s="86"/>
      <c r="EN112" s="86"/>
      <c r="EO112" s="86"/>
      <c r="EP112" s="86"/>
      <c r="EQ112" s="92">
        <v>1</v>
      </c>
      <c r="ER112" s="88"/>
    </row>
    <row r="113" spans="1:148" ht="21" customHeight="1">
      <c r="A113" s="107">
        <v>3</v>
      </c>
      <c r="B113" s="82" t="s">
        <v>217</v>
      </c>
      <c r="C113" s="184" t="s">
        <v>112</v>
      </c>
      <c r="D113" s="123"/>
      <c r="E113" s="123"/>
      <c r="F113" s="123"/>
      <c r="G113" s="123"/>
      <c r="H113" s="187"/>
      <c r="I113" s="123"/>
      <c r="J113" s="123"/>
      <c r="K113" s="123"/>
      <c r="L113" s="331"/>
      <c r="M113" s="185"/>
      <c r="N113" s="124"/>
      <c r="O113" s="124"/>
      <c r="P113" s="124"/>
      <c r="Q113" s="124"/>
      <c r="R113" s="187"/>
      <c r="S113" s="124"/>
      <c r="T113" s="124"/>
      <c r="U113" s="124"/>
      <c r="V113" s="319"/>
      <c r="W113" s="185"/>
      <c r="X113" s="125"/>
      <c r="Y113" s="125">
        <v>9</v>
      </c>
      <c r="Z113" s="125"/>
      <c r="AA113" s="125"/>
      <c r="AB113" s="200">
        <v>1</v>
      </c>
      <c r="AC113" s="125"/>
      <c r="AD113" s="125">
        <v>9</v>
      </c>
      <c r="AE113" s="125"/>
      <c r="AF113" s="125"/>
      <c r="AG113" s="200">
        <v>1</v>
      </c>
      <c r="AH113" s="186"/>
      <c r="AI113" s="235"/>
      <c r="AJ113" s="235"/>
      <c r="AK113" s="235"/>
      <c r="AL113" s="185"/>
      <c r="AM113" s="235"/>
      <c r="AN113" s="235"/>
      <c r="AO113" s="235"/>
      <c r="AP113" s="235"/>
      <c r="AQ113" s="120"/>
      <c r="AR113" s="216"/>
      <c r="AS113" s="216"/>
      <c r="AT113" s="216"/>
      <c r="AU113" s="216"/>
      <c r="AV113" s="120"/>
      <c r="AW113" s="216"/>
      <c r="AX113" s="216"/>
      <c r="AY113" s="216"/>
      <c r="AZ113" s="216"/>
      <c r="BA113" s="200"/>
      <c r="BB113" s="239">
        <f>SUM(BC113:BF113)</f>
        <v>18</v>
      </c>
      <c r="BC113" s="107">
        <f t="shared" si="94"/>
        <v>0</v>
      </c>
      <c r="BD113" s="107">
        <f t="shared" si="95"/>
        <v>18</v>
      </c>
      <c r="BE113" s="107">
        <f t="shared" si="96"/>
        <v>0</v>
      </c>
      <c r="BF113" s="107">
        <f t="shared" si="97"/>
        <v>0</v>
      </c>
      <c r="BG113" s="187">
        <f t="shared" si="98"/>
        <v>2</v>
      </c>
      <c r="BH113" s="107"/>
      <c r="BI113" s="194"/>
      <c r="BJ113" s="102"/>
      <c r="BK113" s="120"/>
      <c r="BL113" s="107"/>
      <c r="BM113" s="120"/>
      <c r="BN113" s="107"/>
      <c r="BO113" s="194"/>
      <c r="BP113" s="102"/>
      <c r="BQ113" s="193"/>
      <c r="BR113" s="107"/>
      <c r="BS113" s="194"/>
      <c r="BT113" s="102"/>
      <c r="BU113" s="120"/>
      <c r="BV113" s="107"/>
      <c r="BW113" s="134"/>
      <c r="BX113" s="120"/>
      <c r="BY113" s="122"/>
      <c r="BZ113" s="130"/>
      <c r="CA113" s="131"/>
      <c r="CB113" s="201"/>
      <c r="CC113" s="131"/>
      <c r="CD113" s="130"/>
      <c r="CE113" s="131"/>
      <c r="CF113" s="201"/>
      <c r="CG113" s="202"/>
      <c r="CH113" s="130"/>
      <c r="CI113" s="131"/>
      <c r="CJ113" s="130"/>
      <c r="CK113" s="131"/>
      <c r="CL113" s="201"/>
      <c r="CM113" s="202"/>
      <c r="CN113" s="130"/>
      <c r="CO113" s="131"/>
      <c r="CP113" s="195"/>
      <c r="CQ113" s="131"/>
      <c r="CR113" s="138"/>
      <c r="CS113" s="131"/>
      <c r="CT113" s="130"/>
      <c r="CU113" s="131"/>
      <c r="CV113" s="130"/>
      <c r="CW113" s="131"/>
      <c r="CX113" s="102"/>
      <c r="CY113" s="120"/>
      <c r="CZ113" s="140"/>
      <c r="DA113" s="120"/>
      <c r="DB113" s="140"/>
      <c r="DC113" s="140"/>
      <c r="DD113" s="23"/>
      <c r="DE113" s="23"/>
      <c r="DF113" s="23"/>
      <c r="DG113" s="107"/>
      <c r="DH113" s="120"/>
      <c r="DI113" s="196"/>
      <c r="DJ113" s="120"/>
      <c r="DK113" s="120"/>
      <c r="DL113" s="120"/>
      <c r="DM113" s="120"/>
      <c r="DN113" s="83"/>
      <c r="DO113" s="84"/>
      <c r="DP113" s="84"/>
      <c r="DQ113" s="84"/>
      <c r="DR113" s="88"/>
      <c r="DS113" s="88"/>
      <c r="DT113" s="88"/>
      <c r="DU113" s="88"/>
      <c r="DV113" s="88"/>
      <c r="DW113" s="88"/>
      <c r="DX113" s="88"/>
      <c r="DY113" s="88"/>
      <c r="DZ113" s="88"/>
      <c r="EA113" s="88"/>
      <c r="EB113" s="120">
        <f t="shared" si="93"/>
        <v>2</v>
      </c>
      <c r="EC113" s="121">
        <v>30</v>
      </c>
      <c r="ED113" s="122">
        <f>EC113*BG113/BB113</f>
        <v>3.3333333333333335</v>
      </c>
      <c r="EE113" s="88"/>
      <c r="EF113" s="88"/>
      <c r="EG113" s="90"/>
      <c r="EH113" s="90"/>
      <c r="EI113" s="86"/>
      <c r="EJ113" s="86"/>
      <c r="EK113" s="91"/>
      <c r="EL113" s="91"/>
      <c r="EM113" s="86"/>
      <c r="EN113" s="86"/>
      <c r="EO113" s="86"/>
      <c r="EP113" s="86"/>
      <c r="EQ113" s="92">
        <v>2</v>
      </c>
      <c r="ER113" s="88"/>
    </row>
    <row r="114" spans="1:148" ht="21" customHeight="1">
      <c r="A114" s="107">
        <v>4</v>
      </c>
      <c r="B114" s="82" t="s">
        <v>218</v>
      </c>
      <c r="C114" s="184" t="s">
        <v>112</v>
      </c>
      <c r="D114" s="123"/>
      <c r="E114" s="123"/>
      <c r="F114" s="123"/>
      <c r="G114" s="123"/>
      <c r="H114" s="187"/>
      <c r="I114" s="123"/>
      <c r="J114" s="123"/>
      <c r="K114" s="123"/>
      <c r="L114" s="331"/>
      <c r="M114" s="185"/>
      <c r="N114" s="124"/>
      <c r="O114" s="124"/>
      <c r="P114" s="124"/>
      <c r="Q114" s="124"/>
      <c r="R114" s="187"/>
      <c r="S114" s="124"/>
      <c r="T114" s="124"/>
      <c r="U114" s="124"/>
      <c r="V114" s="319"/>
      <c r="W114" s="185"/>
      <c r="X114" s="125"/>
      <c r="Y114" s="779">
        <v>9</v>
      </c>
      <c r="Z114" s="125"/>
      <c r="AA114" s="125"/>
      <c r="AB114" s="200">
        <v>1</v>
      </c>
      <c r="AC114" s="125"/>
      <c r="AD114" s="125"/>
      <c r="AE114" s="125"/>
      <c r="AF114" s="125"/>
      <c r="AG114" s="200"/>
      <c r="AH114" s="186"/>
      <c r="AI114" s="235"/>
      <c r="AJ114" s="235"/>
      <c r="AK114" s="235"/>
      <c r="AL114" s="200"/>
      <c r="AM114" s="235"/>
      <c r="AN114" s="235"/>
      <c r="AO114" s="235"/>
      <c r="AP114" s="235"/>
      <c r="AQ114" s="120"/>
      <c r="AR114" s="216"/>
      <c r="AS114" s="216"/>
      <c r="AT114" s="216"/>
      <c r="AU114" s="216"/>
      <c r="AV114" s="120"/>
      <c r="AW114" s="216"/>
      <c r="AX114" s="216"/>
      <c r="AY114" s="216"/>
      <c r="AZ114" s="216"/>
      <c r="BA114" s="200"/>
      <c r="BB114" s="239">
        <f>SUM(BC114:BF114)</f>
        <v>9</v>
      </c>
      <c r="BC114" s="107">
        <f t="shared" si="94"/>
        <v>0</v>
      </c>
      <c r="BD114" s="107">
        <f t="shared" si="95"/>
        <v>9</v>
      </c>
      <c r="BE114" s="107">
        <f t="shared" si="96"/>
        <v>0</v>
      </c>
      <c r="BF114" s="107">
        <f t="shared" si="97"/>
        <v>0</v>
      </c>
      <c r="BG114" s="187">
        <f t="shared" si="98"/>
        <v>1</v>
      </c>
      <c r="BH114" s="107"/>
      <c r="BI114" s="194"/>
      <c r="BJ114" s="102"/>
      <c r="BK114" s="120"/>
      <c r="BL114" s="107"/>
      <c r="BM114" s="120"/>
      <c r="BN114" s="107"/>
      <c r="BO114" s="194"/>
      <c r="BP114" s="102"/>
      <c r="BQ114" s="193"/>
      <c r="BR114" s="107"/>
      <c r="BS114" s="194"/>
      <c r="BT114" s="102"/>
      <c r="BU114" s="120"/>
      <c r="BV114" s="107"/>
      <c r="BW114" s="134"/>
      <c r="BX114" s="120"/>
      <c r="BY114" s="122"/>
      <c r="BZ114" s="130"/>
      <c r="CA114" s="131"/>
      <c r="CB114" s="201"/>
      <c r="CC114" s="131"/>
      <c r="CD114" s="130"/>
      <c r="CE114" s="131"/>
      <c r="CF114" s="201"/>
      <c r="CG114" s="202"/>
      <c r="CH114" s="130"/>
      <c r="CI114" s="131"/>
      <c r="CJ114" s="130"/>
      <c r="CK114" s="131"/>
      <c r="CL114" s="201"/>
      <c r="CM114" s="202"/>
      <c r="CN114" s="130"/>
      <c r="CO114" s="131"/>
      <c r="CP114" s="195"/>
      <c r="CQ114" s="131"/>
      <c r="CR114" s="138"/>
      <c r="CS114" s="131"/>
      <c r="CT114" s="130"/>
      <c r="CU114" s="131"/>
      <c r="CV114" s="130"/>
      <c r="CW114" s="131"/>
      <c r="CX114" s="102"/>
      <c r="CY114" s="120"/>
      <c r="CZ114" s="140"/>
      <c r="DA114" s="120"/>
      <c r="DB114" s="140"/>
      <c r="DC114" s="140"/>
      <c r="DD114" s="23"/>
      <c r="DE114" s="23"/>
      <c r="DF114" s="23"/>
      <c r="DG114" s="107"/>
      <c r="DH114" s="120"/>
      <c r="DI114" s="196"/>
      <c r="DJ114" s="120"/>
      <c r="DK114" s="120"/>
      <c r="DL114" s="120"/>
      <c r="DM114" s="120"/>
      <c r="DN114" s="83"/>
      <c r="DO114" s="84"/>
      <c r="DP114" s="84"/>
      <c r="DQ114" s="84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120">
        <f t="shared" si="93"/>
        <v>1</v>
      </c>
      <c r="EC114" s="121">
        <v>0</v>
      </c>
      <c r="ED114" s="122">
        <f>EC114*BG114/BB114</f>
        <v>0</v>
      </c>
      <c r="EE114" s="88"/>
      <c r="EF114" s="88"/>
      <c r="EG114" s="90"/>
      <c r="EH114" s="90"/>
      <c r="EI114" s="86"/>
      <c r="EJ114" s="86"/>
      <c r="EK114" s="91"/>
      <c r="EL114" s="91"/>
      <c r="EM114" s="86"/>
      <c r="EN114" s="86"/>
      <c r="EO114" s="86"/>
      <c r="EP114" s="86"/>
      <c r="EQ114" s="92">
        <v>1</v>
      </c>
      <c r="ER114" s="88"/>
    </row>
    <row r="115" spans="1:148" ht="21" customHeight="1">
      <c r="A115" s="107">
        <v>5</v>
      </c>
      <c r="B115" s="23" t="s">
        <v>219</v>
      </c>
      <c r="C115" s="184" t="s">
        <v>112</v>
      </c>
      <c r="D115" s="123"/>
      <c r="E115" s="123"/>
      <c r="F115" s="123"/>
      <c r="G115" s="123"/>
      <c r="H115" s="187"/>
      <c r="I115" s="123"/>
      <c r="J115" s="123"/>
      <c r="K115" s="123"/>
      <c r="L115" s="331"/>
      <c r="M115" s="185"/>
      <c r="N115" s="124"/>
      <c r="O115" s="124"/>
      <c r="P115" s="124"/>
      <c r="Q115" s="124"/>
      <c r="R115" s="187"/>
      <c r="S115" s="124"/>
      <c r="T115" s="124"/>
      <c r="U115" s="124"/>
      <c r="V115" s="319"/>
      <c r="W115" s="185"/>
      <c r="X115" s="125"/>
      <c r="Y115" s="125"/>
      <c r="Z115" s="125"/>
      <c r="AA115" s="125"/>
      <c r="AB115" s="120"/>
      <c r="AC115" s="125">
        <v>9</v>
      </c>
      <c r="AD115" s="125">
        <v>9</v>
      </c>
      <c r="AE115" s="125"/>
      <c r="AF115" s="125"/>
      <c r="AG115" s="120">
        <v>3</v>
      </c>
      <c r="AH115" s="186"/>
      <c r="AI115" s="186"/>
      <c r="AJ115" s="186"/>
      <c r="AK115" s="186"/>
      <c r="AL115" s="107"/>
      <c r="AM115" s="235"/>
      <c r="AN115" s="235"/>
      <c r="AO115" s="235"/>
      <c r="AP115" s="235"/>
      <c r="AQ115" s="193"/>
      <c r="AR115" s="216"/>
      <c r="AS115" s="216"/>
      <c r="AT115" s="216"/>
      <c r="AU115" s="216"/>
      <c r="AV115" s="120"/>
      <c r="AW115" s="216"/>
      <c r="AX115" s="216"/>
      <c r="AY115" s="216"/>
      <c r="AZ115" s="216"/>
      <c r="BA115" s="120"/>
      <c r="BB115" s="239">
        <f t="shared" si="92"/>
        <v>18</v>
      </c>
      <c r="BC115" s="107">
        <f t="shared" si="94"/>
        <v>9</v>
      </c>
      <c r="BD115" s="107">
        <f t="shared" si="95"/>
        <v>9</v>
      </c>
      <c r="BE115" s="107">
        <f t="shared" si="96"/>
        <v>0</v>
      </c>
      <c r="BF115" s="107">
        <f t="shared" si="97"/>
        <v>0</v>
      </c>
      <c r="BG115" s="187">
        <f t="shared" si="98"/>
        <v>3</v>
      </c>
      <c r="BH115" s="107"/>
      <c r="BI115" s="194"/>
      <c r="BJ115" s="102"/>
      <c r="BK115" s="120"/>
      <c r="BL115" s="107"/>
      <c r="BM115" s="120"/>
      <c r="BN115" s="107"/>
      <c r="BO115" s="194"/>
      <c r="BP115" s="102"/>
      <c r="BQ115" s="193"/>
      <c r="BR115" s="107"/>
      <c r="BS115" s="194"/>
      <c r="BT115" s="102"/>
      <c r="BU115" s="120"/>
      <c r="BV115" s="107"/>
      <c r="BW115" s="134"/>
      <c r="BX115" s="120"/>
      <c r="BY115" s="122"/>
      <c r="BZ115" s="130"/>
      <c r="CA115" s="131"/>
      <c r="CB115" s="201"/>
      <c r="CC115" s="131"/>
      <c r="CD115" s="130"/>
      <c r="CE115" s="131"/>
      <c r="CF115" s="201"/>
      <c r="CG115" s="202"/>
      <c r="CH115" s="130"/>
      <c r="CI115" s="131"/>
      <c r="CJ115" s="130"/>
      <c r="CK115" s="131"/>
      <c r="CL115" s="201"/>
      <c r="CM115" s="202"/>
      <c r="CN115" s="130"/>
      <c r="CO115" s="131"/>
      <c r="CP115" s="195"/>
      <c r="CQ115" s="131"/>
      <c r="CR115" s="138"/>
      <c r="CS115" s="131"/>
      <c r="CT115" s="130"/>
      <c r="CU115" s="131"/>
      <c r="CV115" s="130"/>
      <c r="CW115" s="131"/>
      <c r="CX115" s="102"/>
      <c r="CY115" s="120"/>
      <c r="CZ115" s="140"/>
      <c r="DA115" s="120"/>
      <c r="DB115" s="140"/>
      <c r="DC115" s="140"/>
      <c r="DD115" s="23"/>
      <c r="DE115" s="23"/>
      <c r="DF115" s="23"/>
      <c r="DG115" s="107"/>
      <c r="DH115" s="120"/>
      <c r="DI115" s="196"/>
      <c r="DJ115" s="120"/>
      <c r="DK115" s="120"/>
      <c r="DL115" s="120"/>
      <c r="DM115" s="120"/>
      <c r="DN115" s="83"/>
      <c r="DO115" s="84"/>
      <c r="DP115" s="84"/>
      <c r="DQ115" s="84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120">
        <f t="shared" si="93"/>
        <v>3</v>
      </c>
      <c r="EC115" s="121">
        <v>30</v>
      </c>
      <c r="ED115" s="122">
        <f t="shared" si="87"/>
        <v>5</v>
      </c>
      <c r="EE115" s="88"/>
      <c r="EF115" s="88"/>
      <c r="EG115" s="90"/>
      <c r="EH115" s="90"/>
      <c r="EI115" s="86"/>
      <c r="EJ115" s="86"/>
      <c r="EK115" s="91"/>
      <c r="EL115" s="91"/>
      <c r="EM115" s="86"/>
      <c r="EN115" s="86"/>
      <c r="EO115" s="86"/>
      <c r="EP115" s="86"/>
      <c r="EQ115" s="92">
        <v>3</v>
      </c>
      <c r="ER115" s="88"/>
    </row>
    <row r="116" spans="1:148" ht="21" customHeight="1">
      <c r="A116" s="107">
        <v>6</v>
      </c>
      <c r="B116" s="83" t="s">
        <v>220</v>
      </c>
      <c r="C116" s="184" t="s">
        <v>112</v>
      </c>
      <c r="D116" s="123"/>
      <c r="E116" s="123"/>
      <c r="F116" s="123"/>
      <c r="G116" s="123"/>
      <c r="H116" s="187"/>
      <c r="I116" s="123"/>
      <c r="J116" s="123"/>
      <c r="K116" s="123"/>
      <c r="L116" s="331"/>
      <c r="M116" s="185"/>
      <c r="N116" s="124"/>
      <c r="O116" s="124"/>
      <c r="P116" s="124"/>
      <c r="Q116" s="124"/>
      <c r="R116" s="187"/>
      <c r="S116" s="124"/>
      <c r="T116" s="124"/>
      <c r="U116" s="124"/>
      <c r="V116" s="319"/>
      <c r="W116" s="185"/>
      <c r="X116" s="125"/>
      <c r="Y116" s="125"/>
      <c r="Z116" s="125"/>
      <c r="AA116" s="125"/>
      <c r="AB116" s="200"/>
      <c r="AC116" s="125">
        <v>9</v>
      </c>
      <c r="AD116" s="125">
        <v>9</v>
      </c>
      <c r="AE116" s="125"/>
      <c r="AF116" s="125"/>
      <c r="AG116" s="200">
        <v>2</v>
      </c>
      <c r="AH116" s="186"/>
      <c r="AI116" s="235"/>
      <c r="AJ116" s="235"/>
      <c r="AK116" s="235"/>
      <c r="AL116" s="200"/>
      <c r="AM116" s="235"/>
      <c r="AN116" s="235"/>
      <c r="AO116" s="235"/>
      <c r="AP116" s="235"/>
      <c r="AQ116" s="120"/>
      <c r="AR116" s="216"/>
      <c r="AS116" s="216"/>
      <c r="AT116" s="216"/>
      <c r="AU116" s="216"/>
      <c r="AV116" s="120"/>
      <c r="AW116" s="216"/>
      <c r="AX116" s="216"/>
      <c r="AY116" s="216"/>
      <c r="AZ116" s="216"/>
      <c r="BA116" s="200"/>
      <c r="BB116" s="239">
        <f>SUM(BC116:BF116)</f>
        <v>18</v>
      </c>
      <c r="BC116" s="107">
        <f t="shared" si="94"/>
        <v>9</v>
      </c>
      <c r="BD116" s="107">
        <f t="shared" si="95"/>
        <v>9</v>
      </c>
      <c r="BE116" s="107">
        <f t="shared" si="96"/>
        <v>0</v>
      </c>
      <c r="BF116" s="107">
        <f t="shared" si="97"/>
        <v>0</v>
      </c>
      <c r="BG116" s="187">
        <f t="shared" si="98"/>
        <v>2</v>
      </c>
      <c r="BH116" s="107"/>
      <c r="BI116" s="194"/>
      <c r="BJ116" s="102"/>
      <c r="BK116" s="120"/>
      <c r="BL116" s="107"/>
      <c r="BM116" s="120"/>
      <c r="BN116" s="107"/>
      <c r="BO116" s="194"/>
      <c r="BP116" s="102"/>
      <c r="BQ116" s="193"/>
      <c r="BR116" s="107"/>
      <c r="BS116" s="194"/>
      <c r="BT116" s="102"/>
      <c r="BU116" s="120"/>
      <c r="BV116" s="107"/>
      <c r="BW116" s="134"/>
      <c r="BX116" s="120"/>
      <c r="BY116" s="122"/>
      <c r="BZ116" s="130"/>
      <c r="CA116" s="131"/>
      <c r="CB116" s="201"/>
      <c r="CC116" s="131"/>
      <c r="CD116" s="130"/>
      <c r="CE116" s="131"/>
      <c r="CF116" s="201"/>
      <c r="CG116" s="202"/>
      <c r="CH116" s="130"/>
      <c r="CI116" s="131"/>
      <c r="CJ116" s="130"/>
      <c r="CK116" s="131"/>
      <c r="CL116" s="201"/>
      <c r="CM116" s="202"/>
      <c r="CN116" s="130"/>
      <c r="CO116" s="131"/>
      <c r="CP116" s="195"/>
      <c r="CQ116" s="131"/>
      <c r="CR116" s="138"/>
      <c r="CS116" s="131"/>
      <c r="CT116" s="130"/>
      <c r="CU116" s="131"/>
      <c r="CV116" s="130"/>
      <c r="CW116" s="131"/>
      <c r="CX116" s="102"/>
      <c r="CY116" s="120"/>
      <c r="CZ116" s="140"/>
      <c r="DA116" s="120"/>
      <c r="DB116" s="140"/>
      <c r="DC116" s="140"/>
      <c r="DD116" s="23"/>
      <c r="DE116" s="23"/>
      <c r="DF116" s="23"/>
      <c r="DG116" s="107"/>
      <c r="DH116" s="120"/>
      <c r="DI116" s="196"/>
      <c r="DJ116" s="120"/>
      <c r="DK116" s="120"/>
      <c r="DL116" s="120"/>
      <c r="DM116" s="120"/>
      <c r="DN116" s="83"/>
      <c r="DO116" s="84"/>
      <c r="DP116" s="84"/>
      <c r="DQ116" s="84"/>
      <c r="DR116" s="88"/>
      <c r="DS116" s="88"/>
      <c r="DT116" s="88"/>
      <c r="DU116" s="88"/>
      <c r="DV116" s="88"/>
      <c r="DW116" s="88"/>
      <c r="DX116" s="88"/>
      <c r="DY116" s="88"/>
      <c r="DZ116" s="88"/>
      <c r="EA116" s="88"/>
      <c r="EB116" s="120">
        <f t="shared" si="93"/>
        <v>2</v>
      </c>
      <c r="EC116" s="121">
        <v>0</v>
      </c>
      <c r="ED116" s="122">
        <f>EC116*BG116/BB116</f>
        <v>0</v>
      </c>
      <c r="EE116" s="88"/>
      <c r="EF116" s="88"/>
      <c r="EG116" s="90"/>
      <c r="EH116" s="90"/>
      <c r="EI116" s="86"/>
      <c r="EJ116" s="86"/>
      <c r="EK116" s="91"/>
      <c r="EL116" s="91"/>
      <c r="EM116" s="86"/>
      <c r="EN116" s="86"/>
      <c r="EO116" s="86"/>
      <c r="EP116" s="86"/>
      <c r="EQ116" s="92">
        <v>2</v>
      </c>
      <c r="ER116" s="88"/>
    </row>
    <row r="117" spans="1:148" ht="21" customHeight="1">
      <c r="A117" s="107">
        <v>7</v>
      </c>
      <c r="B117" s="82" t="s">
        <v>221</v>
      </c>
      <c r="C117" s="184" t="s">
        <v>112</v>
      </c>
      <c r="D117" s="123"/>
      <c r="E117" s="123"/>
      <c r="F117" s="123"/>
      <c r="G117" s="123"/>
      <c r="H117" s="187"/>
      <c r="I117" s="123"/>
      <c r="J117" s="123"/>
      <c r="K117" s="123"/>
      <c r="L117" s="331"/>
      <c r="M117" s="185"/>
      <c r="N117" s="124"/>
      <c r="O117" s="124"/>
      <c r="P117" s="124"/>
      <c r="Q117" s="124"/>
      <c r="R117" s="187"/>
      <c r="S117" s="124"/>
      <c r="T117" s="124"/>
      <c r="U117" s="124"/>
      <c r="V117" s="319"/>
      <c r="W117" s="185"/>
      <c r="X117" s="125"/>
      <c r="Y117" s="125"/>
      <c r="Z117" s="125"/>
      <c r="AA117" s="125"/>
      <c r="AB117" s="200"/>
      <c r="AC117" s="125"/>
      <c r="AD117" s="125"/>
      <c r="AE117" s="125"/>
      <c r="AF117" s="125"/>
      <c r="AG117" s="200"/>
      <c r="AH117" s="235">
        <v>9</v>
      </c>
      <c r="AI117" s="235">
        <v>9</v>
      </c>
      <c r="AJ117" s="235"/>
      <c r="AK117" s="235"/>
      <c r="AL117" s="200">
        <v>2</v>
      </c>
      <c r="AM117" s="235">
        <v>9</v>
      </c>
      <c r="AN117" s="235">
        <v>15</v>
      </c>
      <c r="AO117" s="235"/>
      <c r="AP117" s="235"/>
      <c r="AQ117" s="120">
        <v>3</v>
      </c>
      <c r="AR117" s="216"/>
      <c r="AS117" s="216"/>
      <c r="AT117" s="216"/>
      <c r="AU117" s="216"/>
      <c r="AV117" s="120"/>
      <c r="AW117" s="216"/>
      <c r="AX117" s="216"/>
      <c r="AY117" s="216"/>
      <c r="AZ117" s="216"/>
      <c r="BA117" s="200"/>
      <c r="BB117" s="239">
        <f>SUM(BC117:BF117)</f>
        <v>42</v>
      </c>
      <c r="BC117" s="107">
        <f t="shared" si="94"/>
        <v>18</v>
      </c>
      <c r="BD117" s="107">
        <f t="shared" si="95"/>
        <v>24</v>
      </c>
      <c r="BE117" s="107">
        <f t="shared" si="96"/>
        <v>0</v>
      </c>
      <c r="BF117" s="107">
        <f t="shared" si="97"/>
        <v>0</v>
      </c>
      <c r="BG117" s="187">
        <f t="shared" si="98"/>
        <v>5</v>
      </c>
      <c r="BH117" s="107"/>
      <c r="BI117" s="194"/>
      <c r="BJ117" s="102"/>
      <c r="BK117" s="120"/>
      <c r="BL117" s="107"/>
      <c r="BM117" s="120"/>
      <c r="BN117" s="107"/>
      <c r="BO117" s="194"/>
      <c r="BP117" s="102"/>
      <c r="BQ117" s="193"/>
      <c r="BR117" s="107"/>
      <c r="BS117" s="194"/>
      <c r="BT117" s="102"/>
      <c r="BU117" s="120"/>
      <c r="BV117" s="107"/>
      <c r="BW117" s="134"/>
      <c r="BX117" s="120"/>
      <c r="BY117" s="122"/>
      <c r="BZ117" s="130"/>
      <c r="CA117" s="131"/>
      <c r="CB117" s="201"/>
      <c r="CC117" s="131"/>
      <c r="CD117" s="130"/>
      <c r="CE117" s="131"/>
      <c r="CF117" s="201"/>
      <c r="CG117" s="202"/>
      <c r="CH117" s="130"/>
      <c r="CI117" s="131"/>
      <c r="CJ117" s="130"/>
      <c r="CK117" s="131"/>
      <c r="CL117" s="201"/>
      <c r="CM117" s="202"/>
      <c r="CN117" s="130"/>
      <c r="CO117" s="131"/>
      <c r="CP117" s="195"/>
      <c r="CQ117" s="131"/>
      <c r="CR117" s="138"/>
      <c r="CS117" s="131"/>
      <c r="CT117" s="130"/>
      <c r="CU117" s="131"/>
      <c r="CV117" s="130"/>
      <c r="CW117" s="131"/>
      <c r="CX117" s="102"/>
      <c r="CY117" s="120"/>
      <c r="CZ117" s="140"/>
      <c r="DA117" s="120"/>
      <c r="DB117" s="140"/>
      <c r="DC117" s="140"/>
      <c r="DD117" s="23"/>
      <c r="DE117" s="23"/>
      <c r="DF117" s="23"/>
      <c r="DG117" s="107"/>
      <c r="DH117" s="120"/>
      <c r="DI117" s="196"/>
      <c r="DJ117" s="120"/>
      <c r="DK117" s="120"/>
      <c r="DL117" s="120"/>
      <c r="DM117" s="120"/>
      <c r="DN117" s="83"/>
      <c r="DO117" s="84"/>
      <c r="DP117" s="84"/>
      <c r="DQ117" s="84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120">
        <f t="shared" si="93"/>
        <v>5</v>
      </c>
      <c r="EC117" s="121">
        <v>5</v>
      </c>
      <c r="ED117" s="122">
        <f>EC117*BG117/BB117</f>
        <v>0.59523809523809523</v>
      </c>
      <c r="EE117" s="88"/>
      <c r="EF117" s="88"/>
      <c r="EG117" s="90"/>
      <c r="EH117" s="90"/>
      <c r="EI117" s="86"/>
      <c r="EJ117" s="86"/>
      <c r="EK117" s="91">
        <v>5</v>
      </c>
      <c r="EL117" s="91"/>
      <c r="EM117" s="86"/>
      <c r="EN117" s="86"/>
      <c r="EO117" s="86"/>
      <c r="EP117" s="86"/>
      <c r="EQ117" s="92"/>
      <c r="ER117" s="88"/>
    </row>
    <row r="118" spans="1:148" s="24" customFormat="1" ht="21" customHeight="1">
      <c r="A118" s="107">
        <v>8</v>
      </c>
      <c r="B118" s="82" t="s">
        <v>222</v>
      </c>
      <c r="C118" s="184" t="s">
        <v>112</v>
      </c>
      <c r="D118" s="123"/>
      <c r="E118" s="123"/>
      <c r="F118" s="123"/>
      <c r="G118" s="123"/>
      <c r="H118" s="187"/>
      <c r="I118" s="123"/>
      <c r="J118" s="123"/>
      <c r="K118" s="123"/>
      <c r="L118" s="331"/>
      <c r="M118" s="185"/>
      <c r="N118" s="124"/>
      <c r="O118" s="124"/>
      <c r="P118" s="124"/>
      <c r="Q118" s="124"/>
      <c r="R118" s="187"/>
      <c r="S118" s="124"/>
      <c r="T118" s="124"/>
      <c r="U118" s="124"/>
      <c r="V118" s="319"/>
      <c r="W118" s="185"/>
      <c r="X118" s="125"/>
      <c r="Y118" s="125"/>
      <c r="Z118" s="125"/>
      <c r="AA118" s="125"/>
      <c r="AB118" s="200"/>
      <c r="AC118" s="125"/>
      <c r="AD118" s="125"/>
      <c r="AE118" s="125"/>
      <c r="AF118" s="125"/>
      <c r="AG118" s="200"/>
      <c r="AH118" s="186"/>
      <c r="AI118" s="235">
        <v>9</v>
      </c>
      <c r="AJ118" s="235"/>
      <c r="AK118" s="235"/>
      <c r="AL118" s="200">
        <v>1</v>
      </c>
      <c r="AM118" s="235"/>
      <c r="AN118" s="235">
        <v>18</v>
      </c>
      <c r="AO118" s="235"/>
      <c r="AP118" s="235"/>
      <c r="AQ118" s="120">
        <v>2</v>
      </c>
      <c r="AR118" s="216"/>
      <c r="AS118" s="216">
        <v>18</v>
      </c>
      <c r="AT118" s="216"/>
      <c r="AU118" s="216"/>
      <c r="AV118" s="120">
        <v>2</v>
      </c>
      <c r="AW118" s="216"/>
      <c r="AX118" s="216"/>
      <c r="AY118" s="216"/>
      <c r="AZ118" s="216"/>
      <c r="BA118" s="200"/>
      <c r="BB118" s="239">
        <f>SUM(BC118:BF118)</f>
        <v>45</v>
      </c>
      <c r="BC118" s="107">
        <f t="shared" si="94"/>
        <v>0</v>
      </c>
      <c r="BD118" s="107">
        <f t="shared" si="95"/>
        <v>45</v>
      </c>
      <c r="BE118" s="107">
        <f t="shared" si="96"/>
        <v>0</v>
      </c>
      <c r="BF118" s="107">
        <f t="shared" si="97"/>
        <v>0</v>
      </c>
      <c r="BG118" s="187">
        <f t="shared" si="98"/>
        <v>5</v>
      </c>
      <c r="BH118" s="23"/>
      <c r="BI118" s="332"/>
      <c r="BJ118" s="308"/>
      <c r="BK118" s="215"/>
      <c r="BL118" s="23"/>
      <c r="BM118" s="215"/>
      <c r="BN118" s="23"/>
      <c r="BO118" s="332"/>
      <c r="BP118" s="308"/>
      <c r="BQ118" s="304"/>
      <c r="BR118" s="23"/>
      <c r="BS118" s="332"/>
      <c r="BT118" s="308">
        <v>30</v>
      </c>
      <c r="BU118" s="215">
        <v>3</v>
      </c>
      <c r="BV118" s="23"/>
      <c r="BW118" s="313"/>
      <c r="BX118" s="215"/>
      <c r="BY118" s="333"/>
      <c r="BZ118" s="201"/>
      <c r="CA118" s="202"/>
      <c r="CB118" s="201"/>
      <c r="CC118" s="202"/>
      <c r="CD118" s="201"/>
      <c r="CE118" s="202"/>
      <c r="CF118" s="201"/>
      <c r="CG118" s="202"/>
      <c r="CH118" s="130"/>
      <c r="CI118" s="131"/>
      <c r="CJ118" s="201"/>
      <c r="CK118" s="202"/>
      <c r="CL118" s="201"/>
      <c r="CM118" s="202"/>
      <c r="CN118" s="201"/>
      <c r="CO118" s="202"/>
      <c r="CP118" s="334"/>
      <c r="CQ118" s="202"/>
      <c r="CR118" s="335"/>
      <c r="CS118" s="202"/>
      <c r="CT118" s="201"/>
      <c r="CU118" s="202"/>
      <c r="CV118" s="201"/>
      <c r="CW118" s="202"/>
      <c r="CX118" s="308"/>
      <c r="CY118" s="215"/>
      <c r="CZ118" s="336"/>
      <c r="DA118" s="215"/>
      <c r="DB118" s="336"/>
      <c r="DC118" s="336"/>
      <c r="DD118" s="23"/>
      <c r="DE118" s="23"/>
      <c r="DF118" s="23"/>
      <c r="DG118" s="23"/>
      <c r="DH118" s="215"/>
      <c r="DI118" s="337"/>
      <c r="DJ118" s="215"/>
      <c r="DK118" s="215"/>
      <c r="DL118" s="215"/>
      <c r="DM118" s="215"/>
      <c r="DN118" s="23" t="s">
        <v>223</v>
      </c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120">
        <f t="shared" si="93"/>
        <v>5</v>
      </c>
      <c r="EC118" s="23">
        <v>30</v>
      </c>
      <c r="ED118" s="122">
        <f>EC118*BG118/BB118</f>
        <v>3.3333333333333335</v>
      </c>
      <c r="EE118" s="84"/>
      <c r="EF118" s="84"/>
      <c r="EG118" s="90"/>
      <c r="EH118" s="90"/>
      <c r="EI118" s="86"/>
      <c r="EJ118" s="86"/>
      <c r="EK118" s="91">
        <v>5</v>
      </c>
      <c r="EL118" s="91"/>
      <c r="EM118" s="86"/>
      <c r="EN118" s="86"/>
      <c r="EO118" s="86"/>
      <c r="EP118" s="86"/>
      <c r="EQ118" s="92"/>
      <c r="ER118" s="84"/>
    </row>
    <row r="119" spans="1:148" ht="21" customHeight="1">
      <c r="A119" s="107">
        <v>9</v>
      </c>
      <c r="B119" s="23" t="s">
        <v>224</v>
      </c>
      <c r="C119" s="184" t="s">
        <v>108</v>
      </c>
      <c r="D119" s="123"/>
      <c r="E119" s="123"/>
      <c r="F119" s="123"/>
      <c r="G119" s="123"/>
      <c r="H119" s="187"/>
      <c r="I119" s="123"/>
      <c r="J119" s="123"/>
      <c r="K119" s="123"/>
      <c r="L119" s="331"/>
      <c r="M119" s="185"/>
      <c r="N119" s="124"/>
      <c r="O119" s="124"/>
      <c r="P119" s="124"/>
      <c r="Q119" s="124"/>
      <c r="R119" s="187"/>
      <c r="S119" s="124"/>
      <c r="T119" s="124"/>
      <c r="U119" s="124"/>
      <c r="V119" s="319"/>
      <c r="W119" s="185"/>
      <c r="X119" s="125"/>
      <c r="Y119" s="125"/>
      <c r="Z119" s="125"/>
      <c r="AA119" s="125"/>
      <c r="AB119" s="200"/>
      <c r="AC119" s="125"/>
      <c r="AD119" s="125"/>
      <c r="AE119" s="125"/>
      <c r="AF119" s="125"/>
      <c r="AG119" s="200"/>
      <c r="AH119" s="235"/>
      <c r="AI119" s="235"/>
      <c r="AJ119" s="186"/>
      <c r="AK119" s="186"/>
      <c r="AL119" s="185"/>
      <c r="AM119" s="235"/>
      <c r="AN119" s="235"/>
      <c r="AO119" s="235"/>
      <c r="AP119" s="235"/>
      <c r="AQ119" s="120"/>
      <c r="AR119" s="216">
        <v>4</v>
      </c>
      <c r="AS119" s="216">
        <v>15</v>
      </c>
      <c r="AT119" s="216"/>
      <c r="AU119" s="216"/>
      <c r="AV119" s="120">
        <v>3</v>
      </c>
      <c r="AW119" s="216"/>
      <c r="AX119" s="216"/>
      <c r="AY119" s="216"/>
      <c r="AZ119" s="216"/>
      <c r="BA119" s="200"/>
      <c r="BB119" s="239">
        <f t="shared" si="92"/>
        <v>19</v>
      </c>
      <c r="BC119" s="107">
        <f t="shared" si="94"/>
        <v>4</v>
      </c>
      <c r="BD119" s="107">
        <f t="shared" si="95"/>
        <v>15</v>
      </c>
      <c r="BE119" s="107">
        <f t="shared" si="96"/>
        <v>0</v>
      </c>
      <c r="BF119" s="107">
        <f t="shared" si="97"/>
        <v>0</v>
      </c>
      <c r="BG119" s="187">
        <f t="shared" si="98"/>
        <v>3</v>
      </c>
      <c r="BH119" s="107"/>
      <c r="BI119" s="194"/>
      <c r="BJ119" s="102"/>
      <c r="BK119" s="120"/>
      <c r="BL119" s="107"/>
      <c r="BM119" s="120"/>
      <c r="BN119" s="107"/>
      <c r="BO119" s="194"/>
      <c r="BP119" s="102"/>
      <c r="BQ119" s="193"/>
      <c r="BR119" s="107"/>
      <c r="BS119" s="194"/>
      <c r="BT119" s="102"/>
      <c r="BU119" s="120"/>
      <c r="BV119" s="107"/>
      <c r="BW119" s="134"/>
      <c r="BX119" s="120"/>
      <c r="BY119" s="122"/>
      <c r="BZ119" s="130"/>
      <c r="CA119" s="131"/>
      <c r="CB119" s="201"/>
      <c r="CC119" s="131"/>
      <c r="CD119" s="130"/>
      <c r="CE119" s="131"/>
      <c r="CF119" s="201"/>
      <c r="CG119" s="202"/>
      <c r="CH119" s="130"/>
      <c r="CI119" s="131"/>
      <c r="CJ119" s="130"/>
      <c r="CK119" s="131"/>
      <c r="CL119" s="201"/>
      <c r="CM119" s="202"/>
      <c r="CN119" s="130"/>
      <c r="CO119" s="131"/>
      <c r="CP119" s="195"/>
      <c r="CQ119" s="131"/>
      <c r="CR119" s="138"/>
      <c r="CS119" s="131"/>
      <c r="CT119" s="130"/>
      <c r="CU119" s="131"/>
      <c r="CV119" s="130"/>
      <c r="CW119" s="131"/>
      <c r="CX119" s="102"/>
      <c r="CY119" s="120"/>
      <c r="CZ119" s="140"/>
      <c r="DA119" s="120"/>
      <c r="DB119" s="140"/>
      <c r="DC119" s="140"/>
      <c r="DD119" s="23"/>
      <c r="DE119" s="23"/>
      <c r="DF119" s="23"/>
      <c r="DG119" s="107"/>
      <c r="DH119" s="120"/>
      <c r="DI119" s="196"/>
      <c r="DJ119" s="120"/>
      <c r="DK119" s="120"/>
      <c r="DL119" s="120"/>
      <c r="DM119" s="120"/>
      <c r="DN119" s="83"/>
      <c r="DO119" s="84"/>
      <c r="DP119" s="84"/>
      <c r="DQ119" s="84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120">
        <f t="shared" si="93"/>
        <v>3</v>
      </c>
      <c r="EC119" s="121">
        <v>45</v>
      </c>
      <c r="ED119" s="122">
        <f t="shared" si="87"/>
        <v>7.1052631578947372</v>
      </c>
      <c r="EE119" s="88"/>
      <c r="EF119" s="88"/>
      <c r="EG119" s="90"/>
      <c r="EH119" s="90"/>
      <c r="EI119" s="86"/>
      <c r="EJ119" s="86"/>
      <c r="EK119" s="91">
        <v>3</v>
      </c>
      <c r="EL119" s="91"/>
      <c r="EM119" s="86"/>
      <c r="EN119" s="86"/>
      <c r="EO119" s="86"/>
      <c r="EP119" s="86"/>
      <c r="EQ119" s="92"/>
      <c r="ER119" s="88"/>
    </row>
    <row r="120" spans="1:148" ht="21" customHeight="1">
      <c r="A120" s="107">
        <v>10</v>
      </c>
      <c r="B120" s="23" t="s">
        <v>225</v>
      </c>
      <c r="C120" s="184" t="s">
        <v>108</v>
      </c>
      <c r="D120" s="123"/>
      <c r="E120" s="123"/>
      <c r="F120" s="123"/>
      <c r="G120" s="123"/>
      <c r="H120" s="187"/>
      <c r="I120" s="123"/>
      <c r="J120" s="123"/>
      <c r="K120" s="123"/>
      <c r="L120" s="331"/>
      <c r="M120" s="185"/>
      <c r="N120" s="124"/>
      <c r="O120" s="124"/>
      <c r="P120" s="124"/>
      <c r="Q120" s="124"/>
      <c r="R120" s="187"/>
      <c r="S120" s="124"/>
      <c r="T120" s="124"/>
      <c r="U120" s="124"/>
      <c r="V120" s="319"/>
      <c r="W120" s="185"/>
      <c r="X120" s="125"/>
      <c r="Y120" s="125"/>
      <c r="Z120" s="125"/>
      <c r="AA120" s="125"/>
      <c r="AB120" s="200"/>
      <c r="AC120" s="125"/>
      <c r="AD120" s="125"/>
      <c r="AE120" s="125"/>
      <c r="AF120" s="125"/>
      <c r="AG120" s="200"/>
      <c r="AH120" s="186"/>
      <c r="AI120" s="235"/>
      <c r="AJ120" s="186"/>
      <c r="AK120" s="186"/>
      <c r="AL120" s="185"/>
      <c r="AM120" s="235"/>
      <c r="AN120" s="235"/>
      <c r="AO120" s="235"/>
      <c r="AP120" s="235"/>
      <c r="AQ120" s="120"/>
      <c r="AR120" s="216">
        <v>4</v>
      </c>
      <c r="AS120" s="216">
        <v>15</v>
      </c>
      <c r="AT120" s="216"/>
      <c r="AU120" s="216"/>
      <c r="AV120" s="120">
        <v>3</v>
      </c>
      <c r="AW120" s="216"/>
      <c r="AX120" s="216"/>
      <c r="AY120" s="216"/>
      <c r="AZ120" s="216"/>
      <c r="BA120" s="200"/>
      <c r="BB120" s="239">
        <f>SUM(BC120:BF120)</f>
        <v>19</v>
      </c>
      <c r="BC120" s="107">
        <f t="shared" si="94"/>
        <v>4</v>
      </c>
      <c r="BD120" s="107">
        <f t="shared" si="95"/>
        <v>15</v>
      </c>
      <c r="BE120" s="107">
        <f t="shared" si="96"/>
        <v>0</v>
      </c>
      <c r="BF120" s="107">
        <f t="shared" si="97"/>
        <v>0</v>
      </c>
      <c r="BG120" s="187">
        <f t="shared" si="98"/>
        <v>3</v>
      </c>
      <c r="BH120" s="107"/>
      <c r="BI120" s="194"/>
      <c r="BJ120" s="102"/>
      <c r="BK120" s="120"/>
      <c r="BL120" s="107"/>
      <c r="BM120" s="120"/>
      <c r="BN120" s="107"/>
      <c r="BO120" s="194"/>
      <c r="BP120" s="102"/>
      <c r="BQ120" s="193"/>
      <c r="BR120" s="107"/>
      <c r="BS120" s="194"/>
      <c r="BT120" s="102"/>
      <c r="BU120" s="120"/>
      <c r="BV120" s="107"/>
      <c r="BW120" s="134"/>
      <c r="BX120" s="120"/>
      <c r="BY120" s="122"/>
      <c r="BZ120" s="130"/>
      <c r="CA120" s="131"/>
      <c r="CB120" s="201"/>
      <c r="CC120" s="131"/>
      <c r="CD120" s="130"/>
      <c r="CE120" s="131"/>
      <c r="CF120" s="201"/>
      <c r="CG120" s="202"/>
      <c r="CH120" s="130"/>
      <c r="CI120" s="131"/>
      <c r="CJ120" s="130"/>
      <c r="CK120" s="131"/>
      <c r="CL120" s="201"/>
      <c r="CM120" s="202"/>
      <c r="CN120" s="130"/>
      <c r="CO120" s="131"/>
      <c r="CP120" s="195"/>
      <c r="CQ120" s="131"/>
      <c r="CR120" s="138"/>
      <c r="CS120" s="131"/>
      <c r="CT120" s="130"/>
      <c r="CU120" s="131"/>
      <c r="CV120" s="130"/>
      <c r="CW120" s="131"/>
      <c r="CX120" s="102"/>
      <c r="CY120" s="120"/>
      <c r="CZ120" s="140"/>
      <c r="DA120" s="120"/>
      <c r="DB120" s="140"/>
      <c r="DC120" s="140"/>
      <c r="DD120" s="23"/>
      <c r="DE120" s="23"/>
      <c r="DF120" s="23"/>
      <c r="DG120" s="107"/>
      <c r="DH120" s="120"/>
      <c r="DI120" s="196"/>
      <c r="DJ120" s="120"/>
      <c r="DK120" s="120"/>
      <c r="DL120" s="120"/>
      <c r="DM120" s="120"/>
      <c r="DN120" s="83"/>
      <c r="DO120" s="84"/>
      <c r="DP120" s="84"/>
      <c r="DQ120" s="84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120">
        <f t="shared" si="93"/>
        <v>3</v>
      </c>
      <c r="EC120" s="121">
        <v>15</v>
      </c>
      <c r="ED120" s="122">
        <f>EC120*BG120/BB120</f>
        <v>2.3684210526315788</v>
      </c>
      <c r="EE120" s="88"/>
      <c r="EF120" s="88"/>
      <c r="EG120" s="90"/>
      <c r="EH120" s="90"/>
      <c r="EI120" s="86"/>
      <c r="EJ120" s="86"/>
      <c r="EK120" s="91">
        <v>3</v>
      </c>
      <c r="EL120" s="91"/>
      <c r="EM120" s="86"/>
      <c r="EN120" s="86"/>
      <c r="EO120" s="86"/>
      <c r="EP120" s="86"/>
      <c r="EQ120" s="92"/>
      <c r="ER120" s="88"/>
    </row>
    <row r="121" spans="1:148" ht="21" customHeight="1">
      <c r="A121" s="107">
        <v>11</v>
      </c>
      <c r="B121" s="23" t="s">
        <v>226</v>
      </c>
      <c r="C121" s="184" t="s">
        <v>112</v>
      </c>
      <c r="D121" s="123"/>
      <c r="E121" s="123"/>
      <c r="F121" s="123"/>
      <c r="G121" s="123"/>
      <c r="H121" s="187"/>
      <c r="I121" s="123"/>
      <c r="J121" s="123"/>
      <c r="K121" s="123"/>
      <c r="L121" s="331"/>
      <c r="M121" s="185"/>
      <c r="N121" s="124"/>
      <c r="O121" s="124"/>
      <c r="P121" s="124"/>
      <c r="Q121" s="124"/>
      <c r="R121" s="187"/>
      <c r="S121" s="124"/>
      <c r="T121" s="124"/>
      <c r="U121" s="124"/>
      <c r="V121" s="319"/>
      <c r="W121" s="185"/>
      <c r="X121" s="125"/>
      <c r="Y121" s="125"/>
      <c r="Z121" s="125"/>
      <c r="AA121" s="125"/>
      <c r="AB121" s="120"/>
      <c r="AC121" s="125"/>
      <c r="AD121" s="125"/>
      <c r="AE121" s="125"/>
      <c r="AF121" s="125"/>
      <c r="AG121" s="120"/>
      <c r="AH121" s="186"/>
      <c r="AI121" s="186"/>
      <c r="AJ121" s="186"/>
      <c r="AK121" s="186"/>
      <c r="AL121" s="107"/>
      <c r="AM121" s="235"/>
      <c r="AN121" s="235"/>
      <c r="AO121" s="235"/>
      <c r="AP121" s="235"/>
      <c r="AQ121" s="193"/>
      <c r="AR121" s="216"/>
      <c r="AS121" s="216"/>
      <c r="AT121" s="216"/>
      <c r="AU121" s="216"/>
      <c r="AV121" s="120" t="s">
        <v>114</v>
      </c>
      <c r="AW121" s="216"/>
      <c r="AX121" s="780">
        <v>9</v>
      </c>
      <c r="AY121" s="216"/>
      <c r="AZ121" s="216"/>
      <c r="BA121" s="120">
        <v>2</v>
      </c>
      <c r="BB121" s="239">
        <f>SUM(BC121:BF121)</f>
        <v>9</v>
      </c>
      <c r="BC121" s="107">
        <f t="shared" si="94"/>
        <v>0</v>
      </c>
      <c r="BD121" s="107">
        <f t="shared" si="95"/>
        <v>9</v>
      </c>
      <c r="BE121" s="107">
        <f t="shared" si="96"/>
        <v>0</v>
      </c>
      <c r="BF121" s="107">
        <f t="shared" si="97"/>
        <v>0</v>
      </c>
      <c r="BG121" s="187">
        <f t="shared" si="98"/>
        <v>2</v>
      </c>
      <c r="BH121" s="107">
        <f>BB121</f>
        <v>9</v>
      </c>
      <c r="BI121" s="194">
        <f>BG121</f>
        <v>2</v>
      </c>
      <c r="BJ121" s="102"/>
      <c r="BK121" s="120"/>
      <c r="BL121" s="107"/>
      <c r="BM121" s="120"/>
      <c r="BN121" s="107"/>
      <c r="BO121" s="194"/>
      <c r="BP121" s="102"/>
      <c r="BQ121" s="193"/>
      <c r="BR121" s="107"/>
      <c r="BS121" s="194"/>
      <c r="BT121" s="102"/>
      <c r="BU121" s="120"/>
      <c r="BV121" s="107"/>
      <c r="BW121" s="134"/>
      <c r="BX121" s="120">
        <f>BG121</f>
        <v>2</v>
      </c>
      <c r="BY121" s="122" t="e">
        <f>BX121*100/#REF!</f>
        <v>#REF!</v>
      </c>
      <c r="BZ121" s="130"/>
      <c r="CA121" s="131"/>
      <c r="CB121" s="201"/>
      <c r="CC121" s="131"/>
      <c r="CD121" s="130"/>
      <c r="CE121" s="131"/>
      <c r="CF121" s="201"/>
      <c r="CG121" s="202"/>
      <c r="CH121" s="130"/>
      <c r="CI121" s="131"/>
      <c r="CJ121" s="130"/>
      <c r="CK121" s="131"/>
      <c r="CL121" s="201"/>
      <c r="CM121" s="202"/>
      <c r="CN121" s="130"/>
      <c r="CO121" s="131"/>
      <c r="CP121" s="195"/>
      <c r="CQ121" s="131"/>
      <c r="CR121" s="138"/>
      <c r="CS121" s="131"/>
      <c r="CT121" s="130"/>
      <c r="CU121" s="131"/>
      <c r="CV121" s="130"/>
      <c r="CW121" s="131"/>
      <c r="CX121" s="102">
        <v>4</v>
      </c>
      <c r="CY121" s="120">
        <f>BB121/25</f>
        <v>0.36</v>
      </c>
      <c r="CZ121" s="140">
        <f>CY121*100/180</f>
        <v>0.2</v>
      </c>
      <c r="DA121" s="120">
        <f>CX121/25</f>
        <v>0.16</v>
      </c>
      <c r="DB121" s="140">
        <f>DA121*100/180</f>
        <v>8.8888888888888892E-2</v>
      </c>
      <c r="DC121" s="140">
        <f>CZ121+DB121</f>
        <v>0.28888888888888892</v>
      </c>
      <c r="DD121" s="23"/>
      <c r="DE121" s="23"/>
      <c r="DF121" s="23"/>
      <c r="DG121" s="107">
        <f>BB121</f>
        <v>9</v>
      </c>
      <c r="DH121" s="120">
        <f>BG121</f>
        <v>2</v>
      </c>
      <c r="DI121" s="196">
        <f>DH121*100/180</f>
        <v>1.1111111111111112</v>
      </c>
      <c r="DJ121" s="120">
        <f>BG121</f>
        <v>2</v>
      </c>
      <c r="DK121" s="120"/>
      <c r="DL121" s="120"/>
      <c r="DM121" s="120"/>
      <c r="DN121" s="83" t="s">
        <v>227</v>
      </c>
      <c r="DO121" s="84"/>
      <c r="DP121" s="84"/>
      <c r="DQ121" s="84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120">
        <f t="shared" si="93"/>
        <v>2</v>
      </c>
      <c r="EC121" s="121">
        <v>30</v>
      </c>
      <c r="ED121" s="122">
        <f>EC121*BG121/BB121</f>
        <v>6.666666666666667</v>
      </c>
      <c r="EE121" s="88"/>
      <c r="EF121" s="88"/>
      <c r="EG121" s="90">
        <v>2</v>
      </c>
      <c r="EH121" s="90"/>
      <c r="EI121" s="86"/>
      <c r="EJ121" s="86"/>
      <c r="EK121" s="91"/>
      <c r="EL121" s="91"/>
      <c r="EM121" s="86"/>
      <c r="EN121" s="86"/>
      <c r="EO121" s="86"/>
      <c r="EP121" s="86"/>
      <c r="EQ121" s="92"/>
      <c r="ER121" s="88"/>
    </row>
    <row r="122" spans="1:148" s="25" customFormat="1" ht="19.899999999999999" customHeight="1">
      <c r="A122" s="640" t="s">
        <v>228</v>
      </c>
      <c r="B122" s="641"/>
      <c r="C122" s="641"/>
      <c r="D122" s="641"/>
      <c r="E122" s="641"/>
      <c r="F122" s="641"/>
      <c r="G122" s="641"/>
      <c r="H122" s="641"/>
      <c r="I122" s="641"/>
      <c r="J122" s="641"/>
      <c r="K122" s="641"/>
      <c r="L122" s="641"/>
      <c r="M122" s="641"/>
      <c r="N122" s="641"/>
      <c r="O122" s="641"/>
      <c r="P122" s="641"/>
      <c r="Q122" s="641"/>
      <c r="R122" s="641"/>
      <c r="S122" s="641"/>
      <c r="T122" s="641"/>
      <c r="U122" s="641"/>
      <c r="V122" s="641"/>
      <c r="W122" s="641"/>
      <c r="X122" s="641"/>
      <c r="Y122" s="641"/>
      <c r="Z122" s="641"/>
      <c r="AA122" s="641"/>
      <c r="AB122" s="641"/>
      <c r="AC122" s="641"/>
      <c r="AD122" s="641"/>
      <c r="AE122" s="641"/>
      <c r="AF122" s="641"/>
      <c r="AG122" s="641"/>
      <c r="AH122" s="641"/>
      <c r="AI122" s="641"/>
      <c r="AJ122" s="641"/>
      <c r="AK122" s="641"/>
      <c r="AL122" s="641"/>
      <c r="AM122" s="641"/>
      <c r="AN122" s="641"/>
      <c r="AO122" s="641"/>
      <c r="AP122" s="641"/>
      <c r="AQ122" s="641"/>
      <c r="AR122" s="641"/>
      <c r="AS122" s="641"/>
      <c r="AT122" s="641"/>
      <c r="AU122" s="641"/>
      <c r="AV122" s="641"/>
      <c r="AW122" s="641"/>
      <c r="AX122" s="641"/>
      <c r="AY122" s="641"/>
      <c r="AZ122" s="641"/>
      <c r="BA122" s="642"/>
      <c r="BB122" s="299">
        <f t="shared" ref="BB122:CG122" si="99">SUM(BB123:BB129)</f>
        <v>144</v>
      </c>
      <c r="BC122" s="299">
        <f t="shared" si="99"/>
        <v>81</v>
      </c>
      <c r="BD122" s="299">
        <f t="shared" si="99"/>
        <v>63</v>
      </c>
      <c r="BE122" s="299">
        <f t="shared" si="99"/>
        <v>0</v>
      </c>
      <c r="BF122" s="299">
        <f t="shared" si="99"/>
        <v>0</v>
      </c>
      <c r="BG122" s="496">
        <f t="shared" si="99"/>
        <v>31</v>
      </c>
      <c r="BH122" s="147">
        <f t="shared" si="99"/>
        <v>0</v>
      </c>
      <c r="BI122" s="147">
        <f t="shared" si="99"/>
        <v>0</v>
      </c>
      <c r="BJ122" s="147">
        <f t="shared" si="99"/>
        <v>0</v>
      </c>
      <c r="BK122" s="147">
        <f t="shared" si="99"/>
        <v>0</v>
      </c>
      <c r="BL122" s="147">
        <f t="shared" si="99"/>
        <v>0</v>
      </c>
      <c r="BM122" s="147">
        <f t="shared" si="99"/>
        <v>0</v>
      </c>
      <c r="BN122" s="147">
        <f t="shared" si="99"/>
        <v>0</v>
      </c>
      <c r="BO122" s="147">
        <f t="shared" si="99"/>
        <v>0</v>
      </c>
      <c r="BP122" s="147">
        <f t="shared" si="99"/>
        <v>0</v>
      </c>
      <c r="BQ122" s="147">
        <f t="shared" si="99"/>
        <v>0</v>
      </c>
      <c r="BR122" s="147">
        <f t="shared" si="99"/>
        <v>0</v>
      </c>
      <c r="BS122" s="147">
        <f t="shared" si="99"/>
        <v>0</v>
      </c>
      <c r="BT122" s="147">
        <f t="shared" si="99"/>
        <v>0</v>
      </c>
      <c r="BU122" s="147">
        <f t="shared" si="99"/>
        <v>0</v>
      </c>
      <c r="BV122" s="147">
        <f t="shared" si="99"/>
        <v>0</v>
      </c>
      <c r="BW122" s="147">
        <f t="shared" si="99"/>
        <v>0</v>
      </c>
      <c r="BX122" s="147">
        <f t="shared" si="99"/>
        <v>25</v>
      </c>
      <c r="BY122" s="147" t="e">
        <f t="shared" si="99"/>
        <v>#DIV/0!</v>
      </c>
      <c r="BZ122" s="147">
        <f t="shared" si="99"/>
        <v>0</v>
      </c>
      <c r="CA122" s="147">
        <f t="shared" si="99"/>
        <v>0</v>
      </c>
      <c r="CB122" s="147">
        <f t="shared" si="99"/>
        <v>0</v>
      </c>
      <c r="CC122" s="147">
        <f t="shared" si="99"/>
        <v>0</v>
      </c>
      <c r="CD122" s="147">
        <f t="shared" si="99"/>
        <v>0</v>
      </c>
      <c r="CE122" s="147">
        <f t="shared" si="99"/>
        <v>0</v>
      </c>
      <c r="CF122" s="147">
        <f t="shared" si="99"/>
        <v>0</v>
      </c>
      <c r="CG122" s="147">
        <f t="shared" si="99"/>
        <v>0</v>
      </c>
      <c r="CH122" s="147">
        <f t="shared" ref="CH122:DG122" si="100">SUM(CH123:CH129)</f>
        <v>0</v>
      </c>
      <c r="CI122" s="147">
        <f t="shared" si="100"/>
        <v>0</v>
      </c>
      <c r="CJ122" s="147">
        <f t="shared" si="100"/>
        <v>0</v>
      </c>
      <c r="CK122" s="147">
        <f t="shared" si="100"/>
        <v>0</v>
      </c>
      <c r="CL122" s="147">
        <f t="shared" si="100"/>
        <v>0</v>
      </c>
      <c r="CM122" s="147">
        <f t="shared" si="100"/>
        <v>0</v>
      </c>
      <c r="CN122" s="147">
        <f t="shared" si="100"/>
        <v>0</v>
      </c>
      <c r="CO122" s="147">
        <f t="shared" si="100"/>
        <v>0</v>
      </c>
      <c r="CP122" s="147">
        <f t="shared" si="100"/>
        <v>0</v>
      </c>
      <c r="CQ122" s="147">
        <f t="shared" si="100"/>
        <v>0</v>
      </c>
      <c r="CR122" s="147">
        <f t="shared" si="100"/>
        <v>0</v>
      </c>
      <c r="CS122" s="147">
        <f t="shared" si="100"/>
        <v>0</v>
      </c>
      <c r="CT122" s="147">
        <f t="shared" si="100"/>
        <v>0</v>
      </c>
      <c r="CU122" s="147">
        <f t="shared" si="100"/>
        <v>0</v>
      </c>
      <c r="CV122" s="147">
        <f t="shared" si="100"/>
        <v>63</v>
      </c>
      <c r="CW122" s="147">
        <f t="shared" si="100"/>
        <v>17</v>
      </c>
      <c r="CX122" s="147">
        <f t="shared" si="100"/>
        <v>0</v>
      </c>
      <c r="CY122" s="147">
        <f t="shared" si="100"/>
        <v>5.76</v>
      </c>
      <c r="CZ122" s="147">
        <f t="shared" si="100"/>
        <v>3.2</v>
      </c>
      <c r="DA122" s="147">
        <f t="shared" si="100"/>
        <v>0</v>
      </c>
      <c r="DB122" s="147">
        <f t="shared" si="100"/>
        <v>0</v>
      </c>
      <c r="DC122" s="147">
        <f t="shared" si="100"/>
        <v>3.2</v>
      </c>
      <c r="DD122" s="147">
        <f t="shared" si="100"/>
        <v>0</v>
      </c>
      <c r="DE122" s="147">
        <f t="shared" si="100"/>
        <v>0</v>
      </c>
      <c r="DF122" s="147">
        <f t="shared" si="100"/>
        <v>0</v>
      </c>
      <c r="DG122" s="148">
        <f t="shared" si="100"/>
        <v>0</v>
      </c>
      <c r="DH122" s="324"/>
      <c r="DI122" s="324"/>
      <c r="DJ122" s="324">
        <f>SUM(DJ123:DJ129)</f>
        <v>27</v>
      </c>
      <c r="DK122" s="324">
        <f>SUM(DK123:DK129)</f>
        <v>0</v>
      </c>
      <c r="DL122" s="324">
        <f>SUM(DL123:DL129)</f>
        <v>2</v>
      </c>
      <c r="DM122" s="324">
        <f>SUM(DM123:DM129)</f>
        <v>0</v>
      </c>
      <c r="DN122" s="338"/>
      <c r="DO122" s="93"/>
      <c r="DP122" s="93"/>
      <c r="DQ122" s="93"/>
      <c r="DR122" s="339"/>
      <c r="DS122" s="339"/>
      <c r="DT122" s="339"/>
      <c r="DU122" s="339"/>
      <c r="DV122" s="339"/>
      <c r="DW122" s="339"/>
      <c r="DX122" s="339"/>
      <c r="DY122" s="339"/>
      <c r="DZ122" s="339"/>
      <c r="EA122" s="339"/>
      <c r="EB122" s="120"/>
      <c r="EC122" s="340"/>
      <c r="ED122" s="122">
        <f t="shared" si="87"/>
        <v>0</v>
      </c>
      <c r="EE122" s="339"/>
      <c r="EF122" s="339"/>
      <c r="EG122" s="341"/>
      <c r="EH122" s="341"/>
      <c r="EI122" s="309"/>
      <c r="EJ122" s="309"/>
      <c r="EK122" s="342"/>
      <c r="EL122" s="342"/>
      <c r="EM122" s="309"/>
      <c r="EN122" s="309"/>
      <c r="EO122" s="309"/>
      <c r="EP122" s="309"/>
      <c r="EQ122" s="343"/>
      <c r="ER122" s="339"/>
    </row>
    <row r="123" spans="1:148" ht="21" customHeight="1">
      <c r="A123" s="107">
        <v>6</v>
      </c>
      <c r="B123" s="83" t="s">
        <v>229</v>
      </c>
      <c r="C123" s="184" t="s">
        <v>112</v>
      </c>
      <c r="D123" s="123"/>
      <c r="E123" s="123"/>
      <c r="F123" s="123"/>
      <c r="G123" s="123"/>
      <c r="H123" s="187"/>
      <c r="I123" s="123"/>
      <c r="J123" s="123"/>
      <c r="K123" s="123"/>
      <c r="L123" s="331"/>
      <c r="M123" s="185"/>
      <c r="N123" s="124">
        <v>9</v>
      </c>
      <c r="O123" s="124"/>
      <c r="P123" s="124"/>
      <c r="Q123" s="124"/>
      <c r="R123" s="185">
        <v>1</v>
      </c>
      <c r="S123" s="124"/>
      <c r="T123" s="124"/>
      <c r="U123" s="124"/>
      <c r="V123" s="319"/>
      <c r="W123" s="185"/>
      <c r="X123" s="125"/>
      <c r="Y123" s="125"/>
      <c r="Z123" s="125"/>
      <c r="AA123" s="125"/>
      <c r="AB123" s="185"/>
      <c r="AC123" s="125"/>
      <c r="AD123" s="125"/>
      <c r="AE123" s="125"/>
      <c r="AF123" s="125"/>
      <c r="AG123" s="185"/>
      <c r="AH123" s="235"/>
      <c r="AI123" s="235"/>
      <c r="AJ123" s="235"/>
      <c r="AK123" s="235"/>
      <c r="AL123" s="185"/>
      <c r="AM123" s="290"/>
      <c r="AN123" s="290"/>
      <c r="AO123" s="290"/>
      <c r="AP123" s="290"/>
      <c r="AQ123" s="187"/>
      <c r="AR123" s="292"/>
      <c r="AS123" s="292"/>
      <c r="AT123" s="292"/>
      <c r="AU123" s="292"/>
      <c r="AV123" s="187"/>
      <c r="AW123" s="216"/>
      <c r="AX123" s="216"/>
      <c r="AY123" s="216"/>
      <c r="AZ123" s="216"/>
      <c r="BA123" s="185"/>
      <c r="BB123" s="239">
        <f t="shared" ref="BB123:BB129" si="101">BC123+BD123+BE123+BF123</f>
        <v>9</v>
      </c>
      <c r="BC123" s="107">
        <f t="shared" ref="BC123:BF129" si="102">D123+I123+N123+S123+X123+AC123+AH123+AM123+AR123+AW123</f>
        <v>9</v>
      </c>
      <c r="BD123" s="107">
        <f t="shared" si="102"/>
        <v>0</v>
      </c>
      <c r="BE123" s="107">
        <f t="shared" si="102"/>
        <v>0</v>
      </c>
      <c r="BF123" s="107">
        <f t="shared" si="102"/>
        <v>0</v>
      </c>
      <c r="BG123" s="187">
        <f t="shared" ref="BG123:BG129" si="103">SUM(H123,M123,R123,W123,AB123,AG123,AL123,AQ123,AV123,BA123)</f>
        <v>1</v>
      </c>
      <c r="BH123" s="107"/>
      <c r="BI123" s="194"/>
      <c r="BJ123" s="102"/>
      <c r="BK123" s="120"/>
      <c r="BL123" s="107"/>
      <c r="BM123" s="120"/>
      <c r="BN123" s="107"/>
      <c r="BO123" s="194"/>
      <c r="BP123" s="102"/>
      <c r="BQ123" s="193"/>
      <c r="BR123" s="107"/>
      <c r="BS123" s="194"/>
      <c r="BT123" s="102"/>
      <c r="BU123" s="120"/>
      <c r="BV123" s="107"/>
      <c r="BW123" s="134"/>
      <c r="BX123" s="120">
        <f>BG123</f>
        <v>1</v>
      </c>
      <c r="BY123" s="122" t="e">
        <f>BX123*100/BG132</f>
        <v>#DIV/0!</v>
      </c>
      <c r="BZ123" s="130"/>
      <c r="CA123" s="131"/>
      <c r="CB123" s="201"/>
      <c r="CC123" s="131"/>
      <c r="CD123" s="130"/>
      <c r="CE123" s="131"/>
      <c r="CF123" s="201"/>
      <c r="CG123" s="202"/>
      <c r="CH123" s="130"/>
      <c r="CI123" s="131"/>
      <c r="CJ123" s="130"/>
      <c r="CK123" s="131"/>
      <c r="CL123" s="201"/>
      <c r="CM123" s="202"/>
      <c r="CN123" s="130"/>
      <c r="CO123" s="131"/>
      <c r="CP123" s="195"/>
      <c r="CQ123" s="131"/>
      <c r="CR123" s="138"/>
      <c r="CS123" s="131"/>
      <c r="CT123" s="130"/>
      <c r="CU123" s="131"/>
      <c r="CV123" s="130"/>
      <c r="CW123" s="131"/>
      <c r="CX123" s="102"/>
      <c r="CY123" s="120">
        <f t="shared" ref="CY123:CY128" si="104">BB123/25</f>
        <v>0.36</v>
      </c>
      <c r="CZ123" s="140">
        <f t="shared" ref="CZ123:CZ128" si="105">CY123*100/180</f>
        <v>0.2</v>
      </c>
      <c r="DA123" s="120">
        <f t="shared" ref="DA123:DA128" si="106">CX123/25</f>
        <v>0</v>
      </c>
      <c r="DB123" s="140">
        <f t="shared" ref="DB123:DB128" si="107">DA123*100/180</f>
        <v>0</v>
      </c>
      <c r="DC123" s="140">
        <f t="shared" ref="DC123:DC128" si="108">CZ123+DB123</f>
        <v>0.2</v>
      </c>
      <c r="DD123" s="23"/>
      <c r="DE123" s="23"/>
      <c r="DF123" s="23"/>
      <c r="DG123" s="107"/>
      <c r="DH123" s="120"/>
      <c r="DI123" s="140"/>
      <c r="DJ123" s="120">
        <v>4</v>
      </c>
      <c r="DK123" s="120"/>
      <c r="DL123" s="120">
        <v>1</v>
      </c>
      <c r="DM123" s="120"/>
      <c r="DN123" s="83"/>
      <c r="DO123" s="84"/>
      <c r="DP123" s="84"/>
      <c r="DQ123" s="84"/>
      <c r="DR123" s="88"/>
      <c r="DS123" s="88"/>
      <c r="DT123" s="88"/>
      <c r="DU123" s="88"/>
      <c r="DV123" s="88"/>
      <c r="DW123" s="88"/>
      <c r="DX123" s="88"/>
      <c r="DY123" s="88"/>
      <c r="DZ123" s="88"/>
      <c r="EA123" s="88"/>
      <c r="EB123" s="120"/>
      <c r="EC123" s="121"/>
      <c r="ED123" s="122">
        <f>EC123*BG123/BB123</f>
        <v>0</v>
      </c>
      <c r="EE123" s="88">
        <v>1</v>
      </c>
      <c r="EF123" s="88"/>
      <c r="EG123" s="90">
        <v>1</v>
      </c>
      <c r="EH123" s="90"/>
      <c r="EI123" s="86"/>
      <c r="EJ123" s="86"/>
      <c r="EK123" s="91"/>
      <c r="EL123" s="91"/>
      <c r="EM123" s="86"/>
      <c r="EN123" s="86"/>
      <c r="EO123" s="86"/>
      <c r="EP123" s="86"/>
      <c r="EQ123" s="92"/>
      <c r="ER123" s="88"/>
    </row>
    <row r="124" spans="1:148" ht="21" customHeight="1">
      <c r="A124" s="107">
        <v>7</v>
      </c>
      <c r="B124" s="83" t="s">
        <v>230</v>
      </c>
      <c r="C124" s="184" t="s">
        <v>112</v>
      </c>
      <c r="D124" s="123"/>
      <c r="E124" s="123"/>
      <c r="F124" s="123"/>
      <c r="G124" s="123"/>
      <c r="H124" s="187"/>
      <c r="I124" s="123"/>
      <c r="J124" s="123"/>
      <c r="K124" s="123"/>
      <c r="L124" s="331"/>
      <c r="M124" s="185"/>
      <c r="N124" s="124">
        <v>9</v>
      </c>
      <c r="O124" s="124"/>
      <c r="P124" s="124"/>
      <c r="Q124" s="124"/>
      <c r="R124" s="185">
        <v>1</v>
      </c>
      <c r="S124" s="124"/>
      <c r="T124" s="124"/>
      <c r="U124" s="124"/>
      <c r="V124" s="319"/>
      <c r="W124" s="185"/>
      <c r="X124" s="125"/>
      <c r="Y124" s="125"/>
      <c r="Z124" s="125"/>
      <c r="AA124" s="125"/>
      <c r="AB124" s="185"/>
      <c r="AC124" s="125"/>
      <c r="AD124" s="125"/>
      <c r="AE124" s="125"/>
      <c r="AF124" s="125"/>
      <c r="AG124" s="185"/>
      <c r="AH124" s="235"/>
      <c r="AI124" s="235"/>
      <c r="AJ124" s="235"/>
      <c r="AK124" s="235"/>
      <c r="AL124" s="185"/>
      <c r="AM124" s="290"/>
      <c r="AN124" s="290"/>
      <c r="AO124" s="290"/>
      <c r="AP124" s="290"/>
      <c r="AQ124" s="187"/>
      <c r="AR124" s="292"/>
      <c r="AS124" s="292"/>
      <c r="AT124" s="292"/>
      <c r="AU124" s="292"/>
      <c r="AV124" s="187"/>
      <c r="AW124" s="216"/>
      <c r="AX124" s="216"/>
      <c r="AY124" s="216"/>
      <c r="AZ124" s="216"/>
      <c r="BA124" s="185"/>
      <c r="BB124" s="239">
        <f t="shared" si="101"/>
        <v>9</v>
      </c>
      <c r="BC124" s="107">
        <f t="shared" si="102"/>
        <v>9</v>
      </c>
      <c r="BD124" s="107">
        <f t="shared" si="102"/>
        <v>0</v>
      </c>
      <c r="BE124" s="107">
        <f t="shared" si="102"/>
        <v>0</v>
      </c>
      <c r="BF124" s="107">
        <f t="shared" si="102"/>
        <v>0</v>
      </c>
      <c r="BG124" s="187">
        <f t="shared" si="103"/>
        <v>1</v>
      </c>
      <c r="BH124" s="107"/>
      <c r="BI124" s="194"/>
      <c r="BJ124" s="344"/>
      <c r="BK124" s="120"/>
      <c r="BL124" s="107"/>
      <c r="BM124" s="120"/>
      <c r="BN124" s="107"/>
      <c r="BO124" s="194"/>
      <c r="BP124" s="102"/>
      <c r="BQ124" s="193"/>
      <c r="BR124" s="107"/>
      <c r="BS124" s="194"/>
      <c r="BT124" s="102"/>
      <c r="BU124" s="120"/>
      <c r="BV124" s="107"/>
      <c r="BW124" s="134"/>
      <c r="BX124" s="120">
        <f>BG124</f>
        <v>1</v>
      </c>
      <c r="BY124" s="122" t="e">
        <f>BX124*100/BG132</f>
        <v>#DIV/0!</v>
      </c>
      <c r="BZ124" s="130"/>
      <c r="CA124" s="131"/>
      <c r="CB124" s="201"/>
      <c r="CC124" s="131"/>
      <c r="CD124" s="130"/>
      <c r="CE124" s="131"/>
      <c r="CF124" s="201"/>
      <c r="CG124" s="202"/>
      <c r="CH124" s="130"/>
      <c r="CI124" s="131"/>
      <c r="CJ124" s="130"/>
      <c r="CK124" s="131"/>
      <c r="CL124" s="201"/>
      <c r="CM124" s="202"/>
      <c r="CN124" s="130"/>
      <c r="CO124" s="131"/>
      <c r="CP124" s="195"/>
      <c r="CQ124" s="131"/>
      <c r="CR124" s="138"/>
      <c r="CS124" s="131"/>
      <c r="CT124" s="130"/>
      <c r="CU124" s="131"/>
      <c r="CV124" s="130"/>
      <c r="CW124" s="131"/>
      <c r="CX124" s="102"/>
      <c r="CY124" s="120">
        <f t="shared" si="104"/>
        <v>0.36</v>
      </c>
      <c r="CZ124" s="140">
        <f t="shared" si="105"/>
        <v>0.2</v>
      </c>
      <c r="DA124" s="120">
        <f t="shared" si="106"/>
        <v>0</v>
      </c>
      <c r="DB124" s="140">
        <f t="shared" si="107"/>
        <v>0</v>
      </c>
      <c r="DC124" s="140">
        <f t="shared" si="108"/>
        <v>0.2</v>
      </c>
      <c r="DD124" s="23"/>
      <c r="DE124" s="23"/>
      <c r="DF124" s="23"/>
      <c r="DG124" s="107"/>
      <c r="DH124" s="120"/>
      <c r="DI124" s="140"/>
      <c r="DJ124" s="120"/>
      <c r="DK124" s="120"/>
      <c r="DL124" s="120"/>
      <c r="DM124" s="120"/>
      <c r="DN124" s="83"/>
      <c r="DO124" s="84"/>
      <c r="DP124" s="84"/>
      <c r="DQ124" s="84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120"/>
      <c r="EC124" s="121"/>
      <c r="ED124" s="122">
        <f>EC124*BG124/BB124</f>
        <v>0</v>
      </c>
      <c r="EE124" s="88">
        <v>1</v>
      </c>
      <c r="EF124" s="88"/>
      <c r="EG124" s="90">
        <v>1</v>
      </c>
      <c r="EH124" s="90"/>
      <c r="EI124" s="86"/>
      <c r="EJ124" s="86"/>
      <c r="EK124" s="91"/>
      <c r="EL124" s="91"/>
      <c r="EM124" s="86"/>
      <c r="EN124" s="86"/>
      <c r="EO124" s="86"/>
      <c r="EP124" s="86"/>
      <c r="EQ124" s="92"/>
      <c r="ER124" s="88"/>
    </row>
    <row r="125" spans="1:148" ht="21" customHeight="1">
      <c r="A125" s="107">
        <v>5</v>
      </c>
      <c r="B125" s="83" t="s">
        <v>231</v>
      </c>
      <c r="C125" s="184" t="s">
        <v>112</v>
      </c>
      <c r="D125" s="123"/>
      <c r="E125" s="123"/>
      <c r="F125" s="123"/>
      <c r="G125" s="123"/>
      <c r="H125" s="187"/>
      <c r="I125" s="123"/>
      <c r="J125" s="123"/>
      <c r="K125" s="123"/>
      <c r="L125" s="331"/>
      <c r="M125" s="185"/>
      <c r="N125" s="124"/>
      <c r="O125" s="124"/>
      <c r="P125" s="124"/>
      <c r="Q125" s="124"/>
      <c r="R125" s="185"/>
      <c r="S125" s="124"/>
      <c r="T125" s="124"/>
      <c r="U125" s="124"/>
      <c r="V125" s="319"/>
      <c r="W125" s="185"/>
      <c r="X125" s="125">
        <v>18</v>
      </c>
      <c r="Y125" s="125"/>
      <c r="Z125" s="125"/>
      <c r="AA125" s="125"/>
      <c r="AB125" s="185">
        <v>2</v>
      </c>
      <c r="AC125" s="125"/>
      <c r="AD125" s="125"/>
      <c r="AE125" s="125"/>
      <c r="AF125" s="125"/>
      <c r="AG125" s="185"/>
      <c r="AH125" s="235">
        <v>18</v>
      </c>
      <c r="AI125" s="235"/>
      <c r="AJ125" s="235"/>
      <c r="AK125" s="235"/>
      <c r="AL125" s="185">
        <v>2</v>
      </c>
      <c r="AM125" s="290"/>
      <c r="AN125" s="290"/>
      <c r="AO125" s="290"/>
      <c r="AP125" s="290"/>
      <c r="AQ125" s="187"/>
      <c r="AR125" s="292">
        <v>9</v>
      </c>
      <c r="AS125" s="292"/>
      <c r="AT125" s="292"/>
      <c r="AU125" s="292"/>
      <c r="AV125" s="187">
        <v>1</v>
      </c>
      <c r="AW125" s="216">
        <v>9</v>
      </c>
      <c r="AX125" s="216"/>
      <c r="AY125" s="216"/>
      <c r="AZ125" s="216"/>
      <c r="BA125" s="185">
        <v>1</v>
      </c>
      <c r="BB125" s="239">
        <f t="shared" si="101"/>
        <v>54</v>
      </c>
      <c r="BC125" s="107">
        <f t="shared" si="102"/>
        <v>54</v>
      </c>
      <c r="BD125" s="107">
        <f t="shared" si="102"/>
        <v>0</v>
      </c>
      <c r="BE125" s="107">
        <f t="shared" si="102"/>
        <v>0</v>
      </c>
      <c r="BF125" s="107">
        <f t="shared" si="102"/>
        <v>0</v>
      </c>
      <c r="BG125" s="187">
        <f t="shared" si="103"/>
        <v>6</v>
      </c>
      <c r="BH125" s="107"/>
      <c r="BI125" s="194"/>
      <c r="BJ125" s="102"/>
      <c r="BK125" s="120"/>
      <c r="BL125" s="107"/>
      <c r="BM125" s="120"/>
      <c r="BN125" s="107"/>
      <c r="BO125" s="194"/>
      <c r="BP125" s="102"/>
      <c r="BQ125" s="193"/>
      <c r="BR125" s="107"/>
      <c r="BS125" s="194"/>
      <c r="BT125" s="102"/>
      <c r="BU125" s="120"/>
      <c r="BV125" s="107"/>
      <c r="BW125" s="134"/>
      <c r="BX125" s="120">
        <f>BG125</f>
        <v>6</v>
      </c>
      <c r="BY125" s="122" t="e">
        <f>BX125*100/BG132</f>
        <v>#DIV/0!</v>
      </c>
      <c r="BZ125" s="130"/>
      <c r="CA125" s="131"/>
      <c r="CB125" s="201"/>
      <c r="CC125" s="131"/>
      <c r="CD125" s="130"/>
      <c r="CE125" s="131"/>
      <c r="CF125" s="201"/>
      <c r="CG125" s="202"/>
      <c r="CH125" s="130"/>
      <c r="CI125" s="131"/>
      <c r="CJ125" s="130"/>
      <c r="CK125" s="131"/>
      <c r="CL125" s="201"/>
      <c r="CM125" s="202"/>
      <c r="CN125" s="130"/>
      <c r="CO125" s="131"/>
      <c r="CP125" s="195"/>
      <c r="CQ125" s="131"/>
      <c r="CR125" s="138"/>
      <c r="CS125" s="131"/>
      <c r="CT125" s="130"/>
      <c r="CU125" s="131"/>
      <c r="CV125" s="130"/>
      <c r="CW125" s="131"/>
      <c r="CX125" s="102"/>
      <c r="CY125" s="120">
        <f t="shared" si="104"/>
        <v>2.16</v>
      </c>
      <c r="CZ125" s="140">
        <f t="shared" si="105"/>
        <v>1.2</v>
      </c>
      <c r="DA125" s="120">
        <f t="shared" si="106"/>
        <v>0</v>
      </c>
      <c r="DB125" s="140">
        <f t="shared" si="107"/>
        <v>0</v>
      </c>
      <c r="DC125" s="140">
        <f t="shared" si="108"/>
        <v>1.2</v>
      </c>
      <c r="DD125" s="23"/>
      <c r="DE125" s="23"/>
      <c r="DF125" s="23"/>
      <c r="DG125" s="107"/>
      <c r="DH125" s="120"/>
      <c r="DI125" s="140"/>
      <c r="DJ125" s="120">
        <f>BG125</f>
        <v>6</v>
      </c>
      <c r="DK125" s="120"/>
      <c r="DL125" s="120"/>
      <c r="DM125" s="120"/>
      <c r="DN125" s="83"/>
      <c r="DO125" s="84"/>
      <c r="DP125" s="84"/>
      <c r="DQ125" s="84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120"/>
      <c r="EC125" s="121"/>
      <c r="ED125" s="122">
        <f>EC125*BG125/BB125</f>
        <v>0</v>
      </c>
      <c r="EE125" s="88">
        <v>6</v>
      </c>
      <c r="EF125" s="88"/>
      <c r="EG125" s="90">
        <v>6</v>
      </c>
      <c r="EH125" s="90"/>
      <c r="EI125" s="86"/>
      <c r="EJ125" s="86"/>
      <c r="EK125" s="91"/>
      <c r="EL125" s="91"/>
      <c r="EM125" s="86"/>
      <c r="EN125" s="86"/>
      <c r="EO125" s="86"/>
      <c r="EP125" s="86"/>
      <c r="EQ125" s="92"/>
      <c r="ER125" s="88"/>
    </row>
    <row r="126" spans="1:148" ht="21" customHeight="1">
      <c r="A126" s="107">
        <v>3</v>
      </c>
      <c r="B126" s="83" t="s">
        <v>232</v>
      </c>
      <c r="C126" s="184" t="s">
        <v>112</v>
      </c>
      <c r="D126" s="123"/>
      <c r="E126" s="123"/>
      <c r="F126" s="123"/>
      <c r="G126" s="123"/>
      <c r="H126" s="187"/>
      <c r="I126" s="123"/>
      <c r="J126" s="123"/>
      <c r="K126" s="123"/>
      <c r="L126" s="331"/>
      <c r="M126" s="185"/>
      <c r="N126" s="124"/>
      <c r="O126" s="124"/>
      <c r="P126" s="124"/>
      <c r="Q126" s="124"/>
      <c r="R126" s="187"/>
      <c r="S126" s="124"/>
      <c r="T126" s="124"/>
      <c r="U126" s="124"/>
      <c r="V126" s="319"/>
      <c r="W126" s="185"/>
      <c r="X126" s="125"/>
      <c r="Y126" s="125"/>
      <c r="Z126" s="125"/>
      <c r="AA126" s="125"/>
      <c r="AB126" s="185"/>
      <c r="AC126" s="125">
        <v>9</v>
      </c>
      <c r="AD126" s="125"/>
      <c r="AE126" s="125"/>
      <c r="AF126" s="125"/>
      <c r="AG126" s="185">
        <v>1</v>
      </c>
      <c r="AH126" s="235"/>
      <c r="AI126" s="235"/>
      <c r="AJ126" s="235"/>
      <c r="AK126" s="235"/>
      <c r="AL126" s="185"/>
      <c r="AM126" s="290"/>
      <c r="AN126" s="238"/>
      <c r="AO126" s="290"/>
      <c r="AP126" s="290"/>
      <c r="AQ126" s="187"/>
      <c r="AR126" s="292"/>
      <c r="AS126" s="292"/>
      <c r="AT126" s="292"/>
      <c r="AU126" s="292"/>
      <c r="AV126" s="187"/>
      <c r="AW126" s="216"/>
      <c r="AX126" s="216"/>
      <c r="AY126" s="216"/>
      <c r="AZ126" s="216"/>
      <c r="BA126" s="185"/>
      <c r="BB126" s="239">
        <f t="shared" si="101"/>
        <v>9</v>
      </c>
      <c r="BC126" s="107">
        <f t="shared" si="102"/>
        <v>9</v>
      </c>
      <c r="BD126" s="107">
        <f t="shared" si="102"/>
        <v>0</v>
      </c>
      <c r="BE126" s="107">
        <f t="shared" si="102"/>
        <v>0</v>
      </c>
      <c r="BF126" s="107">
        <f t="shared" si="102"/>
        <v>0</v>
      </c>
      <c r="BG126" s="187">
        <f t="shared" si="103"/>
        <v>1</v>
      </c>
      <c r="BH126" s="107"/>
      <c r="BI126" s="194"/>
      <c r="BJ126" s="102"/>
      <c r="BK126" s="120"/>
      <c r="BL126" s="107"/>
      <c r="BM126" s="120"/>
      <c r="BN126" s="107"/>
      <c r="BO126" s="194"/>
      <c r="BP126" s="102"/>
      <c r="BQ126" s="193"/>
      <c r="BR126" s="107"/>
      <c r="BS126" s="194"/>
      <c r="BT126" s="102"/>
      <c r="BU126" s="120"/>
      <c r="BV126" s="107"/>
      <c r="BW126" s="134"/>
      <c r="BX126" s="120"/>
      <c r="BY126" s="122"/>
      <c r="BZ126" s="130"/>
      <c r="CA126" s="131"/>
      <c r="CB126" s="201"/>
      <c r="CC126" s="131"/>
      <c r="CD126" s="130"/>
      <c r="CE126" s="131"/>
      <c r="CF126" s="201"/>
      <c r="CG126" s="202"/>
      <c r="CH126" s="130"/>
      <c r="CI126" s="131"/>
      <c r="CJ126" s="130"/>
      <c r="CK126" s="131"/>
      <c r="CL126" s="201"/>
      <c r="CM126" s="202"/>
      <c r="CN126" s="130"/>
      <c r="CO126" s="131"/>
      <c r="CP126" s="195"/>
      <c r="CQ126" s="131"/>
      <c r="CR126" s="138"/>
      <c r="CS126" s="131"/>
      <c r="CT126" s="130"/>
      <c r="CU126" s="131"/>
      <c r="CV126" s="130"/>
      <c r="CW126" s="131"/>
      <c r="CX126" s="102"/>
      <c r="CY126" s="120">
        <f t="shared" si="104"/>
        <v>0.36</v>
      </c>
      <c r="CZ126" s="140">
        <f t="shared" si="105"/>
        <v>0.2</v>
      </c>
      <c r="DA126" s="120">
        <f t="shared" si="106"/>
        <v>0</v>
      </c>
      <c r="DB126" s="140">
        <f t="shared" si="107"/>
        <v>0</v>
      </c>
      <c r="DC126" s="140">
        <f t="shared" si="108"/>
        <v>0.2</v>
      </c>
      <c r="DD126" s="23"/>
      <c r="DE126" s="23"/>
      <c r="DF126" s="23"/>
      <c r="DG126" s="107"/>
      <c r="DH126" s="120"/>
      <c r="DI126" s="140"/>
      <c r="DJ126" s="120"/>
      <c r="DK126" s="120"/>
      <c r="DL126" s="120">
        <f>BG126</f>
        <v>1</v>
      </c>
      <c r="DM126" s="120"/>
      <c r="DN126" s="83"/>
      <c r="DO126" s="84"/>
      <c r="DP126" s="84"/>
      <c r="DQ126" s="84"/>
      <c r="DR126" s="88"/>
      <c r="DS126" s="88"/>
      <c r="DT126" s="88"/>
      <c r="DU126" s="88"/>
      <c r="DV126" s="88"/>
      <c r="DW126" s="88"/>
      <c r="DX126" s="88"/>
      <c r="DY126" s="88"/>
      <c r="DZ126" s="88"/>
      <c r="EA126" s="88"/>
      <c r="EB126" s="120"/>
      <c r="EC126" s="121"/>
      <c r="ED126" s="122"/>
      <c r="EE126" s="88"/>
      <c r="EF126" s="88"/>
      <c r="EG126" s="90"/>
      <c r="EH126" s="90"/>
      <c r="EI126" s="86"/>
      <c r="EJ126" s="86"/>
      <c r="EK126" s="91"/>
      <c r="EL126" s="91"/>
      <c r="EM126" s="86"/>
      <c r="EN126" s="86"/>
      <c r="EO126" s="86"/>
      <c r="EP126" s="86"/>
      <c r="EQ126" s="92"/>
      <c r="ER126" s="88"/>
    </row>
    <row r="127" spans="1:148" ht="21" customHeight="1">
      <c r="A127" s="107">
        <v>4</v>
      </c>
      <c r="B127" s="83" t="s">
        <v>233</v>
      </c>
      <c r="C127" s="184" t="s">
        <v>112</v>
      </c>
      <c r="D127" s="123"/>
      <c r="E127" s="123"/>
      <c r="F127" s="123"/>
      <c r="G127" s="123"/>
      <c r="H127" s="187"/>
      <c r="I127" s="123"/>
      <c r="J127" s="123"/>
      <c r="K127" s="123"/>
      <c r="L127" s="331"/>
      <c r="M127" s="185"/>
      <c r="N127" s="124"/>
      <c r="O127" s="124"/>
      <c r="P127" s="124"/>
      <c r="Q127" s="124"/>
      <c r="R127" s="187"/>
      <c r="S127" s="124"/>
      <c r="T127" s="124"/>
      <c r="U127" s="124"/>
      <c r="V127" s="319"/>
      <c r="W127" s="185"/>
      <c r="X127" s="125"/>
      <c r="Y127" s="125"/>
      <c r="Z127" s="125"/>
      <c r="AA127" s="125"/>
      <c r="AB127" s="185"/>
      <c r="AC127" s="125"/>
      <c r="AD127" s="125"/>
      <c r="AE127" s="125"/>
      <c r="AF127" s="125"/>
      <c r="AG127" s="185"/>
      <c r="AH127" s="235"/>
      <c r="AI127" s="235">
        <v>9</v>
      </c>
      <c r="AJ127" s="235"/>
      <c r="AK127" s="235"/>
      <c r="AL127" s="185">
        <v>2</v>
      </c>
      <c r="AM127" s="290"/>
      <c r="AN127" s="238">
        <v>18</v>
      </c>
      <c r="AO127" s="290"/>
      <c r="AP127" s="290"/>
      <c r="AQ127" s="187">
        <v>3</v>
      </c>
      <c r="AR127" s="292"/>
      <c r="AS127" s="292">
        <v>18</v>
      </c>
      <c r="AT127" s="292"/>
      <c r="AU127" s="292"/>
      <c r="AV127" s="187">
        <v>3</v>
      </c>
      <c r="AW127" s="216"/>
      <c r="AX127" s="216">
        <v>18</v>
      </c>
      <c r="AY127" s="216"/>
      <c r="AZ127" s="216"/>
      <c r="BA127" s="185">
        <v>4</v>
      </c>
      <c r="BB127" s="239">
        <f t="shared" si="101"/>
        <v>63</v>
      </c>
      <c r="BC127" s="107">
        <f t="shared" si="102"/>
        <v>0</v>
      </c>
      <c r="BD127" s="107">
        <f t="shared" si="102"/>
        <v>63</v>
      </c>
      <c r="BE127" s="107">
        <f t="shared" si="102"/>
        <v>0</v>
      </c>
      <c r="BF127" s="107">
        <f t="shared" si="102"/>
        <v>0</v>
      </c>
      <c r="BG127" s="187">
        <f t="shared" si="103"/>
        <v>12</v>
      </c>
      <c r="BH127" s="107"/>
      <c r="BI127" s="194"/>
      <c r="BJ127" s="102"/>
      <c r="BK127" s="120"/>
      <c r="BL127" s="107"/>
      <c r="BM127" s="120"/>
      <c r="BN127" s="107"/>
      <c r="BO127" s="194"/>
      <c r="BP127" s="102"/>
      <c r="BQ127" s="193"/>
      <c r="BR127" s="107"/>
      <c r="BS127" s="194"/>
      <c r="BT127" s="102"/>
      <c r="BU127" s="120"/>
      <c r="BV127" s="107"/>
      <c r="BW127" s="134"/>
      <c r="BX127" s="120">
        <f>BG127</f>
        <v>12</v>
      </c>
      <c r="BY127" s="122">
        <f>BX127*100/BG136</f>
        <v>13.953488372093023</v>
      </c>
      <c r="BZ127" s="130"/>
      <c r="CA127" s="131"/>
      <c r="CB127" s="201"/>
      <c r="CC127" s="131"/>
      <c r="CD127" s="130"/>
      <c r="CE127" s="131"/>
      <c r="CF127" s="201"/>
      <c r="CG127" s="202"/>
      <c r="CH127" s="130"/>
      <c r="CI127" s="131"/>
      <c r="CJ127" s="130"/>
      <c r="CK127" s="131"/>
      <c r="CL127" s="201"/>
      <c r="CM127" s="202"/>
      <c r="CN127" s="130"/>
      <c r="CO127" s="131"/>
      <c r="CP127" s="195"/>
      <c r="CQ127" s="131"/>
      <c r="CR127" s="138"/>
      <c r="CS127" s="131"/>
      <c r="CT127" s="130"/>
      <c r="CU127" s="131"/>
      <c r="CV127" s="130">
        <f>BB127</f>
        <v>63</v>
      </c>
      <c r="CW127" s="131">
        <f>BG127</f>
        <v>12</v>
      </c>
      <c r="CX127" s="102"/>
      <c r="CY127" s="120">
        <f t="shared" si="104"/>
        <v>2.52</v>
      </c>
      <c r="CZ127" s="140">
        <f t="shared" si="105"/>
        <v>1.4</v>
      </c>
      <c r="DA127" s="120">
        <f t="shared" si="106"/>
        <v>0</v>
      </c>
      <c r="DB127" s="140">
        <f t="shared" si="107"/>
        <v>0</v>
      </c>
      <c r="DC127" s="140">
        <f t="shared" si="108"/>
        <v>1.4</v>
      </c>
      <c r="DD127" s="23"/>
      <c r="DE127" s="23"/>
      <c r="DF127" s="23"/>
      <c r="DG127" s="107"/>
      <c r="DH127" s="120"/>
      <c r="DI127" s="140"/>
      <c r="DJ127" s="120">
        <f>BG127</f>
        <v>12</v>
      </c>
      <c r="DK127" s="120"/>
      <c r="DL127" s="87"/>
      <c r="DM127" s="120"/>
      <c r="DN127" s="83"/>
      <c r="DO127" s="84"/>
      <c r="DP127" s="84"/>
      <c r="DQ127" s="84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120">
        <f>BG127</f>
        <v>12</v>
      </c>
      <c r="EC127" s="121">
        <v>105</v>
      </c>
      <c r="ED127" s="122">
        <f>EC127*BG127/BB127</f>
        <v>20</v>
      </c>
      <c r="EE127" s="88">
        <v>12</v>
      </c>
      <c r="EF127" s="88"/>
      <c r="EG127" s="90"/>
      <c r="EH127" s="90"/>
      <c r="EI127" s="86"/>
      <c r="EJ127" s="86"/>
      <c r="EK127" s="91"/>
      <c r="EL127" s="91"/>
      <c r="EM127" s="86"/>
      <c r="EN127" s="86"/>
      <c r="EO127" s="86"/>
      <c r="EP127" s="86"/>
      <c r="EQ127" s="92"/>
      <c r="ER127" s="88"/>
    </row>
    <row r="128" spans="1:148" ht="21" customHeight="1">
      <c r="A128" s="107">
        <v>1</v>
      </c>
      <c r="B128" s="83" t="s">
        <v>234</v>
      </c>
      <c r="C128" s="184" t="s">
        <v>108</v>
      </c>
      <c r="D128" s="123"/>
      <c r="E128" s="123"/>
      <c r="F128" s="123"/>
      <c r="G128" s="123"/>
      <c r="H128" s="187"/>
      <c r="I128" s="123"/>
      <c r="J128" s="123"/>
      <c r="K128" s="123"/>
      <c r="L128" s="331"/>
      <c r="M128" s="185"/>
      <c r="N128" s="124"/>
      <c r="O128" s="124"/>
      <c r="P128" s="124"/>
      <c r="Q128" s="124"/>
      <c r="R128" s="185"/>
      <c r="S128" s="124"/>
      <c r="T128" s="124"/>
      <c r="U128" s="124"/>
      <c r="V128" s="319"/>
      <c r="W128" s="185"/>
      <c r="X128" s="125"/>
      <c r="Y128" s="125"/>
      <c r="Z128" s="125"/>
      <c r="AA128" s="125"/>
      <c r="AB128" s="185"/>
      <c r="AC128" s="125"/>
      <c r="AD128" s="125"/>
      <c r="AE128" s="125"/>
      <c r="AF128" s="125"/>
      <c r="AG128" s="185"/>
      <c r="AH128" s="235"/>
      <c r="AI128" s="235"/>
      <c r="AJ128" s="235"/>
      <c r="AK128" s="235"/>
      <c r="AL128" s="185"/>
      <c r="AM128" s="290"/>
      <c r="AN128" s="290"/>
      <c r="AO128" s="290"/>
      <c r="AP128" s="290"/>
      <c r="AQ128" s="187"/>
      <c r="AR128" s="292"/>
      <c r="AS128" s="292"/>
      <c r="AT128" s="292"/>
      <c r="AU128" s="292"/>
      <c r="AV128" s="187"/>
      <c r="AW128" s="216"/>
      <c r="AX128" s="216"/>
      <c r="AY128" s="216"/>
      <c r="AZ128" s="216"/>
      <c r="BA128" s="185">
        <v>5</v>
      </c>
      <c r="BB128" s="239">
        <f t="shared" si="101"/>
        <v>0</v>
      </c>
      <c r="BC128" s="107">
        <f t="shared" si="102"/>
        <v>0</v>
      </c>
      <c r="BD128" s="107">
        <f t="shared" si="102"/>
        <v>0</v>
      </c>
      <c r="BE128" s="107">
        <f t="shared" si="102"/>
        <v>0</v>
      </c>
      <c r="BF128" s="107">
        <f t="shared" si="102"/>
        <v>0</v>
      </c>
      <c r="BG128" s="187">
        <f t="shared" si="103"/>
        <v>5</v>
      </c>
      <c r="BH128" s="107"/>
      <c r="BI128" s="194"/>
      <c r="BJ128" s="102"/>
      <c r="BK128" s="120"/>
      <c r="BL128" s="107"/>
      <c r="BM128" s="120"/>
      <c r="BN128" s="107"/>
      <c r="BO128" s="194"/>
      <c r="BP128" s="102"/>
      <c r="BQ128" s="193"/>
      <c r="BR128" s="107"/>
      <c r="BS128" s="194"/>
      <c r="BT128" s="102"/>
      <c r="BU128" s="120"/>
      <c r="BV128" s="107"/>
      <c r="BW128" s="134"/>
      <c r="BX128" s="120"/>
      <c r="BY128" s="122"/>
      <c r="BZ128" s="130"/>
      <c r="CA128" s="131"/>
      <c r="CB128" s="201"/>
      <c r="CC128" s="131"/>
      <c r="CD128" s="130"/>
      <c r="CE128" s="131"/>
      <c r="CF128" s="201"/>
      <c r="CG128" s="202"/>
      <c r="CH128" s="130"/>
      <c r="CI128" s="131"/>
      <c r="CJ128" s="130"/>
      <c r="CK128" s="131"/>
      <c r="CL128" s="201"/>
      <c r="CM128" s="202"/>
      <c r="CN128" s="130"/>
      <c r="CO128" s="131"/>
      <c r="CP128" s="195"/>
      <c r="CQ128" s="131"/>
      <c r="CR128" s="138"/>
      <c r="CS128" s="131"/>
      <c r="CT128" s="130"/>
      <c r="CU128" s="131"/>
      <c r="CV128" s="130"/>
      <c r="CW128" s="131"/>
      <c r="CX128" s="102">
        <f>BB128/3</f>
        <v>0</v>
      </c>
      <c r="CY128" s="120">
        <f t="shared" si="104"/>
        <v>0</v>
      </c>
      <c r="CZ128" s="140">
        <f t="shared" si="105"/>
        <v>0</v>
      </c>
      <c r="DA128" s="120">
        <f t="shared" si="106"/>
        <v>0</v>
      </c>
      <c r="DB128" s="140">
        <f t="shared" si="107"/>
        <v>0</v>
      </c>
      <c r="DC128" s="140">
        <f t="shared" si="108"/>
        <v>0</v>
      </c>
      <c r="DD128" s="23"/>
      <c r="DE128" s="23"/>
      <c r="DF128" s="23"/>
      <c r="DG128" s="107"/>
      <c r="DH128" s="120"/>
      <c r="DI128" s="140"/>
      <c r="DJ128" s="120">
        <f>BG128</f>
        <v>5</v>
      </c>
      <c r="DK128" s="120"/>
      <c r="DL128" s="120"/>
      <c r="DM128" s="120"/>
      <c r="DN128" s="83"/>
      <c r="DO128" s="84"/>
      <c r="DP128" s="84"/>
      <c r="DQ128" s="84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120">
        <f>BG128</f>
        <v>5</v>
      </c>
      <c r="EC128" s="121"/>
      <c r="ED128" s="122"/>
      <c r="EE128" s="88"/>
      <c r="EF128" s="88"/>
      <c r="EG128" s="90"/>
      <c r="EH128" s="90"/>
      <c r="EI128" s="86"/>
      <c r="EJ128" s="86"/>
      <c r="EK128" s="91"/>
      <c r="EL128" s="91"/>
      <c r="EM128" s="86"/>
      <c r="EN128" s="86"/>
      <c r="EO128" s="86"/>
      <c r="EP128" s="86"/>
      <c r="EQ128" s="92"/>
      <c r="ER128" s="88"/>
    </row>
    <row r="129" spans="1:148" ht="21" customHeight="1">
      <c r="A129" s="107">
        <v>2</v>
      </c>
      <c r="B129" s="83" t="s">
        <v>235</v>
      </c>
      <c r="C129" s="184" t="s">
        <v>112</v>
      </c>
      <c r="D129" s="123"/>
      <c r="E129" s="123"/>
      <c r="F129" s="123"/>
      <c r="G129" s="123"/>
      <c r="H129" s="185"/>
      <c r="I129" s="123"/>
      <c r="J129" s="123"/>
      <c r="K129" s="123"/>
      <c r="L129" s="123"/>
      <c r="M129" s="185"/>
      <c r="N129" s="124"/>
      <c r="O129" s="124"/>
      <c r="P129" s="124"/>
      <c r="Q129" s="124"/>
      <c r="R129" s="185"/>
      <c r="S129" s="124"/>
      <c r="T129" s="124"/>
      <c r="U129" s="124"/>
      <c r="V129" s="124"/>
      <c r="W129" s="185"/>
      <c r="X129" s="125"/>
      <c r="Y129" s="125"/>
      <c r="Z129" s="125"/>
      <c r="AA129" s="125"/>
      <c r="AB129" s="185"/>
      <c r="AC129" s="125"/>
      <c r="AD129" s="125"/>
      <c r="AE129" s="125"/>
      <c r="AF129" s="125"/>
      <c r="AG129" s="185"/>
      <c r="AH129" s="235"/>
      <c r="AI129" s="235"/>
      <c r="AJ129" s="235"/>
      <c r="AK129" s="235"/>
      <c r="AL129" s="185"/>
      <c r="AM129" s="290"/>
      <c r="AN129" s="290"/>
      <c r="AO129" s="290"/>
      <c r="AP129" s="290"/>
      <c r="AQ129" s="187"/>
      <c r="AR129" s="292"/>
      <c r="AS129" s="292"/>
      <c r="AT129" s="292"/>
      <c r="AU129" s="292"/>
      <c r="AV129" s="187"/>
      <c r="AW129" s="216"/>
      <c r="AX129" s="216"/>
      <c r="AY129" s="216"/>
      <c r="AZ129" s="216"/>
      <c r="BA129" s="185">
        <v>5</v>
      </c>
      <c r="BB129" s="239">
        <f t="shared" si="101"/>
        <v>0</v>
      </c>
      <c r="BC129" s="107">
        <f t="shared" si="102"/>
        <v>0</v>
      </c>
      <c r="BD129" s="107">
        <f t="shared" si="102"/>
        <v>0</v>
      </c>
      <c r="BE129" s="107">
        <f t="shared" si="102"/>
        <v>0</v>
      </c>
      <c r="BF129" s="107">
        <f t="shared" si="102"/>
        <v>0</v>
      </c>
      <c r="BG129" s="187">
        <f t="shared" si="103"/>
        <v>5</v>
      </c>
      <c r="BH129" s="107"/>
      <c r="BI129" s="194"/>
      <c r="BJ129" s="102"/>
      <c r="BK129" s="120"/>
      <c r="BL129" s="107"/>
      <c r="BM129" s="120"/>
      <c r="BN129" s="107"/>
      <c r="BO129" s="194"/>
      <c r="BP129" s="102"/>
      <c r="BQ129" s="193"/>
      <c r="BR129" s="107"/>
      <c r="BS129" s="194"/>
      <c r="BT129" s="102"/>
      <c r="BU129" s="120"/>
      <c r="BV129" s="107"/>
      <c r="BW129" s="134"/>
      <c r="BX129" s="120">
        <f>BG129</f>
        <v>5</v>
      </c>
      <c r="BY129" s="122">
        <f>BX129*100/BG126</f>
        <v>500</v>
      </c>
      <c r="BZ129" s="130"/>
      <c r="CA129" s="131"/>
      <c r="CB129" s="201"/>
      <c r="CC129" s="131"/>
      <c r="CD129" s="130"/>
      <c r="CE129" s="131"/>
      <c r="CF129" s="201"/>
      <c r="CG129" s="202"/>
      <c r="CH129" s="130"/>
      <c r="CI129" s="131"/>
      <c r="CJ129" s="130"/>
      <c r="CK129" s="131"/>
      <c r="CL129" s="201"/>
      <c r="CM129" s="202"/>
      <c r="CN129" s="130"/>
      <c r="CO129" s="131"/>
      <c r="CP129" s="195"/>
      <c r="CQ129" s="131"/>
      <c r="CR129" s="138"/>
      <c r="CS129" s="131"/>
      <c r="CT129" s="130"/>
      <c r="CU129" s="131"/>
      <c r="CV129" s="130">
        <f>BB129</f>
        <v>0</v>
      </c>
      <c r="CW129" s="131">
        <f>BG129</f>
        <v>5</v>
      </c>
      <c r="CX129" s="102"/>
      <c r="CY129" s="120"/>
      <c r="CZ129" s="140"/>
      <c r="DA129" s="120"/>
      <c r="DB129" s="140"/>
      <c r="DC129" s="140"/>
      <c r="DD129" s="23"/>
      <c r="DE129" s="23"/>
      <c r="DF129" s="23"/>
      <c r="DG129" s="107"/>
      <c r="DH129" s="120"/>
      <c r="DI129" s="140"/>
      <c r="DJ129" s="120"/>
      <c r="DK129" s="120"/>
      <c r="DL129" s="120"/>
      <c r="DM129" s="120"/>
      <c r="DN129" s="83"/>
      <c r="DO129" s="84"/>
      <c r="DP129" s="84"/>
      <c r="DQ129" s="84"/>
      <c r="DR129" s="88"/>
      <c r="DS129" s="88"/>
      <c r="DT129" s="88"/>
      <c r="DU129" s="88"/>
      <c r="DV129" s="88"/>
      <c r="DW129" s="88"/>
      <c r="DX129" s="88"/>
      <c r="DY129" s="88"/>
      <c r="DZ129" s="88"/>
      <c r="EA129" s="88"/>
      <c r="EB129" s="120"/>
      <c r="EC129" s="121"/>
      <c r="ED129" s="122"/>
      <c r="EE129" s="88"/>
      <c r="EF129" s="88"/>
      <c r="EG129" s="90"/>
      <c r="EH129" s="90"/>
      <c r="EI129" s="86"/>
      <c r="EJ129" s="86"/>
      <c r="EK129" s="91"/>
      <c r="EL129" s="91"/>
      <c r="EM129" s="86"/>
      <c r="EN129" s="86"/>
      <c r="EO129" s="86"/>
      <c r="EP129" s="86"/>
      <c r="EQ129" s="92"/>
      <c r="ER129" s="88"/>
    </row>
    <row r="130" spans="1:148" ht="18" customHeight="1">
      <c r="A130" s="582" t="s">
        <v>236</v>
      </c>
      <c r="B130" s="582"/>
      <c r="C130" s="582"/>
      <c r="D130" s="345">
        <f t="shared" ref="D130:AI130" si="109">SUM(D17:D129)</f>
        <v>58</v>
      </c>
      <c r="E130" s="345">
        <f t="shared" si="109"/>
        <v>90</v>
      </c>
      <c r="F130" s="345">
        <f t="shared" si="109"/>
        <v>0</v>
      </c>
      <c r="G130" s="345">
        <f t="shared" si="109"/>
        <v>0</v>
      </c>
      <c r="H130" s="643">
        <f t="shared" si="109"/>
        <v>30</v>
      </c>
      <c r="I130" s="345">
        <f t="shared" si="109"/>
        <v>66</v>
      </c>
      <c r="J130" s="345">
        <f t="shared" si="109"/>
        <v>99</v>
      </c>
      <c r="K130" s="345">
        <f t="shared" si="109"/>
        <v>0</v>
      </c>
      <c r="L130" s="345">
        <f t="shared" si="109"/>
        <v>30</v>
      </c>
      <c r="M130" s="643">
        <f t="shared" si="109"/>
        <v>30</v>
      </c>
      <c r="N130" s="346">
        <f t="shared" si="109"/>
        <v>69</v>
      </c>
      <c r="O130" s="346">
        <f t="shared" si="109"/>
        <v>114</v>
      </c>
      <c r="P130" s="346">
        <f t="shared" si="109"/>
        <v>0</v>
      </c>
      <c r="Q130" s="346">
        <f t="shared" si="109"/>
        <v>0</v>
      </c>
      <c r="R130" s="643">
        <f t="shared" si="109"/>
        <v>30</v>
      </c>
      <c r="S130" s="346">
        <f t="shared" si="109"/>
        <v>51</v>
      </c>
      <c r="T130" s="346">
        <f t="shared" si="109"/>
        <v>129</v>
      </c>
      <c r="U130" s="346">
        <f t="shared" si="109"/>
        <v>0</v>
      </c>
      <c r="V130" s="346">
        <f t="shared" si="109"/>
        <v>40</v>
      </c>
      <c r="W130" s="643">
        <f t="shared" si="109"/>
        <v>30</v>
      </c>
      <c r="X130" s="347">
        <f t="shared" si="109"/>
        <v>85</v>
      </c>
      <c r="Y130" s="347">
        <f t="shared" si="109"/>
        <v>126</v>
      </c>
      <c r="Z130" s="347">
        <f t="shared" si="109"/>
        <v>0</v>
      </c>
      <c r="AA130" s="347">
        <f t="shared" si="109"/>
        <v>0</v>
      </c>
      <c r="AB130" s="643">
        <f t="shared" si="109"/>
        <v>30</v>
      </c>
      <c r="AC130" s="347">
        <f t="shared" si="109"/>
        <v>78</v>
      </c>
      <c r="AD130" s="347">
        <f t="shared" si="109"/>
        <v>123</v>
      </c>
      <c r="AE130" s="347">
        <f t="shared" si="109"/>
        <v>0</v>
      </c>
      <c r="AF130" s="347">
        <f t="shared" si="109"/>
        <v>40</v>
      </c>
      <c r="AG130" s="643">
        <f t="shared" si="109"/>
        <v>30</v>
      </c>
      <c r="AH130" s="514">
        <f t="shared" si="109"/>
        <v>72</v>
      </c>
      <c r="AI130" s="514">
        <f t="shared" si="109"/>
        <v>117</v>
      </c>
      <c r="AJ130" s="514">
        <f t="shared" ref="AJ130:BA130" si="110">SUM(AJ17:AJ129)</f>
        <v>18</v>
      </c>
      <c r="AK130" s="514">
        <f t="shared" si="110"/>
        <v>0</v>
      </c>
      <c r="AL130" s="643">
        <f t="shared" si="110"/>
        <v>30</v>
      </c>
      <c r="AM130" s="514">
        <f t="shared" si="110"/>
        <v>63</v>
      </c>
      <c r="AN130" s="514">
        <f t="shared" si="110"/>
        <v>129</v>
      </c>
      <c r="AO130" s="514">
        <f t="shared" si="110"/>
        <v>9</v>
      </c>
      <c r="AP130" s="514">
        <f t="shared" si="110"/>
        <v>40</v>
      </c>
      <c r="AQ130" s="643">
        <f t="shared" si="110"/>
        <v>30</v>
      </c>
      <c r="AR130" s="516">
        <f t="shared" si="110"/>
        <v>65</v>
      </c>
      <c r="AS130" s="516">
        <f t="shared" si="110"/>
        <v>153</v>
      </c>
      <c r="AT130" s="516">
        <f t="shared" si="110"/>
        <v>0</v>
      </c>
      <c r="AU130" s="516">
        <f t="shared" si="110"/>
        <v>0</v>
      </c>
      <c r="AV130" s="643">
        <f t="shared" si="110"/>
        <v>30</v>
      </c>
      <c r="AW130" s="516">
        <f t="shared" si="110"/>
        <v>15</v>
      </c>
      <c r="AX130" s="516">
        <f t="shared" si="110"/>
        <v>66</v>
      </c>
      <c r="AY130" s="516">
        <f t="shared" si="110"/>
        <v>0</v>
      </c>
      <c r="AZ130" s="516">
        <f t="shared" si="110"/>
        <v>60</v>
      </c>
      <c r="BA130" s="643">
        <f t="shared" si="110"/>
        <v>30</v>
      </c>
      <c r="BB130" s="189">
        <f>SUM(BC130:BF130)</f>
        <v>2005</v>
      </c>
      <c r="BC130" s="189">
        <f>BC15+BC42+BC109+BC122+BC104+BC99+BC76+BC25+BC94</f>
        <v>622</v>
      </c>
      <c r="BD130" s="189">
        <f>BD15+BD42+BD109+BD122+BD104+BD99+BD76+BD25+BD94</f>
        <v>1146</v>
      </c>
      <c r="BE130" s="189">
        <f>BE15+BE42+BE109+BE122+BE104+BE99+BE76+BE25+BE94</f>
        <v>27</v>
      </c>
      <c r="BF130" s="189">
        <f>BF15+BF42+BF109+BF122+BF104+BF99+BF76+BF25+BF94</f>
        <v>210</v>
      </c>
      <c r="BG130" s="535">
        <f>BG15+BG42+BG109+BG122+BG104+BG99+BG25+BG94+BG76</f>
        <v>300</v>
      </c>
      <c r="BH130" s="348" t="e">
        <f>SUM(BH123:BH129,#REF!,#REF!,BH100:BH103,BH20:BH22,BH21:BH21,BH17:BH18)</f>
        <v>#REF!</v>
      </c>
      <c r="BI130" s="349" t="e">
        <f>SUM(BI123:BI129,#REF!,#REF!,BI100:BI103,BI20:BI22,BI21:BI21,BI17:BI18)</f>
        <v>#REF!</v>
      </c>
      <c r="BJ130" s="348" t="e">
        <f>SUM(BJ123:BJ129,#REF!,#REF!,BJ100:BJ103,BJ20:BJ22,BJ21:BJ21,BJ17:BJ18)</f>
        <v>#REF!</v>
      </c>
      <c r="BK130" s="349" t="e">
        <f>SUM(BK123:BK129,#REF!,#REF!,BK100:BK103,BK20:BK22,BK21:BK21,BK17:BK18)</f>
        <v>#REF!</v>
      </c>
      <c r="BL130" s="348" t="e">
        <f>SUM(BL123:BL129,#REF!,#REF!,BL100:BL103,BL20:BL22,BL21:BL21,BL17:BL18)</f>
        <v>#REF!</v>
      </c>
      <c r="BM130" s="349" t="e">
        <f>SUM(BM123:BM129,#REF!,#REF!,BM100:BM103,BM20:BM22,BM21:BM21,BM17:BM18)</f>
        <v>#REF!</v>
      </c>
      <c r="BN130" s="348" t="e">
        <f>SUM(BN123:BN129,#REF!,#REF!,BN100:BN103,BN20:BN22,BN21:BN21,BN17:BN18)</f>
        <v>#REF!</v>
      </c>
      <c r="BO130" s="349" t="e">
        <f>SUM(BO123:BO129,#REF!,#REF!,BO100:BO103,BO20:BO22,BO21:BO21,BO17:BO18)</f>
        <v>#REF!</v>
      </c>
      <c r="BP130" s="348" t="e">
        <f>SUM(BP123:BP129,#REF!,#REF!,BP100:BP103,BP20:BP22,BP21:BP21,BP17:BP18)</f>
        <v>#REF!</v>
      </c>
      <c r="BQ130" s="350" t="e">
        <f>SUM(BQ123:BQ129,#REF!,#REF!,BQ100:BQ103,BQ20:BQ22,BQ21:BQ21,BQ17:BQ18)</f>
        <v>#REF!</v>
      </c>
      <c r="BR130" s="348" t="e">
        <f>SUM(BR123:BR129,#REF!,#REF!,BR100:BR103,BR20:BR22,BR21:BR21,BR17:BR18)</f>
        <v>#REF!</v>
      </c>
      <c r="BS130" s="349" t="e">
        <f>SUM(BS123:BS129,#REF!,#REF!,BS100:BS103,BS20:BS22,BS21:BS21,BS17:BS18)</f>
        <v>#REF!</v>
      </c>
      <c r="BT130" s="348" t="e">
        <f>SUM(BT123:BT129,#REF!,#REF!,BT100:BT103,BT20:BT22,BT21:BT21,BT17:BT18)</f>
        <v>#REF!</v>
      </c>
      <c r="BU130" s="349" t="e">
        <f>SUM(BU123:BU129,#REF!,#REF!,BU100:BU103,BU20:BU22,BU21:BU21,BU17:BU18)</f>
        <v>#REF!</v>
      </c>
      <c r="BV130" s="348" t="e">
        <f>SUM(BV123:BV129,#REF!,#REF!,BV100:BV103,BV20:BV22,BV21:BV21,BV17:BV18)</f>
        <v>#REF!</v>
      </c>
      <c r="BW130" s="349" t="e">
        <f>SUM(BW123:BW129,#REF!,#REF!,BW100:BW103,BW20:BW22,BW21:BW21,BW17:BW18)</f>
        <v>#REF!</v>
      </c>
      <c r="BX130" s="620">
        <f>BX15+BX42+BX122</f>
        <v>46</v>
      </c>
      <c r="BY130" s="623">
        <f>BX130*100/BG130</f>
        <v>15.333333333333334</v>
      </c>
      <c r="BZ130" s="348"/>
      <c r="CA130" s="349"/>
      <c r="CB130" s="351"/>
      <c r="CC130" s="349"/>
      <c r="CD130" s="348"/>
      <c r="CE130" s="349"/>
      <c r="CF130" s="351"/>
      <c r="CG130" s="352"/>
      <c r="CH130" s="348"/>
      <c r="CI130" s="349"/>
      <c r="CJ130" s="348"/>
      <c r="CK130" s="349"/>
      <c r="CL130" s="351"/>
      <c r="CM130" s="352"/>
      <c r="CN130" s="348"/>
      <c r="CO130" s="349"/>
      <c r="CP130" s="353"/>
      <c r="CQ130" s="349"/>
      <c r="CR130" s="354"/>
      <c r="CS130" s="349"/>
      <c r="CT130" s="348"/>
      <c r="CU130" s="349"/>
      <c r="CV130" s="348"/>
      <c r="CW130" s="349"/>
      <c r="CX130" s="348">
        <f>CX122+CX42+CX15</f>
        <v>34</v>
      </c>
      <c r="CY130" s="349">
        <f>BB130/25</f>
        <v>80.2</v>
      </c>
      <c r="CZ130" s="355">
        <f>CY130*100/180</f>
        <v>44.555555555555557</v>
      </c>
      <c r="DA130" s="356">
        <f>CX130/25</f>
        <v>1.36</v>
      </c>
      <c r="DB130" s="355">
        <f>DA130*100/180</f>
        <v>0.75555555555555554</v>
      </c>
      <c r="DC130" s="355">
        <f>CZ130+DB130</f>
        <v>45.31111111111111</v>
      </c>
      <c r="DD130" s="23"/>
      <c r="DE130" s="23"/>
      <c r="DF130" s="23"/>
      <c r="DG130" s="108">
        <f>DG122+DG42+DG15</f>
        <v>117</v>
      </c>
      <c r="DH130" s="626">
        <f>SUM(DH122+DH42+DH15)</f>
        <v>18</v>
      </c>
      <c r="DI130" s="629">
        <f>SUM(DI122+DI42+DI15)</f>
        <v>10</v>
      </c>
      <c r="DJ130" s="632">
        <f>DJ122+DJ42+DJ15</f>
        <v>41.5</v>
      </c>
      <c r="DK130" s="613">
        <f>DJ130*100/133</f>
        <v>31.203007518796994</v>
      </c>
      <c r="DL130" s="632">
        <f>DL122+DL42+DL15</f>
        <v>16.5</v>
      </c>
      <c r="DM130" s="613">
        <f>DL130*100/133</f>
        <v>12.406015037593985</v>
      </c>
      <c r="DN130" s="83"/>
      <c r="DO130" s="84"/>
      <c r="DP130" s="84"/>
      <c r="DQ130" s="84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120"/>
      <c r="EC130" s="121"/>
      <c r="ED130" s="122">
        <f t="shared" si="87"/>
        <v>0</v>
      </c>
      <c r="EE130" s="88"/>
      <c r="EF130" s="88"/>
      <c r="EG130" s="90"/>
      <c r="EH130" s="90"/>
      <c r="EI130" s="86"/>
      <c r="EJ130" s="86"/>
      <c r="EK130" s="91"/>
      <c r="EL130" s="91"/>
      <c r="EM130" s="86"/>
      <c r="EN130" s="86"/>
      <c r="EO130" s="86"/>
      <c r="EP130" s="86"/>
      <c r="EQ130" s="92"/>
      <c r="ER130" s="88"/>
    </row>
    <row r="131" spans="1:148" ht="18" customHeight="1">
      <c r="A131" s="582"/>
      <c r="B131" s="582"/>
      <c r="C131" s="582"/>
      <c r="D131" s="616">
        <f>SUM(D130:G130)</f>
        <v>148</v>
      </c>
      <c r="E131" s="616"/>
      <c r="F131" s="616"/>
      <c r="G131" s="616"/>
      <c r="H131" s="643"/>
      <c r="I131" s="616">
        <f>SUM(I130:L130)</f>
        <v>195</v>
      </c>
      <c r="J131" s="616"/>
      <c r="K131" s="616"/>
      <c r="L131" s="616"/>
      <c r="M131" s="643"/>
      <c r="N131" s="617">
        <f>SUM(N130:Q130)</f>
        <v>183</v>
      </c>
      <c r="O131" s="617"/>
      <c r="P131" s="617"/>
      <c r="Q131" s="617"/>
      <c r="R131" s="643"/>
      <c r="S131" s="617">
        <f>SUM(S130:V130)</f>
        <v>220</v>
      </c>
      <c r="T131" s="617"/>
      <c r="U131" s="617"/>
      <c r="V131" s="617"/>
      <c r="W131" s="643"/>
      <c r="X131" s="618">
        <f>SUM(X130:AA130)</f>
        <v>211</v>
      </c>
      <c r="Y131" s="618"/>
      <c r="Z131" s="618"/>
      <c r="AA131" s="618"/>
      <c r="AB131" s="643"/>
      <c r="AC131" s="618">
        <f>SUM(AC130:AF130)</f>
        <v>241</v>
      </c>
      <c r="AD131" s="618"/>
      <c r="AE131" s="618"/>
      <c r="AF131" s="618"/>
      <c r="AG131" s="643"/>
      <c r="AH131" s="619">
        <f>SUM(AH130:AK130)</f>
        <v>207</v>
      </c>
      <c r="AI131" s="619"/>
      <c r="AJ131" s="619"/>
      <c r="AK131" s="619"/>
      <c r="AL131" s="643"/>
      <c r="AM131" s="619">
        <f>SUM(AM130:AP130)</f>
        <v>241</v>
      </c>
      <c r="AN131" s="619"/>
      <c r="AO131" s="619"/>
      <c r="AP131" s="619"/>
      <c r="AQ131" s="643"/>
      <c r="AR131" s="650">
        <f>SUM(AR130:AU130)</f>
        <v>218</v>
      </c>
      <c r="AS131" s="650"/>
      <c r="AT131" s="650"/>
      <c r="AU131" s="650"/>
      <c r="AV131" s="643"/>
      <c r="AW131" s="650">
        <f>SUM(AW130:AZ130)</f>
        <v>141</v>
      </c>
      <c r="AX131" s="650"/>
      <c r="AY131" s="650"/>
      <c r="AZ131" s="650"/>
      <c r="BA131" s="643"/>
      <c r="BB131" s="647">
        <f>D132+N132+X132+AH132+AR132</f>
        <v>2005</v>
      </c>
      <c r="BC131" s="647"/>
      <c r="BD131" s="647"/>
      <c r="BE131" s="647"/>
      <c r="BF131" s="647"/>
      <c r="BG131" s="651">
        <f>H130+M130+R130+W130+AB130+AG130+AL130+AQ130+AV130+BA130</f>
        <v>300</v>
      </c>
      <c r="BH131" s="648" t="e">
        <f>BI130</f>
        <v>#REF!</v>
      </c>
      <c r="BI131" s="649"/>
      <c r="BJ131" s="644" t="e">
        <f>BK130+BM130+BO130</f>
        <v>#REF!</v>
      </c>
      <c r="BK131" s="645"/>
      <c r="BL131" s="645"/>
      <c r="BM131" s="645"/>
      <c r="BN131" s="645"/>
      <c r="BO131" s="645"/>
      <c r="BP131" s="639" t="e">
        <f>BQ130+BS130</f>
        <v>#REF!</v>
      </c>
      <c r="BQ131" s="639"/>
      <c r="BR131" s="639"/>
      <c r="BS131" s="639"/>
      <c r="BT131" s="639" t="e">
        <f>BU130+BW130</f>
        <v>#REF!</v>
      </c>
      <c r="BU131" s="639"/>
      <c r="BV131" s="639"/>
      <c r="BW131" s="639"/>
      <c r="BX131" s="621"/>
      <c r="BY131" s="624"/>
      <c r="BZ131" s="107"/>
      <c r="CA131" s="120"/>
      <c r="CB131" s="23"/>
      <c r="CC131" s="120"/>
      <c r="CD131" s="107"/>
      <c r="CE131" s="120"/>
      <c r="CF131" s="23"/>
      <c r="CG131" s="215"/>
      <c r="CH131" s="107"/>
      <c r="CI131" s="120"/>
      <c r="CJ131" s="107"/>
      <c r="CK131" s="120"/>
      <c r="CL131" s="23"/>
      <c r="CM131" s="215"/>
      <c r="CN131" s="107"/>
      <c r="CO131" s="120"/>
      <c r="CP131" s="184"/>
      <c r="CQ131" s="120"/>
      <c r="CR131" s="101"/>
      <c r="CS131" s="120"/>
      <c r="CT131" s="107"/>
      <c r="CU131" s="120"/>
      <c r="CV131" s="107"/>
      <c r="CW131" s="120"/>
      <c r="CX131" s="358" t="s">
        <v>95</v>
      </c>
      <c r="CY131" s="637" t="s">
        <v>237</v>
      </c>
      <c r="CZ131" s="635" t="s">
        <v>238</v>
      </c>
      <c r="DA131" s="637" t="s">
        <v>237</v>
      </c>
      <c r="DB131" s="635" t="s">
        <v>238</v>
      </c>
      <c r="DC131" s="635" t="s">
        <v>239</v>
      </c>
      <c r="DD131" s="23"/>
      <c r="DE131" s="23"/>
      <c r="DF131" s="23"/>
      <c r="DG131" s="107"/>
      <c r="DH131" s="627"/>
      <c r="DI131" s="630"/>
      <c r="DJ131" s="633"/>
      <c r="DK131" s="614"/>
      <c r="DL131" s="633"/>
      <c r="DM131" s="614"/>
      <c r="DN131" s="83"/>
      <c r="DO131" s="84"/>
      <c r="DP131" s="84"/>
      <c r="DQ131" s="84"/>
      <c r="DR131" s="88"/>
      <c r="DS131" s="88"/>
      <c r="DT131" s="88"/>
      <c r="DU131" s="88"/>
      <c r="DV131" s="88"/>
      <c r="DW131" s="88"/>
      <c r="DX131" s="88"/>
      <c r="DY131" s="88"/>
      <c r="DZ131" s="88"/>
      <c r="EA131" s="88"/>
      <c r="EB131" s="120"/>
      <c r="EC131" s="121"/>
      <c r="ED131" s="122"/>
      <c r="EE131" s="88"/>
      <c r="EF131" s="88"/>
      <c r="EG131" s="90"/>
      <c r="EH131" s="90"/>
      <c r="EI131" s="86"/>
      <c r="EJ131" s="86"/>
      <c r="EK131" s="91"/>
      <c r="EL131" s="91"/>
      <c r="EM131" s="86"/>
      <c r="EN131" s="86"/>
      <c r="EO131" s="86"/>
      <c r="EP131" s="86"/>
      <c r="EQ131" s="92"/>
      <c r="ER131" s="88"/>
    </row>
    <row r="132" spans="1:148" ht="18" customHeight="1">
      <c r="A132" s="582"/>
      <c r="B132" s="582"/>
      <c r="C132" s="582"/>
      <c r="D132" s="609">
        <f>D131+I131</f>
        <v>343</v>
      </c>
      <c r="E132" s="609"/>
      <c r="F132" s="609"/>
      <c r="G132" s="609"/>
      <c r="H132" s="609"/>
      <c r="I132" s="609"/>
      <c r="J132" s="609"/>
      <c r="K132" s="609"/>
      <c r="L132" s="609"/>
      <c r="M132" s="359">
        <f>H130+M130</f>
        <v>60</v>
      </c>
      <c r="N132" s="609">
        <f>N131+S131</f>
        <v>403</v>
      </c>
      <c r="O132" s="609"/>
      <c r="P132" s="609"/>
      <c r="Q132" s="609"/>
      <c r="R132" s="609"/>
      <c r="S132" s="609"/>
      <c r="T132" s="609"/>
      <c r="U132" s="609"/>
      <c r="V132" s="609"/>
      <c r="W132" s="359">
        <f>R130+W130</f>
        <v>60</v>
      </c>
      <c r="X132" s="609">
        <f>X131+AC131</f>
        <v>452</v>
      </c>
      <c r="Y132" s="609"/>
      <c r="Z132" s="609"/>
      <c r="AA132" s="609"/>
      <c r="AB132" s="609"/>
      <c r="AC132" s="609"/>
      <c r="AD132" s="609"/>
      <c r="AE132" s="609"/>
      <c r="AF132" s="609"/>
      <c r="AG132" s="359">
        <f>AB130+AG130</f>
        <v>60</v>
      </c>
      <c r="AH132" s="609">
        <f>AH131+AM131</f>
        <v>448</v>
      </c>
      <c r="AI132" s="609"/>
      <c r="AJ132" s="609"/>
      <c r="AK132" s="609"/>
      <c r="AL132" s="609"/>
      <c r="AM132" s="609"/>
      <c r="AN132" s="609"/>
      <c r="AO132" s="609"/>
      <c r="AP132" s="609"/>
      <c r="AQ132" s="359">
        <f>AL130+AQ130</f>
        <v>60</v>
      </c>
      <c r="AR132" s="609">
        <f>AR131+AW131</f>
        <v>359</v>
      </c>
      <c r="AS132" s="609"/>
      <c r="AT132" s="609"/>
      <c r="AU132" s="609"/>
      <c r="AV132" s="609"/>
      <c r="AW132" s="609"/>
      <c r="AX132" s="609"/>
      <c r="AY132" s="609"/>
      <c r="AZ132" s="609"/>
      <c r="BA132" s="359">
        <f>AV130+BA130</f>
        <v>60</v>
      </c>
      <c r="BB132" s="647"/>
      <c r="BC132" s="647"/>
      <c r="BD132" s="647"/>
      <c r="BE132" s="647"/>
      <c r="BF132" s="647"/>
      <c r="BG132" s="652"/>
      <c r="BH132" s="537" t="e">
        <f>BH130</f>
        <v>#REF!</v>
      </c>
      <c r="BI132" s="538"/>
      <c r="BJ132" s="582" t="e">
        <f>BJ130+BL130+BN130</f>
        <v>#REF!</v>
      </c>
      <c r="BK132" s="582"/>
      <c r="BL132" s="582"/>
      <c r="BM132" s="582"/>
      <c r="BN132" s="582"/>
      <c r="BO132" s="537"/>
      <c r="BP132" s="582" t="e">
        <f>BP130+BR130</f>
        <v>#REF!</v>
      </c>
      <c r="BQ132" s="582"/>
      <c r="BR132" s="582"/>
      <c r="BS132" s="582"/>
      <c r="BT132" s="582" t="e">
        <f>BT130+BV130</f>
        <v>#REF!</v>
      </c>
      <c r="BU132" s="582"/>
      <c r="BV132" s="582"/>
      <c r="BW132" s="582"/>
      <c r="BX132" s="622"/>
      <c r="BY132" s="625"/>
      <c r="BZ132" s="107"/>
      <c r="CA132" s="120"/>
      <c r="CB132" s="23"/>
      <c r="CC132" s="120"/>
      <c r="CD132" s="107"/>
      <c r="CE132" s="120"/>
      <c r="CF132" s="23"/>
      <c r="CG132" s="215"/>
      <c r="CH132" s="107"/>
      <c r="CI132" s="120"/>
      <c r="CJ132" s="107"/>
      <c r="CK132" s="120"/>
      <c r="CL132" s="23"/>
      <c r="CM132" s="215"/>
      <c r="CN132" s="107"/>
      <c r="CO132" s="120"/>
      <c r="CP132" s="184"/>
      <c r="CQ132" s="120"/>
      <c r="CR132" s="101"/>
      <c r="CS132" s="120"/>
      <c r="CT132" s="107"/>
      <c r="CU132" s="120"/>
      <c r="CV132" s="107"/>
      <c r="CW132" s="120"/>
      <c r="CX132" s="360"/>
      <c r="CY132" s="638"/>
      <c r="CZ132" s="636"/>
      <c r="DA132" s="638"/>
      <c r="DB132" s="636"/>
      <c r="DC132" s="636"/>
      <c r="DD132" s="23"/>
      <c r="DE132" s="23"/>
      <c r="DF132" s="23"/>
      <c r="DG132" s="107"/>
      <c r="DH132" s="628"/>
      <c r="DI132" s="631"/>
      <c r="DJ132" s="634"/>
      <c r="DK132" s="615"/>
      <c r="DL132" s="634"/>
      <c r="DM132" s="615"/>
      <c r="DN132" s="83"/>
      <c r="DO132" s="84"/>
      <c r="DP132" s="84"/>
      <c r="DQ132" s="84"/>
      <c r="DR132" s="88"/>
      <c r="DS132" s="88"/>
      <c r="DT132" s="88"/>
      <c r="DU132" s="88"/>
      <c r="DV132" s="88"/>
      <c r="DW132" s="88"/>
      <c r="DX132" s="88"/>
      <c r="DY132" s="88"/>
      <c r="DZ132" s="88"/>
      <c r="EA132" s="88"/>
      <c r="EB132" s="120"/>
      <c r="EC132" s="121"/>
      <c r="ED132" s="122"/>
      <c r="EE132" s="88"/>
      <c r="EF132" s="88"/>
      <c r="EG132" s="90"/>
      <c r="EH132" s="90"/>
      <c r="EI132" s="86"/>
      <c r="EJ132" s="86"/>
      <c r="EK132" s="91"/>
      <c r="EL132" s="91"/>
      <c r="EM132" s="86"/>
      <c r="EN132" s="86"/>
      <c r="EO132" s="86"/>
      <c r="EP132" s="86"/>
      <c r="EQ132" s="92"/>
      <c r="ER132" s="88"/>
    </row>
    <row r="133" spans="1:148" ht="18" customHeight="1">
      <c r="C133" s="3"/>
      <c r="D133" s="13"/>
      <c r="E133" s="13"/>
      <c r="F133" s="13"/>
      <c r="G133" s="13"/>
      <c r="H133" s="13"/>
      <c r="I133" s="13"/>
      <c r="J133" s="13"/>
      <c r="K133" s="13"/>
      <c r="L133" s="13"/>
      <c r="M133" s="26"/>
      <c r="N133" s="13"/>
      <c r="O133" s="13"/>
      <c r="P133" s="13"/>
      <c r="Q133" s="13"/>
      <c r="R133" s="13"/>
      <c r="S133" s="13"/>
      <c r="T133" s="13"/>
      <c r="U133" s="13"/>
      <c r="V133" s="13"/>
      <c r="W133" s="26"/>
      <c r="X133" s="13"/>
      <c r="Y133" s="13"/>
      <c r="Z133" s="13"/>
      <c r="AA133" s="13"/>
      <c r="AB133" s="13"/>
      <c r="AC133" s="13"/>
      <c r="AD133" s="13"/>
      <c r="AE133" s="13"/>
      <c r="AF133" s="13"/>
      <c r="AG133" s="26"/>
      <c r="AH133" s="13"/>
      <c r="AI133" s="13"/>
      <c r="AJ133" s="13"/>
      <c r="AK133" s="13"/>
      <c r="AL133" s="13"/>
      <c r="AM133" s="13"/>
      <c r="AN133" s="13"/>
      <c r="AO133" s="13"/>
      <c r="AP133" s="13"/>
      <c r="AQ133" s="26"/>
      <c r="AR133" s="13"/>
      <c r="AS133" s="13"/>
      <c r="AT133" s="13"/>
      <c r="AU133" s="13"/>
      <c r="AV133" s="13"/>
      <c r="AW133" s="13"/>
      <c r="AX133" s="13"/>
      <c r="AY133" s="13"/>
      <c r="AZ133" s="13"/>
      <c r="BA133" s="26"/>
      <c r="BB133" s="13"/>
      <c r="BC133" s="13"/>
      <c r="BD133" s="13"/>
      <c r="BE133" s="13"/>
      <c r="BF133" s="13"/>
      <c r="BG133" s="26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4"/>
      <c r="BY133" s="10"/>
      <c r="BZ133" s="3"/>
      <c r="CA133" s="4"/>
      <c r="CB133" s="1"/>
      <c r="CC133" s="4"/>
      <c r="CD133" s="3"/>
      <c r="CE133" s="4"/>
      <c r="CF133" s="1"/>
      <c r="CG133" s="2"/>
      <c r="CH133" s="3"/>
      <c r="CI133" s="4"/>
      <c r="CJ133" s="3"/>
      <c r="CK133" s="4"/>
      <c r="CL133" s="1"/>
      <c r="CM133" s="2"/>
      <c r="CN133" s="3"/>
      <c r="CO133" s="4"/>
      <c r="CP133" s="9"/>
      <c r="CQ133" s="4"/>
      <c r="CR133" s="3"/>
      <c r="CS133" s="4"/>
      <c r="CT133" s="3"/>
      <c r="CU133" s="4"/>
      <c r="CV133" s="3"/>
      <c r="CW133" s="4"/>
      <c r="CX133" s="12"/>
      <c r="CY133" s="27"/>
      <c r="CZ133" s="28"/>
      <c r="DA133" s="27"/>
      <c r="DB133" s="28"/>
      <c r="DC133" s="28"/>
      <c r="DD133" s="1"/>
      <c r="DE133" s="1"/>
      <c r="DF133" s="1"/>
      <c r="DG133" s="3"/>
      <c r="DH133" s="29"/>
      <c r="DI133" s="30"/>
      <c r="DJ133" s="31"/>
      <c r="DK133" s="32"/>
      <c r="DL133" s="31"/>
      <c r="DM133" s="32"/>
      <c r="DN133" s="11"/>
      <c r="DO133" s="1"/>
      <c r="DP133" s="1"/>
      <c r="DQ133" s="1"/>
    </row>
    <row r="134" spans="1:148">
      <c r="A134" s="646" t="s">
        <v>240</v>
      </c>
      <c r="B134" s="646"/>
      <c r="H134" s="33">
        <v>4</v>
      </c>
      <c r="M134" s="33">
        <v>4</v>
      </c>
      <c r="R134" s="33">
        <v>2</v>
      </c>
      <c r="W134" s="33">
        <v>4</v>
      </c>
      <c r="AB134" s="33">
        <v>3</v>
      </c>
      <c r="AG134" s="34">
        <v>3</v>
      </c>
      <c r="AH134" s="5"/>
      <c r="AI134" s="5"/>
      <c r="AJ134" s="5"/>
      <c r="AK134" s="5"/>
      <c r="AL134" s="33">
        <v>3</v>
      </c>
      <c r="AM134" s="5"/>
      <c r="AN134" s="5"/>
      <c r="AO134" s="5"/>
      <c r="AP134" s="5"/>
      <c r="AQ134" s="33">
        <v>2</v>
      </c>
      <c r="AR134" s="5"/>
      <c r="AS134" s="5"/>
      <c r="AT134" s="5"/>
      <c r="AU134" s="5"/>
      <c r="AV134" s="5">
        <v>3</v>
      </c>
      <c r="AW134" s="5"/>
      <c r="AX134" s="5"/>
      <c r="AY134" s="5"/>
      <c r="AZ134" s="5"/>
    </row>
    <row r="135" spans="1:148" ht="18" customHeight="1">
      <c r="A135" s="3"/>
      <c r="B135" s="3"/>
      <c r="C135" s="3"/>
      <c r="D135" s="13"/>
      <c r="E135" s="13"/>
      <c r="F135" s="13"/>
      <c r="G135" s="13"/>
      <c r="H135" s="13"/>
      <c r="I135" s="13"/>
      <c r="J135" s="13"/>
      <c r="K135" s="13"/>
      <c r="L135" s="13"/>
      <c r="M135" s="26"/>
      <c r="N135" s="13"/>
      <c r="O135" s="13"/>
      <c r="P135" s="13"/>
      <c r="Q135" s="13"/>
      <c r="R135" s="13"/>
      <c r="S135" s="13"/>
      <c r="T135" s="13"/>
      <c r="U135" s="13"/>
      <c r="V135" s="13"/>
      <c r="W135" s="26"/>
      <c r="X135" s="13"/>
      <c r="Y135" s="13"/>
      <c r="Z135" s="13"/>
      <c r="AA135" s="13"/>
      <c r="AB135" s="13"/>
      <c r="AC135" s="13"/>
      <c r="AD135" s="13"/>
      <c r="AE135" s="13"/>
      <c r="AF135" s="13"/>
      <c r="AG135" s="26"/>
      <c r="AH135" s="13"/>
      <c r="AI135" s="13"/>
      <c r="AJ135" s="13"/>
      <c r="AK135" s="13"/>
      <c r="AL135" s="13"/>
      <c r="AM135" s="13"/>
      <c r="AN135" s="13"/>
      <c r="AO135" s="13"/>
      <c r="AP135" s="13"/>
      <c r="AQ135" s="26"/>
      <c r="AR135" s="13"/>
      <c r="AS135" s="13"/>
      <c r="AT135" s="13"/>
      <c r="AU135" s="13"/>
      <c r="AV135" s="13"/>
      <c r="AW135" s="13"/>
      <c r="AX135" s="13"/>
      <c r="AY135" s="13"/>
      <c r="AZ135" s="13"/>
      <c r="BA135" s="26"/>
      <c r="BB135" s="13"/>
      <c r="BC135" s="13"/>
      <c r="BD135" s="13"/>
      <c r="BE135" s="13"/>
      <c r="BF135" s="13"/>
      <c r="BG135" s="26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4"/>
      <c r="BY135" s="10"/>
      <c r="BZ135" s="3"/>
      <c r="CA135" s="4"/>
      <c r="CB135" s="1"/>
      <c r="CC135" s="4"/>
      <c r="CD135" s="3"/>
      <c r="CE135" s="4"/>
      <c r="CF135" s="1"/>
      <c r="CG135" s="2"/>
      <c r="CH135" s="3"/>
      <c r="CI135" s="4"/>
      <c r="CJ135" s="3"/>
      <c r="CK135" s="4"/>
      <c r="CL135" s="1"/>
      <c r="CM135" s="2"/>
      <c r="CN135" s="3"/>
      <c r="CO135" s="4"/>
      <c r="CP135" s="9"/>
      <c r="CQ135" s="4"/>
      <c r="CR135" s="3"/>
      <c r="CS135" s="4"/>
      <c r="CT135" s="3"/>
      <c r="CU135" s="4"/>
      <c r="CV135" s="3"/>
      <c r="CW135" s="4"/>
      <c r="CX135" s="12"/>
      <c r="CY135" s="27"/>
      <c r="CZ135" s="28"/>
      <c r="DA135" s="27"/>
      <c r="DB135" s="28"/>
      <c r="DC135" s="28"/>
      <c r="DD135" s="1"/>
      <c r="DE135" s="1"/>
      <c r="DF135" s="1"/>
      <c r="DG135" s="3"/>
      <c r="DH135" s="8"/>
      <c r="DI135" s="10"/>
      <c r="DJ135" s="4"/>
      <c r="DK135" s="41"/>
      <c r="DL135" s="4"/>
      <c r="DM135" s="41"/>
      <c r="DN135" s="11"/>
      <c r="DO135" s="1"/>
      <c r="DP135" s="1"/>
      <c r="DQ135" s="1"/>
    </row>
    <row r="136" spans="1:148" ht="18" customHeight="1">
      <c r="A136" s="3"/>
      <c r="B136" s="1"/>
      <c r="C136" s="3"/>
      <c r="D136" s="13"/>
      <c r="E136" s="13"/>
      <c r="F136" s="13"/>
      <c r="G136" s="13"/>
      <c r="H136" s="13"/>
      <c r="I136" s="13"/>
      <c r="J136" s="13"/>
      <c r="K136" s="13"/>
      <c r="L136" s="13"/>
      <c r="M136" s="26"/>
      <c r="N136" s="13"/>
      <c r="O136" s="13"/>
      <c r="P136" s="13"/>
      <c r="Q136" s="13"/>
      <c r="R136" s="13"/>
      <c r="S136" s="13"/>
      <c r="T136" s="13"/>
      <c r="U136" s="13"/>
      <c r="V136" s="13"/>
      <c r="W136" s="26"/>
      <c r="X136" s="13"/>
      <c r="Y136" s="13"/>
      <c r="Z136" s="13"/>
      <c r="AA136" s="13"/>
      <c r="AB136" s="13"/>
      <c r="AC136" s="13"/>
      <c r="AD136" s="13"/>
      <c r="AE136" s="13"/>
      <c r="AF136" s="13"/>
      <c r="AG136" s="26"/>
      <c r="AH136" s="42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13"/>
      <c r="BC136" s="13"/>
      <c r="BD136" s="13">
        <f>BB131/25</f>
        <v>80.2</v>
      </c>
      <c r="BE136" s="13"/>
      <c r="BF136" s="13"/>
      <c r="BG136" s="26">
        <f>2150/25</f>
        <v>86</v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4"/>
      <c r="BY136" s="10"/>
      <c r="BZ136" s="3"/>
      <c r="CA136" s="4"/>
      <c r="CB136" s="1"/>
      <c r="CC136" s="4"/>
      <c r="CD136" s="3"/>
      <c r="CE136" s="4"/>
      <c r="CF136" s="1"/>
      <c r="CG136" s="2"/>
      <c r="CH136" s="3"/>
      <c r="CI136" s="4"/>
      <c r="CJ136" s="3"/>
      <c r="CK136" s="4"/>
      <c r="CL136" s="1"/>
      <c r="CM136" s="2"/>
      <c r="CN136" s="3"/>
      <c r="CO136" s="4"/>
      <c r="CP136" s="9"/>
      <c r="CQ136" s="4"/>
      <c r="CR136" s="3"/>
      <c r="CS136" s="4"/>
      <c r="CT136" s="3"/>
      <c r="CU136" s="4"/>
      <c r="CV136" s="3"/>
      <c r="CW136" s="4"/>
      <c r="CX136" s="12"/>
      <c r="CY136" s="27"/>
      <c r="CZ136" s="28"/>
      <c r="DA136" s="27"/>
      <c r="DB136" s="28"/>
      <c r="DC136" s="28"/>
      <c r="DD136" s="1"/>
      <c r="DE136" s="1"/>
      <c r="DF136" s="1"/>
      <c r="DG136" s="3"/>
      <c r="DH136" s="8"/>
      <c r="DI136" s="10"/>
      <c r="DJ136" s="4"/>
      <c r="DK136" s="41"/>
      <c r="DL136" s="4"/>
      <c r="DM136" s="41"/>
      <c r="DN136" s="11"/>
      <c r="DO136" s="1"/>
      <c r="DP136" s="1"/>
      <c r="DQ136" s="1"/>
    </row>
    <row r="137" spans="1:148" ht="18" customHeight="1">
      <c r="A137" s="3"/>
      <c r="B137" s="1"/>
      <c r="C137" s="3"/>
      <c r="D137" s="13"/>
      <c r="E137" s="13"/>
      <c r="F137" s="13"/>
      <c r="G137" s="13"/>
      <c r="H137" s="13"/>
      <c r="I137" s="13"/>
      <c r="J137" s="13"/>
      <c r="K137" s="13"/>
      <c r="L137" s="13"/>
      <c r="M137" s="26"/>
      <c r="N137" s="13"/>
      <c r="O137" s="13"/>
      <c r="P137" s="13"/>
      <c r="Q137" s="13"/>
      <c r="R137" s="13"/>
      <c r="S137" s="13"/>
      <c r="T137" s="13"/>
      <c r="U137" s="13"/>
      <c r="V137" s="13"/>
      <c r="W137" s="26"/>
      <c r="X137" s="13"/>
      <c r="Y137" s="13"/>
      <c r="Z137" s="13"/>
      <c r="AA137" s="13"/>
      <c r="AB137" s="13"/>
      <c r="AC137" s="13"/>
      <c r="AD137" s="13"/>
      <c r="AE137" s="13"/>
      <c r="AF137" s="13"/>
      <c r="AG137" s="26"/>
      <c r="AH137" s="42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13"/>
      <c r="BC137" s="13"/>
      <c r="BD137" s="13"/>
      <c r="BE137" s="13"/>
      <c r="BF137" s="13"/>
      <c r="BG137" s="26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4"/>
      <c r="BY137" s="10"/>
      <c r="BZ137" s="3"/>
      <c r="CA137" s="4"/>
      <c r="CB137" s="1"/>
      <c r="CC137" s="4"/>
      <c r="CD137" s="3"/>
      <c r="CE137" s="4"/>
      <c r="CF137" s="1"/>
      <c r="CG137" s="2"/>
      <c r="CH137" s="3"/>
      <c r="CI137" s="4"/>
      <c r="CJ137" s="3"/>
      <c r="CK137" s="4"/>
      <c r="CL137" s="1"/>
      <c r="CM137" s="2"/>
      <c r="CN137" s="3"/>
      <c r="CO137" s="4"/>
      <c r="CP137" s="9"/>
      <c r="CQ137" s="4"/>
      <c r="CR137" s="3"/>
      <c r="CS137" s="4"/>
      <c r="CT137" s="3"/>
      <c r="CU137" s="4"/>
      <c r="CV137" s="3"/>
      <c r="CW137" s="4"/>
      <c r="CX137" s="12"/>
      <c r="CY137" s="27"/>
      <c r="CZ137" s="28"/>
      <c r="DA137" s="27"/>
      <c r="DB137" s="28"/>
      <c r="DC137" s="28"/>
      <c r="DD137" s="1"/>
      <c r="DE137" s="1"/>
      <c r="DF137" s="1"/>
      <c r="DG137" s="3"/>
      <c r="DH137" s="8"/>
      <c r="DI137" s="10"/>
      <c r="DJ137" s="4"/>
      <c r="DK137" s="41"/>
      <c r="DL137" s="4"/>
      <c r="DM137" s="41"/>
      <c r="DN137" s="11"/>
      <c r="DO137" s="1"/>
      <c r="DP137" s="1"/>
      <c r="DQ137" s="1"/>
    </row>
    <row r="138" spans="1:148" ht="18" customHeight="1">
      <c r="A138" s="3"/>
      <c r="B138" s="1"/>
      <c r="C138" s="3"/>
      <c r="D138" s="13"/>
      <c r="E138" s="13"/>
      <c r="F138" s="13"/>
      <c r="G138" s="13"/>
      <c r="H138" s="13"/>
      <c r="I138" s="13"/>
      <c r="J138" s="13"/>
      <c r="K138" s="13"/>
      <c r="L138" s="13"/>
      <c r="M138" s="26"/>
      <c r="N138" s="13"/>
      <c r="O138" s="13"/>
      <c r="P138" s="13"/>
      <c r="Q138" s="13"/>
      <c r="R138" s="13"/>
      <c r="S138" s="13"/>
      <c r="T138" s="13"/>
      <c r="U138" s="13"/>
      <c r="V138" s="13"/>
      <c r="W138" s="26"/>
      <c r="X138" s="13"/>
      <c r="Y138" s="13"/>
      <c r="Z138" s="13"/>
      <c r="AA138" s="13"/>
      <c r="AB138" s="13"/>
      <c r="AC138" s="13"/>
      <c r="AD138" s="13"/>
      <c r="AE138" s="13"/>
      <c r="AF138" s="13"/>
      <c r="AG138" s="26"/>
      <c r="AH138" s="42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13"/>
      <c r="BC138" s="13">
        <f>300*59/100</f>
        <v>177</v>
      </c>
      <c r="BD138" s="13">
        <f>82*100/180</f>
        <v>45.555555555555557</v>
      </c>
      <c r="BE138" s="13"/>
      <c r="BF138" s="13">
        <f>300*45.6/100</f>
        <v>136.80000000000001</v>
      </c>
      <c r="BG138" s="26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4"/>
      <c r="BY138" s="10"/>
      <c r="BZ138" s="3"/>
      <c r="CA138" s="4"/>
      <c r="CB138" s="1"/>
      <c r="CC138" s="4"/>
      <c r="CD138" s="3"/>
      <c r="CE138" s="4"/>
      <c r="CF138" s="1"/>
      <c r="CG138" s="2"/>
      <c r="CH138" s="3"/>
      <c r="CI138" s="4"/>
      <c r="CJ138" s="3"/>
      <c r="CK138" s="4"/>
      <c r="CL138" s="1"/>
      <c r="CM138" s="2"/>
      <c r="CN138" s="3"/>
      <c r="CO138" s="4"/>
      <c r="CP138" s="9"/>
      <c r="CQ138" s="4"/>
      <c r="CR138" s="3"/>
      <c r="CS138" s="4"/>
      <c r="CT138" s="3"/>
      <c r="CU138" s="4"/>
      <c r="CV138" s="3"/>
      <c r="CW138" s="4"/>
      <c r="CX138" s="12"/>
      <c r="CY138" s="27"/>
      <c r="CZ138" s="28"/>
      <c r="DA138" s="27"/>
      <c r="DB138" s="28"/>
      <c r="DC138" s="28"/>
      <c r="DD138" s="1"/>
      <c r="DE138" s="1"/>
      <c r="DF138" s="1"/>
      <c r="DG138" s="3"/>
      <c r="DH138" s="8"/>
      <c r="DI138" s="10"/>
      <c r="DJ138" s="4"/>
      <c r="DK138" s="41"/>
      <c r="DL138" s="4"/>
      <c r="DM138" s="41"/>
      <c r="DN138" s="11"/>
      <c r="DO138" s="1"/>
      <c r="DP138" s="1"/>
      <c r="DQ138" s="1"/>
    </row>
    <row r="141" spans="1:148">
      <c r="ER141" s="5">
        <f>107*100/180</f>
        <v>59.444444444444443</v>
      </c>
    </row>
  </sheetData>
  <sortState xmlns:xlrd2="http://schemas.microsoft.com/office/spreadsheetml/2017/richdata2" ref="A77:HO93">
    <sortCondition ref="A77:A93"/>
  </sortState>
  <mergeCells count="155">
    <mergeCell ref="A134:B134"/>
    <mergeCell ref="D132:L132"/>
    <mergeCell ref="N132:V132"/>
    <mergeCell ref="X132:AF132"/>
    <mergeCell ref="AH132:AP132"/>
    <mergeCell ref="AR132:AZ132"/>
    <mergeCell ref="BH132:BI132"/>
    <mergeCell ref="BB131:BF132"/>
    <mergeCell ref="BH131:BI131"/>
    <mergeCell ref="AM131:AP131"/>
    <mergeCell ref="AR131:AU131"/>
    <mergeCell ref="AW131:AZ131"/>
    <mergeCell ref="AB130:AB131"/>
    <mergeCell ref="AG130:AG131"/>
    <mergeCell ref="AL130:AL131"/>
    <mergeCell ref="AQ130:AQ131"/>
    <mergeCell ref="AV130:AV131"/>
    <mergeCell ref="BA130:BA131"/>
    <mergeCell ref="BG131:BG132"/>
    <mergeCell ref="A109:BA109"/>
    <mergeCell ref="A110:BA110"/>
    <mergeCell ref="A122:BA122"/>
    <mergeCell ref="A130:C132"/>
    <mergeCell ref="H130:H131"/>
    <mergeCell ref="M130:M131"/>
    <mergeCell ref="R130:R131"/>
    <mergeCell ref="W130:W131"/>
    <mergeCell ref="DK130:DK132"/>
    <mergeCell ref="DB131:DB132"/>
    <mergeCell ref="DC131:DC132"/>
    <mergeCell ref="BJ131:BO131"/>
    <mergeCell ref="BP131:BS131"/>
    <mergeCell ref="DM130:DM132"/>
    <mergeCell ref="D131:G131"/>
    <mergeCell ref="I131:L131"/>
    <mergeCell ref="N131:Q131"/>
    <mergeCell ref="S131:V131"/>
    <mergeCell ref="X131:AA131"/>
    <mergeCell ref="AC131:AF131"/>
    <mergeCell ref="AH131:AK131"/>
    <mergeCell ref="BX130:BX132"/>
    <mergeCell ref="BY130:BY132"/>
    <mergeCell ref="DH130:DH132"/>
    <mergeCell ref="DI130:DI132"/>
    <mergeCell ref="DJ130:DJ132"/>
    <mergeCell ref="CZ131:CZ132"/>
    <mergeCell ref="DA131:DA132"/>
    <mergeCell ref="BT131:BW131"/>
    <mergeCell ref="CY131:CY132"/>
    <mergeCell ref="BJ132:BO132"/>
    <mergeCell ref="BP132:BS132"/>
    <mergeCell ref="BT132:BW132"/>
    <mergeCell ref="DL130:DL132"/>
    <mergeCell ref="A99:BA99"/>
    <mergeCell ref="A40:BA40"/>
    <mergeCell ref="A42:BA42"/>
    <mergeCell ref="A43:BA43"/>
    <mergeCell ref="A52:BA52"/>
    <mergeCell ref="A60:BA60"/>
    <mergeCell ref="A76:BA76"/>
    <mergeCell ref="A94:BA94"/>
    <mergeCell ref="A104:BA104"/>
    <mergeCell ref="A15:BA15"/>
    <mergeCell ref="A16:BA16"/>
    <mergeCell ref="A19:BA19"/>
    <mergeCell ref="A25:BA25"/>
    <mergeCell ref="A26:BA26"/>
    <mergeCell ref="A30:BA30"/>
    <mergeCell ref="AV13:AV14"/>
    <mergeCell ref="AW13:AZ13"/>
    <mergeCell ref="BA13:BA14"/>
    <mergeCell ref="R13:R14"/>
    <mergeCell ref="S13:V13"/>
    <mergeCell ref="W13:W14"/>
    <mergeCell ref="X13:AA13"/>
    <mergeCell ref="AB13:AB14"/>
    <mergeCell ref="AC13:AF13"/>
    <mergeCell ref="A12:A14"/>
    <mergeCell ref="B12:B14"/>
    <mergeCell ref="C12:C14"/>
    <mergeCell ref="D12:M12"/>
    <mergeCell ref="N12:W12"/>
    <mergeCell ref="X12:AG12"/>
    <mergeCell ref="AH12:AQ12"/>
    <mergeCell ref="AR12:BA12"/>
    <mergeCell ref="DN12:DN14"/>
    <mergeCell ref="D13:G13"/>
    <mergeCell ref="H13:H14"/>
    <mergeCell ref="I13:L13"/>
    <mergeCell ref="M13:M14"/>
    <mergeCell ref="N13:Q13"/>
    <mergeCell ref="BB12:BB14"/>
    <mergeCell ref="BC12:BF13"/>
    <mergeCell ref="BG12:BG14"/>
    <mergeCell ref="CN12:CO12"/>
    <mergeCell ref="CY12:CY13"/>
    <mergeCell ref="CZ12:CZ13"/>
    <mergeCell ref="BP13:BS13"/>
    <mergeCell ref="DJ13:DK13"/>
    <mergeCell ref="DL13:DM13"/>
    <mergeCell ref="AG13:AG14"/>
    <mergeCell ref="AH13:AK13"/>
    <mergeCell ref="AL13:AL14"/>
    <mergeCell ref="AM13:AP13"/>
    <mergeCell ref="AQ13:AQ14"/>
    <mergeCell ref="AR13:AU13"/>
    <mergeCell ref="DA12:DA13"/>
    <mergeCell ref="DB12:DB13"/>
    <mergeCell ref="DC12:DC13"/>
    <mergeCell ref="CY10:DC10"/>
    <mergeCell ref="BN11:BO11"/>
    <mergeCell ref="BL11:BM11"/>
    <mergeCell ref="BJ11:BK11"/>
    <mergeCell ref="BH11:BI11"/>
    <mergeCell ref="BX11:BY13"/>
    <mergeCell ref="DJ11:DM12"/>
    <mergeCell ref="CV11:CW11"/>
    <mergeCell ref="CX11:CX12"/>
    <mergeCell ref="CJ11:CK11"/>
    <mergeCell ref="CL11:CM11"/>
    <mergeCell ref="CN11:CO11"/>
    <mergeCell ref="CP11:CQ11"/>
    <mergeCell ref="CR11:CS11"/>
    <mergeCell ref="CT11:CU11"/>
    <mergeCell ref="DG11:DI13"/>
    <mergeCell ref="CF11:CG11"/>
    <mergeCell ref="CH11:CI11"/>
    <mergeCell ref="DD12:DF13"/>
    <mergeCell ref="BV11:BW11"/>
    <mergeCell ref="BT11:BU11"/>
    <mergeCell ref="BR11:BS11"/>
    <mergeCell ref="BP11:BQ11"/>
    <mergeCell ref="BZ11:CA11"/>
    <mergeCell ref="CB11:CC11"/>
    <mergeCell ref="CD11:CE11"/>
    <mergeCell ref="A10:BG10"/>
    <mergeCell ref="BH10:BO10"/>
    <mergeCell ref="BP10:BS10"/>
    <mergeCell ref="BT10:BW10"/>
    <mergeCell ref="BZ10:CA10"/>
    <mergeCell ref="A1:BG1"/>
    <mergeCell ref="A2:BG2"/>
    <mergeCell ref="A3:BG3"/>
    <mergeCell ref="A4:BG4"/>
    <mergeCell ref="A5:BG5"/>
    <mergeCell ref="A6:BG6"/>
    <mergeCell ref="A7:BG7"/>
    <mergeCell ref="A8:BG8"/>
    <mergeCell ref="A9:BG9"/>
    <mergeCell ref="BH9:BW9"/>
    <mergeCell ref="BZ9:CW9"/>
    <mergeCell ref="CB10:CG10"/>
    <mergeCell ref="CH10:CM10"/>
    <mergeCell ref="CN10:CU10"/>
    <mergeCell ref="CV10:CW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fitToWidth="0" fitToHeight="0" orientation="portrait" r:id="rId1"/>
  <colBreaks count="1" manualBreakCount="1">
    <brk id="59" max="1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FFB2-28DF-499D-8CF9-08855B7D661E}">
  <dimension ref="A1:HG159"/>
  <sheetViews>
    <sheetView view="pageBreakPreview" zoomScale="80" zoomScaleNormal="80" zoomScaleSheetLayoutView="80" workbookViewId="0">
      <selection activeCell="AX94" sqref="AX94"/>
    </sheetView>
  </sheetViews>
  <sheetFormatPr defaultColWidth="9.140625" defaultRowHeight="15" customHeight="1"/>
  <cols>
    <col min="1" max="1" width="3.42578125" style="88" customWidth="1"/>
    <col min="2" max="2" width="45.7109375" style="88" customWidth="1"/>
    <col min="3" max="3" width="5.28515625" style="88" customWidth="1"/>
    <col min="4" max="19" width="3.7109375" style="88" customWidth="1"/>
    <col min="20" max="20" width="5.28515625" style="88" customWidth="1"/>
    <col min="21" max="33" width="3.7109375" style="88" customWidth="1"/>
    <col min="34" max="37" width="3.7109375" style="391" customWidth="1"/>
    <col min="38" max="38" width="3.7109375" style="88" customWidth="1"/>
    <col min="39" max="42" width="3.7109375" style="391" customWidth="1"/>
    <col min="43" max="43" width="3.7109375" style="88" customWidth="1"/>
    <col min="44" max="47" width="3.7109375" style="391" customWidth="1"/>
    <col min="48" max="48" width="3.7109375" style="88" customWidth="1"/>
    <col min="49" max="52" width="3.7109375" style="391" customWidth="1"/>
    <col min="53" max="53" width="3.7109375" style="88" customWidth="1"/>
    <col min="54" max="54" width="8.140625" style="88" customWidth="1"/>
    <col min="55" max="55" width="4.7109375" style="88" customWidth="1"/>
    <col min="56" max="56" width="6.140625" style="88" customWidth="1"/>
    <col min="57" max="59" width="4.7109375" style="88" customWidth="1"/>
    <col min="60" max="60" width="10.28515625" style="88" hidden="1" customWidth="1"/>
    <col min="61" max="61" width="9.28515625" style="410" hidden="1" customWidth="1"/>
    <col min="62" max="62" width="9.140625" style="88" hidden="1" customWidth="1"/>
    <col min="63" max="63" width="9.140625" style="410" hidden="1" customWidth="1"/>
    <col min="64" max="64" width="9.140625" style="88" hidden="1" customWidth="1"/>
    <col min="65" max="65" width="9.140625" style="410" hidden="1" customWidth="1"/>
    <col min="66" max="66" width="9.140625" style="88" hidden="1" customWidth="1"/>
    <col min="67" max="67" width="9.140625" style="410" hidden="1" customWidth="1"/>
    <col min="68" max="68" width="9.140625" style="88" hidden="1" customWidth="1"/>
    <col min="69" max="69" width="9.140625" style="339" hidden="1" customWidth="1"/>
    <col min="70" max="70" width="9.140625" style="88" hidden="1" customWidth="1"/>
    <col min="71" max="71" width="9.140625" style="410" hidden="1" customWidth="1"/>
    <col min="72" max="72" width="9.140625" style="88" hidden="1" customWidth="1"/>
    <col min="73" max="73" width="9.140625" style="410" hidden="1" customWidth="1"/>
    <col min="74" max="74" width="9.140625" style="88" hidden="1" customWidth="1"/>
    <col min="75" max="76" width="9.140625" style="410" hidden="1" customWidth="1"/>
    <col min="77" max="77" width="9.140625" style="89" hidden="1" customWidth="1"/>
    <col min="78" max="78" width="9.140625" style="88" hidden="1" customWidth="1"/>
    <col min="79" max="79" width="9.140625" style="410" hidden="1" customWidth="1"/>
    <col min="80" max="80" width="9.140625" style="88" hidden="1" customWidth="1"/>
    <col min="81" max="81" width="9.140625" style="410" hidden="1" customWidth="1"/>
    <col min="82" max="82" width="9.140625" style="86" hidden="1" customWidth="1"/>
    <col min="83" max="83" width="9.140625" style="87" hidden="1" customWidth="1"/>
    <col min="84" max="84" width="9.140625" style="88" hidden="1" customWidth="1"/>
    <col min="85" max="85" width="1.5703125" style="410" hidden="1" customWidth="1"/>
    <col min="86" max="86" width="9.140625" style="86" hidden="1" customWidth="1"/>
    <col min="87" max="87" width="9.140625" style="87" hidden="1" customWidth="1"/>
    <col min="88" max="88" width="9.140625" style="86" hidden="1" customWidth="1"/>
    <col min="89" max="89" width="9.140625" style="87" hidden="1" customWidth="1"/>
    <col min="90" max="90" width="9.140625" style="88" hidden="1" customWidth="1"/>
    <col min="91" max="91" width="9.140625" style="410" hidden="1" customWidth="1"/>
    <col min="92" max="92" width="9.140625" style="86" hidden="1" customWidth="1"/>
    <col min="93" max="93" width="9.140625" style="87" hidden="1" customWidth="1"/>
    <col min="94" max="94" width="9.140625" style="94" hidden="1" customWidth="1"/>
    <col min="95" max="95" width="9.140625" style="87" hidden="1" customWidth="1"/>
    <col min="96" max="96" width="9.140625" style="86" hidden="1" customWidth="1"/>
    <col min="97" max="97" width="9.140625" style="87" hidden="1" customWidth="1"/>
    <col min="98" max="98" width="9.140625" style="86" hidden="1" customWidth="1"/>
    <col min="99" max="99" width="9.140625" style="87" hidden="1" customWidth="1"/>
    <col min="100" max="100" width="9.140625" style="86" hidden="1" customWidth="1"/>
    <col min="101" max="101" width="9.140625" style="87" hidden="1" customWidth="1"/>
    <col min="102" max="102" width="9.140625" style="86" hidden="1" customWidth="1"/>
    <col min="103" max="103" width="9.140625" style="87" hidden="1" customWidth="1"/>
    <col min="104" max="104" width="9.140625" style="95" hidden="1" customWidth="1"/>
    <col min="105" max="105" width="9.140625" style="87" hidden="1" customWidth="1"/>
    <col min="106" max="106" width="9.140625" style="95" hidden="1" customWidth="1"/>
    <col min="107" max="107" width="9.140625" style="89" hidden="1" customWidth="1"/>
    <col min="108" max="110" width="9.140625" style="88" hidden="1" customWidth="1"/>
    <col min="111" max="111" width="9.140625" style="411" hidden="1" customWidth="1"/>
    <col min="112" max="112" width="9.140625" style="87" hidden="1" customWidth="1"/>
    <col min="113" max="113" width="9.140625" style="95" hidden="1" customWidth="1"/>
    <col min="114" max="115" width="9.140625" style="88" hidden="1" customWidth="1"/>
    <col min="116" max="116" width="9.140625" style="87" hidden="1" customWidth="1"/>
    <col min="117" max="117" width="9.7109375" style="87" hidden="1" customWidth="1"/>
    <col min="118" max="118" width="45.5703125" style="96" hidden="1" customWidth="1"/>
    <col min="119" max="131" width="9.140625" style="88" hidden="1" customWidth="1"/>
    <col min="132" max="132" width="9.140625" style="87" hidden="1" customWidth="1"/>
    <col min="133" max="133" width="9.140625" style="88" hidden="1" customWidth="1"/>
    <col min="134" max="134" width="9.140625" style="89" hidden="1" customWidth="1"/>
    <col min="135" max="137" width="9.140625" style="88" hidden="1" customWidth="1"/>
    <col min="138" max="138" width="0" style="88" hidden="1" customWidth="1"/>
    <col min="139" max="16384" width="9.140625" style="88"/>
  </cols>
  <sheetData>
    <row r="1" spans="1:164" s="5" customFormat="1" ht="15" customHeight="1">
      <c r="A1" s="543" t="s">
        <v>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84"/>
      <c r="BI1" s="84"/>
      <c r="BJ1" s="84"/>
      <c r="BK1" s="84"/>
      <c r="BL1" s="84"/>
      <c r="BM1" s="85"/>
      <c r="BN1" s="84"/>
      <c r="BO1" s="85"/>
      <c r="BP1" s="84"/>
      <c r="BQ1" s="84"/>
      <c r="BR1" s="84"/>
      <c r="BS1" s="84"/>
      <c r="BT1" s="84"/>
      <c r="BU1" s="84"/>
      <c r="BV1" s="84"/>
      <c r="BW1" s="84"/>
      <c r="BX1" s="86"/>
      <c r="BY1" s="87"/>
      <c r="BZ1" s="84"/>
      <c r="CA1" s="87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7"/>
      <c r="EC1" s="88"/>
      <c r="ED1" s="89"/>
      <c r="EE1" s="88"/>
      <c r="EF1" s="88"/>
    </row>
    <row r="2" spans="1:164" s="5" customFormat="1" ht="15" customHeight="1">
      <c r="A2" s="543" t="s">
        <v>1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84"/>
      <c r="BI2" s="84"/>
      <c r="BJ2" s="84"/>
      <c r="BK2" s="84"/>
      <c r="BL2" s="84"/>
      <c r="BM2" s="85"/>
      <c r="BN2" s="84"/>
      <c r="BO2" s="85"/>
      <c r="BP2" s="84"/>
      <c r="BQ2" s="84"/>
      <c r="BR2" s="84"/>
      <c r="BS2" s="84"/>
      <c r="BT2" s="84"/>
      <c r="BU2" s="84"/>
      <c r="BV2" s="84"/>
      <c r="BW2" s="84"/>
      <c r="BX2" s="86"/>
      <c r="BY2" s="87"/>
      <c r="BZ2" s="84"/>
      <c r="CA2" s="87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7"/>
      <c r="EC2" s="88"/>
      <c r="ED2" s="89"/>
      <c r="EE2" s="88"/>
      <c r="EF2" s="88"/>
    </row>
    <row r="3" spans="1:164" s="5" customFormat="1" ht="15" customHeight="1">
      <c r="A3" s="543" t="s">
        <v>2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3"/>
      <c r="AW3" s="543"/>
      <c r="AX3" s="543"/>
      <c r="AY3" s="543"/>
      <c r="AZ3" s="543"/>
      <c r="BA3" s="543"/>
      <c r="BB3" s="543"/>
      <c r="BC3" s="543"/>
      <c r="BD3" s="543"/>
      <c r="BE3" s="543"/>
      <c r="BF3" s="543"/>
      <c r="BG3" s="543"/>
      <c r="BH3" s="84"/>
      <c r="BI3" s="84"/>
      <c r="BJ3" s="84"/>
      <c r="BK3" s="84"/>
      <c r="BL3" s="84"/>
      <c r="BM3" s="85"/>
      <c r="BN3" s="84"/>
      <c r="BO3" s="85"/>
      <c r="BP3" s="84"/>
      <c r="BQ3" s="84"/>
      <c r="BR3" s="84"/>
      <c r="BS3" s="84"/>
      <c r="BT3" s="84"/>
      <c r="BU3" s="84"/>
      <c r="BV3" s="84"/>
      <c r="BW3" s="84"/>
      <c r="BX3" s="86"/>
      <c r="BY3" s="87"/>
      <c r="BZ3" s="84"/>
      <c r="CA3" s="87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7"/>
      <c r="EC3" s="88"/>
      <c r="ED3" s="89"/>
      <c r="EE3" s="88"/>
      <c r="EF3" s="88"/>
    </row>
    <row r="4" spans="1:164" s="5" customFormat="1" ht="15" customHeight="1">
      <c r="A4" s="543" t="s">
        <v>3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  <c r="BB4" s="543"/>
      <c r="BC4" s="543"/>
      <c r="BD4" s="543"/>
      <c r="BE4" s="543"/>
      <c r="BF4" s="543"/>
      <c r="BG4" s="543"/>
      <c r="BH4" s="84"/>
      <c r="BI4" s="84"/>
      <c r="BJ4" s="84"/>
      <c r="BK4" s="84"/>
      <c r="BL4" s="84"/>
      <c r="BM4" s="85"/>
      <c r="BN4" s="84"/>
      <c r="BO4" s="85"/>
      <c r="BP4" s="84"/>
      <c r="BQ4" s="84"/>
      <c r="BR4" s="84"/>
      <c r="BS4" s="84"/>
      <c r="BT4" s="84"/>
      <c r="BU4" s="84"/>
      <c r="BV4" s="84"/>
      <c r="BW4" s="84"/>
      <c r="BX4" s="86"/>
      <c r="BY4" s="87"/>
      <c r="BZ4" s="84"/>
      <c r="CA4" s="87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7"/>
      <c r="EC4" s="88"/>
      <c r="ED4" s="89"/>
      <c r="EE4" s="88"/>
      <c r="EF4" s="88"/>
    </row>
    <row r="5" spans="1:164" s="5" customFormat="1" ht="15" customHeight="1">
      <c r="A5" s="544" t="s">
        <v>4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544"/>
      <c r="AL5" s="544"/>
      <c r="AM5" s="544"/>
      <c r="AN5" s="544"/>
      <c r="AO5" s="544"/>
      <c r="AP5" s="544"/>
      <c r="AQ5" s="544"/>
      <c r="AR5" s="544"/>
      <c r="AS5" s="544"/>
      <c r="AT5" s="544"/>
      <c r="AU5" s="544"/>
      <c r="AV5" s="544"/>
      <c r="AW5" s="544"/>
      <c r="AX5" s="544"/>
      <c r="AY5" s="544"/>
      <c r="AZ5" s="544"/>
      <c r="BA5" s="544"/>
      <c r="BB5" s="544"/>
      <c r="BC5" s="544"/>
      <c r="BD5" s="544"/>
      <c r="BE5" s="544"/>
      <c r="BF5" s="544"/>
      <c r="BG5" s="544"/>
      <c r="BH5" s="84"/>
      <c r="BI5" s="84"/>
      <c r="BJ5" s="84"/>
      <c r="BK5" s="84"/>
      <c r="BL5" s="84"/>
      <c r="BM5" s="85"/>
      <c r="BN5" s="84"/>
      <c r="BO5" s="85"/>
      <c r="BP5" s="84"/>
      <c r="BQ5" s="84"/>
      <c r="BR5" s="84"/>
      <c r="BS5" s="84"/>
      <c r="BT5" s="84"/>
      <c r="BU5" s="84"/>
      <c r="BV5" s="84"/>
      <c r="BW5" s="84"/>
      <c r="BX5" s="86"/>
      <c r="BY5" s="87"/>
      <c r="BZ5" s="84"/>
      <c r="CA5" s="87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7"/>
      <c r="EC5" s="88"/>
      <c r="ED5" s="89"/>
      <c r="EE5" s="88"/>
      <c r="EF5" s="88"/>
    </row>
    <row r="6" spans="1:164" s="5" customFormat="1" ht="15" customHeight="1">
      <c r="A6" s="545" t="s">
        <v>5</v>
      </c>
      <c r="B6" s="545"/>
      <c r="C6" s="545"/>
      <c r="D6" s="545"/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5"/>
      <c r="X6" s="545"/>
      <c r="Y6" s="545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545"/>
      <c r="AL6" s="545"/>
      <c r="AM6" s="545"/>
      <c r="AN6" s="545"/>
      <c r="AO6" s="545"/>
      <c r="AP6" s="545"/>
      <c r="AQ6" s="545"/>
      <c r="AR6" s="545"/>
      <c r="AS6" s="545"/>
      <c r="AT6" s="545"/>
      <c r="AU6" s="545"/>
      <c r="AV6" s="545"/>
      <c r="AW6" s="545"/>
      <c r="AX6" s="545"/>
      <c r="AY6" s="545"/>
      <c r="AZ6" s="545"/>
      <c r="BA6" s="545"/>
      <c r="BB6" s="545"/>
      <c r="BC6" s="545"/>
      <c r="BD6" s="545"/>
      <c r="BE6" s="545"/>
      <c r="BF6" s="545"/>
      <c r="BG6" s="545"/>
      <c r="BH6" s="84"/>
      <c r="BI6" s="85"/>
      <c r="BJ6" s="84"/>
      <c r="BK6" s="85"/>
      <c r="BL6" s="84"/>
      <c r="BM6" s="85"/>
      <c r="BN6" s="84"/>
      <c r="BO6" s="85"/>
      <c r="BP6" s="84"/>
      <c r="BQ6" s="93"/>
      <c r="BR6" s="84"/>
      <c r="BS6" s="85"/>
      <c r="BT6" s="84"/>
      <c r="BU6" s="85"/>
      <c r="BV6" s="84"/>
      <c r="BW6" s="85"/>
      <c r="BX6" s="85"/>
      <c r="BY6" s="89"/>
      <c r="BZ6" s="84"/>
      <c r="CA6" s="85"/>
      <c r="CB6" s="84"/>
      <c r="CC6" s="85"/>
      <c r="CD6" s="86"/>
      <c r="CE6" s="87"/>
      <c r="CF6" s="84"/>
      <c r="CG6" s="85"/>
      <c r="CH6" s="86"/>
      <c r="CI6" s="87"/>
      <c r="CJ6" s="86"/>
      <c r="CK6" s="87"/>
      <c r="CL6" s="84"/>
      <c r="CM6" s="85"/>
      <c r="CN6" s="86"/>
      <c r="CO6" s="87"/>
      <c r="CP6" s="94"/>
      <c r="CQ6" s="87"/>
      <c r="CR6" s="86"/>
      <c r="CS6" s="87"/>
      <c r="CT6" s="86"/>
      <c r="CU6" s="87"/>
      <c r="CV6" s="86"/>
      <c r="CW6" s="87"/>
      <c r="CX6" s="86"/>
      <c r="CY6" s="87"/>
      <c r="CZ6" s="95"/>
      <c r="DA6" s="87"/>
      <c r="DB6" s="95"/>
      <c r="DC6" s="89"/>
      <c r="DD6" s="84"/>
      <c r="DE6" s="84"/>
      <c r="DF6" s="84"/>
      <c r="DG6" s="86"/>
      <c r="DH6" s="87"/>
      <c r="DI6" s="95"/>
      <c r="DJ6" s="84"/>
      <c r="DK6" s="84"/>
      <c r="DL6" s="87"/>
      <c r="DM6" s="87"/>
      <c r="DN6" s="96"/>
      <c r="DO6" s="84"/>
      <c r="DP6" s="84"/>
      <c r="DQ6" s="84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7"/>
      <c r="EC6" s="88"/>
      <c r="ED6" s="89"/>
      <c r="EE6" s="88"/>
      <c r="EF6" s="88"/>
    </row>
    <row r="7" spans="1:164" s="5" customFormat="1" ht="15" customHeight="1">
      <c r="A7" s="546" t="s">
        <v>6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546"/>
      <c r="AZ7" s="546"/>
      <c r="BA7" s="546"/>
      <c r="BB7" s="546"/>
      <c r="BC7" s="546"/>
      <c r="BD7" s="546"/>
      <c r="BE7" s="546"/>
      <c r="BF7" s="546"/>
      <c r="BG7" s="546"/>
      <c r="BH7" s="84" t="s">
        <v>7</v>
      </c>
      <c r="BI7" s="85"/>
      <c r="BJ7" s="84"/>
      <c r="BK7" s="85"/>
      <c r="BL7" s="84"/>
      <c r="BM7" s="85"/>
      <c r="BN7" s="84"/>
      <c r="BO7" s="85"/>
      <c r="BP7" s="84"/>
      <c r="BQ7" s="93"/>
      <c r="BR7" s="84"/>
      <c r="BS7" s="85"/>
      <c r="BT7" s="84"/>
      <c r="BU7" s="85"/>
      <c r="BV7" s="84"/>
      <c r="BW7" s="85"/>
      <c r="BX7" s="85"/>
      <c r="BY7" s="89"/>
      <c r="BZ7" s="84"/>
      <c r="CA7" s="85"/>
      <c r="CB7" s="84"/>
      <c r="CC7" s="85"/>
      <c r="CD7" s="86"/>
      <c r="CE7" s="87"/>
      <c r="CF7" s="84"/>
      <c r="CG7" s="85"/>
      <c r="CH7" s="86" t="e">
        <f>BZ13+CB13+CD13+CF13+CH13+CJ13+CL13+CN13+CP13+CR13+CT13+CV13</f>
        <v>#REF!</v>
      </c>
      <c r="CI7" s="87" t="e">
        <f>CW13+CU13+CS13+CQ13+CO13+CM13+CK13+CI13+CG13+CE13+CC13+CA13</f>
        <v>#REF!</v>
      </c>
      <c r="CJ7" s="86"/>
      <c r="CK7" s="87"/>
      <c r="CL7" s="84"/>
      <c r="CM7" s="85"/>
      <c r="CN7" s="86"/>
      <c r="CO7" s="87"/>
      <c r="CP7" s="94"/>
      <c r="CQ7" s="87"/>
      <c r="CR7" s="86"/>
      <c r="CS7" s="87"/>
      <c r="CT7" s="86"/>
      <c r="CU7" s="87"/>
      <c r="CV7" s="86"/>
      <c r="CW7" s="87"/>
      <c r="CX7" s="86"/>
      <c r="CY7" s="87"/>
      <c r="CZ7" s="95"/>
      <c r="DA7" s="87"/>
      <c r="DB7" s="95"/>
      <c r="DC7" s="89"/>
      <c r="DD7" s="84"/>
      <c r="DE7" s="84"/>
      <c r="DF7" s="84"/>
      <c r="DG7" s="86"/>
      <c r="DH7" s="87"/>
      <c r="DI7" s="95"/>
      <c r="DJ7" s="84"/>
      <c r="DK7" s="84"/>
      <c r="DL7" s="87"/>
      <c r="DM7" s="87"/>
      <c r="DN7" s="96"/>
      <c r="DO7" s="84"/>
      <c r="DP7" s="84"/>
      <c r="DQ7" s="84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7"/>
      <c r="EC7" s="88"/>
      <c r="ED7" s="89"/>
      <c r="EE7" s="88"/>
      <c r="EF7" s="88"/>
    </row>
    <row r="8" spans="1:164" s="5" customFormat="1" ht="15" customHeight="1">
      <c r="A8" s="536" t="s">
        <v>8</v>
      </c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84"/>
      <c r="BI8" s="98"/>
      <c r="BJ8" s="84"/>
      <c r="BK8" s="85"/>
      <c r="BL8" s="84"/>
      <c r="BM8" s="85"/>
      <c r="BN8" s="84"/>
      <c r="BO8" s="85"/>
      <c r="BP8" s="84"/>
      <c r="BQ8" s="93"/>
      <c r="BR8" s="84"/>
      <c r="BS8" s="85"/>
      <c r="BT8" s="84"/>
      <c r="BU8" s="85"/>
      <c r="BV8" s="84"/>
      <c r="BW8" s="85"/>
      <c r="BX8" s="85"/>
      <c r="BY8" s="89"/>
      <c r="BZ8" s="84"/>
      <c r="CA8" s="85"/>
      <c r="CB8" s="84"/>
      <c r="CC8" s="85"/>
      <c r="CD8" s="86"/>
      <c r="CE8" s="87"/>
      <c r="CF8" s="84"/>
      <c r="CG8" s="85"/>
      <c r="CH8" s="86"/>
      <c r="CI8" s="87"/>
      <c r="CJ8" s="86"/>
      <c r="CK8" s="87"/>
      <c r="CL8" s="84"/>
      <c r="CM8" s="85"/>
      <c r="CN8" s="86"/>
      <c r="CO8" s="87"/>
      <c r="CP8" s="94"/>
      <c r="CQ8" s="87"/>
      <c r="CR8" s="86"/>
      <c r="CS8" s="87"/>
      <c r="CT8" s="86"/>
      <c r="CU8" s="87"/>
      <c r="CV8" s="86"/>
      <c r="CW8" s="87"/>
      <c r="CX8" s="86"/>
      <c r="CY8" s="87"/>
      <c r="CZ8" s="95"/>
      <c r="DA8" s="87"/>
      <c r="DB8" s="95"/>
      <c r="DC8" s="89"/>
      <c r="DD8" s="84"/>
      <c r="DE8" s="84"/>
      <c r="DF8" s="84"/>
      <c r="DG8" s="86"/>
      <c r="DH8" s="87"/>
      <c r="DI8" s="95"/>
      <c r="DJ8" s="84"/>
      <c r="DK8" s="84"/>
      <c r="DL8" s="87"/>
      <c r="DM8" s="87"/>
      <c r="DN8" s="96"/>
      <c r="DO8" s="84"/>
      <c r="DP8" s="84"/>
      <c r="DQ8" s="84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7"/>
      <c r="EC8" s="88"/>
      <c r="ED8" s="89"/>
      <c r="EE8" s="88"/>
      <c r="EF8" s="88"/>
    </row>
    <row r="9" spans="1:164" s="5" customFormat="1" ht="8.25" customHeight="1">
      <c r="A9" s="547"/>
      <c r="B9" s="536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536"/>
      <c r="AN9" s="536"/>
      <c r="AO9" s="536"/>
      <c r="AP9" s="536"/>
      <c r="AQ9" s="536"/>
      <c r="AR9" s="536"/>
      <c r="AS9" s="536"/>
      <c r="AT9" s="536"/>
      <c r="AU9" s="536"/>
      <c r="AV9" s="536"/>
      <c r="AW9" s="536"/>
      <c r="AX9" s="536"/>
      <c r="AY9" s="536"/>
      <c r="AZ9" s="536"/>
      <c r="BA9" s="536"/>
      <c r="BB9" s="536"/>
      <c r="BC9" s="536"/>
      <c r="BD9" s="536"/>
      <c r="BE9" s="536"/>
      <c r="BF9" s="536"/>
      <c r="BG9" s="536"/>
      <c r="BH9" s="548" t="s">
        <v>9</v>
      </c>
      <c r="BI9" s="549"/>
      <c r="BJ9" s="549"/>
      <c r="BK9" s="549"/>
      <c r="BL9" s="549"/>
      <c r="BM9" s="549"/>
      <c r="BN9" s="549"/>
      <c r="BO9" s="549"/>
      <c r="BP9" s="549"/>
      <c r="BQ9" s="549"/>
      <c r="BR9" s="549"/>
      <c r="BS9" s="549"/>
      <c r="BT9" s="549"/>
      <c r="BU9" s="549"/>
      <c r="BV9" s="549"/>
      <c r="BW9" s="550"/>
      <c r="BX9" s="99"/>
      <c r="BY9" s="99"/>
      <c r="BZ9" s="551" t="s">
        <v>10</v>
      </c>
      <c r="CA9" s="552"/>
      <c r="CB9" s="552"/>
      <c r="CC9" s="552"/>
      <c r="CD9" s="552"/>
      <c r="CE9" s="552"/>
      <c r="CF9" s="552"/>
      <c r="CG9" s="552"/>
      <c r="CH9" s="552"/>
      <c r="CI9" s="552"/>
      <c r="CJ9" s="552"/>
      <c r="CK9" s="552"/>
      <c r="CL9" s="552"/>
      <c r="CM9" s="552"/>
      <c r="CN9" s="552"/>
      <c r="CO9" s="552"/>
      <c r="CP9" s="552"/>
      <c r="CQ9" s="552"/>
      <c r="CR9" s="552"/>
      <c r="CS9" s="552"/>
      <c r="CT9" s="552"/>
      <c r="CU9" s="552"/>
      <c r="CV9" s="552"/>
      <c r="CW9" s="553"/>
      <c r="CX9" s="86"/>
      <c r="CY9" s="87"/>
      <c r="CZ9" s="95"/>
      <c r="DA9" s="87"/>
      <c r="DB9" s="95"/>
      <c r="DC9" s="89"/>
      <c r="DD9" s="84"/>
      <c r="DE9" s="100"/>
      <c r="DF9" s="84"/>
      <c r="DG9" s="86"/>
      <c r="DH9" s="87"/>
      <c r="DI9" s="95"/>
      <c r="DJ9" s="84"/>
      <c r="DK9" s="84"/>
      <c r="DL9" s="87"/>
      <c r="DM9" s="87"/>
      <c r="DN9" s="96"/>
      <c r="DO9" s="84"/>
      <c r="DP9" s="84"/>
      <c r="DQ9" s="84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7"/>
      <c r="EC9" s="88"/>
      <c r="ED9" s="89"/>
      <c r="EE9" s="88"/>
      <c r="EF9" s="88"/>
    </row>
    <row r="10" spans="1:164" s="5" customFormat="1" ht="15" customHeight="1">
      <c r="A10" s="536" t="s">
        <v>11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536"/>
      <c r="AN10" s="536"/>
      <c r="AO10" s="536"/>
      <c r="AP10" s="536"/>
      <c r="AQ10" s="536"/>
      <c r="AR10" s="536"/>
      <c r="AS10" s="536"/>
      <c r="AT10" s="536"/>
      <c r="AU10" s="536"/>
      <c r="AV10" s="536"/>
      <c r="AW10" s="536"/>
      <c r="AX10" s="536"/>
      <c r="AY10" s="536"/>
      <c r="AZ10" s="536"/>
      <c r="BA10" s="536"/>
      <c r="BB10" s="536"/>
      <c r="BC10" s="536"/>
      <c r="BD10" s="536"/>
      <c r="BE10" s="536"/>
      <c r="BF10" s="536"/>
      <c r="BG10" s="536"/>
      <c r="BH10" s="537" t="s">
        <v>12</v>
      </c>
      <c r="BI10" s="538"/>
      <c r="BJ10" s="538"/>
      <c r="BK10" s="538"/>
      <c r="BL10" s="538"/>
      <c r="BM10" s="538"/>
      <c r="BN10" s="538"/>
      <c r="BO10" s="539"/>
      <c r="BP10" s="540"/>
      <c r="BQ10" s="540"/>
      <c r="BR10" s="540"/>
      <c r="BS10" s="540"/>
      <c r="BT10" s="540" t="s">
        <v>13</v>
      </c>
      <c r="BU10" s="540"/>
      <c r="BV10" s="540"/>
      <c r="BW10" s="540"/>
      <c r="BX10" s="653" t="s">
        <v>61</v>
      </c>
      <c r="BY10" s="654"/>
      <c r="BZ10" s="541" t="s">
        <v>14</v>
      </c>
      <c r="CA10" s="542"/>
      <c r="CB10" s="554" t="s">
        <v>15</v>
      </c>
      <c r="CC10" s="555"/>
      <c r="CD10" s="555"/>
      <c r="CE10" s="555"/>
      <c r="CF10" s="555"/>
      <c r="CG10" s="556"/>
      <c r="CH10" s="557" t="s">
        <v>16</v>
      </c>
      <c r="CI10" s="558"/>
      <c r="CJ10" s="558"/>
      <c r="CK10" s="558"/>
      <c r="CL10" s="558"/>
      <c r="CM10" s="559"/>
      <c r="CN10" s="557" t="s">
        <v>17</v>
      </c>
      <c r="CO10" s="558"/>
      <c r="CP10" s="558"/>
      <c r="CQ10" s="558"/>
      <c r="CR10" s="558"/>
      <c r="CS10" s="558"/>
      <c r="CT10" s="558"/>
      <c r="CU10" s="559"/>
      <c r="CV10" s="560" t="s">
        <v>18</v>
      </c>
      <c r="CW10" s="561"/>
      <c r="CX10" s="656" t="s">
        <v>241</v>
      </c>
      <c r="CY10" s="567" t="s">
        <v>19</v>
      </c>
      <c r="CZ10" s="567"/>
      <c r="DA10" s="567"/>
      <c r="DB10" s="567"/>
      <c r="DC10" s="567"/>
      <c r="DD10" s="84"/>
      <c r="DE10" s="84"/>
      <c r="DF10" s="84"/>
      <c r="DG10" s="563" t="s">
        <v>242</v>
      </c>
      <c r="DH10" s="563"/>
      <c r="DI10" s="563"/>
      <c r="DJ10" s="572" t="s">
        <v>243</v>
      </c>
      <c r="DK10" s="572"/>
      <c r="DL10" s="572"/>
      <c r="DM10" s="572"/>
      <c r="DN10" s="96"/>
      <c r="DO10" s="84"/>
      <c r="DP10" s="84"/>
      <c r="DQ10" s="84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7"/>
      <c r="EC10" s="88"/>
      <c r="ED10" s="89"/>
      <c r="EE10" s="88"/>
      <c r="EF10" s="88"/>
    </row>
    <row r="11" spans="1:164" ht="15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565" t="s">
        <v>20</v>
      </c>
      <c r="BI11" s="566"/>
      <c r="BJ11" s="565" t="s">
        <v>21</v>
      </c>
      <c r="BK11" s="566"/>
      <c r="BL11" s="540" t="s">
        <v>22</v>
      </c>
      <c r="BM11" s="540"/>
      <c r="BN11" s="540" t="s">
        <v>23</v>
      </c>
      <c r="BO11" s="540"/>
      <c r="BP11" s="540" t="s">
        <v>24</v>
      </c>
      <c r="BQ11" s="540"/>
      <c r="BR11" s="565" t="s">
        <v>25</v>
      </c>
      <c r="BS11" s="566"/>
      <c r="BT11" s="565" t="s">
        <v>26</v>
      </c>
      <c r="BU11" s="566"/>
      <c r="BV11" s="657" t="s">
        <v>27</v>
      </c>
      <c r="BW11" s="658"/>
      <c r="BX11" s="568"/>
      <c r="BY11" s="569"/>
      <c r="BZ11" s="541" t="s">
        <v>28</v>
      </c>
      <c r="CA11" s="542"/>
      <c r="CB11" s="655" t="s">
        <v>29</v>
      </c>
      <c r="CC11" s="655"/>
      <c r="CD11" s="557" t="s">
        <v>30</v>
      </c>
      <c r="CE11" s="559"/>
      <c r="CF11" s="655" t="s">
        <v>31</v>
      </c>
      <c r="CG11" s="655"/>
      <c r="CH11" s="557" t="s">
        <v>32</v>
      </c>
      <c r="CI11" s="559"/>
      <c r="CJ11" s="557" t="s">
        <v>33</v>
      </c>
      <c r="CK11" s="559"/>
      <c r="CL11" s="557" t="s">
        <v>34</v>
      </c>
      <c r="CM11" s="559"/>
      <c r="CN11" s="557" t="s">
        <v>35</v>
      </c>
      <c r="CO11" s="559"/>
      <c r="CP11" s="557" t="s">
        <v>36</v>
      </c>
      <c r="CQ11" s="559"/>
      <c r="CR11" s="557" t="s">
        <v>37</v>
      </c>
      <c r="CS11" s="559"/>
      <c r="CT11" s="557" t="s">
        <v>38</v>
      </c>
      <c r="CU11" s="559"/>
      <c r="CV11" s="573"/>
      <c r="CW11" s="574"/>
      <c r="CX11" s="575"/>
      <c r="CY11" s="106"/>
      <c r="CZ11" s="106"/>
      <c r="DA11" s="106"/>
      <c r="DB11" s="106"/>
      <c r="DC11" s="106"/>
      <c r="DD11" s="84"/>
      <c r="DE11" s="84"/>
      <c r="DF11" s="84"/>
      <c r="DG11" s="563"/>
      <c r="DH11" s="563"/>
      <c r="DI11" s="563"/>
      <c r="DJ11" s="572"/>
      <c r="DK11" s="572"/>
      <c r="DL11" s="572"/>
      <c r="DM11" s="572"/>
      <c r="DO11" s="84"/>
      <c r="DP11" s="84"/>
      <c r="DQ11" s="84" t="s">
        <v>14</v>
      </c>
    </row>
    <row r="12" spans="1:164" ht="21" customHeight="1">
      <c r="A12" s="582" t="s">
        <v>39</v>
      </c>
      <c r="B12" s="582" t="s">
        <v>40</v>
      </c>
      <c r="C12" s="606" t="s">
        <v>41</v>
      </c>
      <c r="D12" s="609" t="s">
        <v>42</v>
      </c>
      <c r="E12" s="609"/>
      <c r="F12" s="609"/>
      <c r="G12" s="609"/>
      <c r="H12" s="609"/>
      <c r="I12" s="609"/>
      <c r="J12" s="609"/>
      <c r="K12" s="609"/>
      <c r="L12" s="609"/>
      <c r="M12" s="609"/>
      <c r="N12" s="609" t="s">
        <v>43</v>
      </c>
      <c r="O12" s="609"/>
      <c r="P12" s="609"/>
      <c r="Q12" s="609"/>
      <c r="R12" s="609"/>
      <c r="S12" s="609"/>
      <c r="T12" s="609"/>
      <c r="U12" s="609"/>
      <c r="V12" s="609"/>
      <c r="W12" s="609"/>
      <c r="X12" s="609" t="s">
        <v>44</v>
      </c>
      <c r="Y12" s="609"/>
      <c r="Z12" s="609"/>
      <c r="AA12" s="609"/>
      <c r="AB12" s="609"/>
      <c r="AC12" s="609"/>
      <c r="AD12" s="609"/>
      <c r="AE12" s="609"/>
      <c r="AF12" s="609"/>
      <c r="AG12" s="609"/>
      <c r="AH12" s="609" t="s">
        <v>45</v>
      </c>
      <c r="AI12" s="609"/>
      <c r="AJ12" s="609"/>
      <c r="AK12" s="609"/>
      <c r="AL12" s="609"/>
      <c r="AM12" s="609"/>
      <c r="AN12" s="609"/>
      <c r="AO12" s="609"/>
      <c r="AP12" s="609"/>
      <c r="AQ12" s="609"/>
      <c r="AR12" s="609" t="s">
        <v>46</v>
      </c>
      <c r="AS12" s="609"/>
      <c r="AT12" s="609"/>
      <c r="AU12" s="609"/>
      <c r="AV12" s="609"/>
      <c r="AW12" s="609"/>
      <c r="AX12" s="609"/>
      <c r="AY12" s="609"/>
      <c r="AZ12" s="609"/>
      <c r="BA12" s="609"/>
      <c r="BB12" s="581" t="s">
        <v>47</v>
      </c>
      <c r="BC12" s="582" t="s">
        <v>48</v>
      </c>
      <c r="BD12" s="582"/>
      <c r="BE12" s="582"/>
      <c r="BF12" s="582"/>
      <c r="BG12" s="579" t="s">
        <v>49</v>
      </c>
      <c r="BH12" s="103" t="s">
        <v>50</v>
      </c>
      <c r="BI12" s="103" t="s">
        <v>49</v>
      </c>
      <c r="BJ12" s="103" t="s">
        <v>51</v>
      </c>
      <c r="BK12" s="103" t="s">
        <v>49</v>
      </c>
      <c r="BL12" s="109" t="s">
        <v>52</v>
      </c>
      <c r="BM12" s="109" t="s">
        <v>49</v>
      </c>
      <c r="BN12" s="110" t="s">
        <v>53</v>
      </c>
      <c r="BO12" s="111" t="s">
        <v>49</v>
      </c>
      <c r="BP12" s="109" t="s">
        <v>54</v>
      </c>
      <c r="BQ12" s="109" t="s">
        <v>49</v>
      </c>
      <c r="BR12" s="109" t="s">
        <v>55</v>
      </c>
      <c r="BS12" s="109" t="s">
        <v>49</v>
      </c>
      <c r="BT12" s="109" t="s">
        <v>50</v>
      </c>
      <c r="BU12" s="109" t="s">
        <v>49</v>
      </c>
      <c r="BV12" s="103" t="s">
        <v>56</v>
      </c>
      <c r="BW12" s="112" t="s">
        <v>49</v>
      </c>
      <c r="BX12" s="568"/>
      <c r="BY12" s="569"/>
      <c r="BZ12" s="113">
        <v>90</v>
      </c>
      <c r="CA12" s="114">
        <v>12</v>
      </c>
      <c r="CB12" s="113">
        <v>90</v>
      </c>
      <c r="CC12" s="114">
        <v>12</v>
      </c>
      <c r="CD12" s="113">
        <v>90</v>
      </c>
      <c r="CE12" s="114">
        <v>12</v>
      </c>
      <c r="CF12" s="105">
        <v>30</v>
      </c>
      <c r="CG12" s="114">
        <v>3</v>
      </c>
      <c r="CH12" s="113">
        <v>800</v>
      </c>
      <c r="CI12" s="114">
        <v>50</v>
      </c>
      <c r="CJ12" s="113">
        <v>240</v>
      </c>
      <c r="CK12" s="115">
        <v>30</v>
      </c>
      <c r="CL12" s="113">
        <v>120</v>
      </c>
      <c r="CM12" s="116">
        <v>4</v>
      </c>
      <c r="CN12" s="573"/>
      <c r="CO12" s="574"/>
      <c r="CP12" s="117">
        <v>30</v>
      </c>
      <c r="CQ12" s="116">
        <v>2</v>
      </c>
      <c r="CR12" s="118">
        <v>15</v>
      </c>
      <c r="CS12" s="114">
        <v>1</v>
      </c>
      <c r="CT12" s="119">
        <v>30</v>
      </c>
      <c r="CU12" s="114">
        <v>2</v>
      </c>
      <c r="CV12" s="119">
        <v>120</v>
      </c>
      <c r="CW12" s="114">
        <v>13</v>
      </c>
      <c r="CX12" s="576"/>
      <c r="CY12" s="583" t="s">
        <v>57</v>
      </c>
      <c r="CZ12" s="585" t="s">
        <v>58</v>
      </c>
      <c r="DA12" s="583" t="s">
        <v>59</v>
      </c>
      <c r="DB12" s="585" t="s">
        <v>58</v>
      </c>
      <c r="DC12" s="589" t="s">
        <v>60</v>
      </c>
      <c r="DD12" s="562" t="s">
        <v>61</v>
      </c>
      <c r="DE12" s="563"/>
      <c r="DF12" s="564"/>
      <c r="DG12" s="563"/>
      <c r="DH12" s="563"/>
      <c r="DI12" s="563"/>
      <c r="DJ12" s="572"/>
      <c r="DK12" s="572"/>
      <c r="DL12" s="572"/>
      <c r="DM12" s="572"/>
      <c r="DN12" s="577" t="s">
        <v>62</v>
      </c>
      <c r="DO12" s="84"/>
      <c r="DP12" s="84"/>
      <c r="DQ12" s="84" t="s">
        <v>63</v>
      </c>
      <c r="EB12" s="120" t="s">
        <v>64</v>
      </c>
      <c r="EC12" s="121"/>
      <c r="ED12" s="122"/>
      <c r="EE12" s="88" t="s">
        <v>65</v>
      </c>
    </row>
    <row r="13" spans="1:164" ht="21" customHeight="1">
      <c r="A13" s="582"/>
      <c r="B13" s="582"/>
      <c r="C13" s="607"/>
      <c r="D13" s="578" t="s">
        <v>66</v>
      </c>
      <c r="E13" s="578"/>
      <c r="F13" s="578"/>
      <c r="G13" s="578"/>
      <c r="H13" s="579" t="s">
        <v>49</v>
      </c>
      <c r="I13" s="578" t="s">
        <v>67</v>
      </c>
      <c r="J13" s="578"/>
      <c r="K13" s="578"/>
      <c r="L13" s="578"/>
      <c r="M13" s="579" t="s">
        <v>49</v>
      </c>
      <c r="N13" s="580" t="s">
        <v>68</v>
      </c>
      <c r="O13" s="580"/>
      <c r="P13" s="580"/>
      <c r="Q13" s="580"/>
      <c r="R13" s="579" t="s">
        <v>49</v>
      </c>
      <c r="S13" s="580" t="s">
        <v>69</v>
      </c>
      <c r="T13" s="580"/>
      <c r="U13" s="580"/>
      <c r="V13" s="580"/>
      <c r="W13" s="579" t="s">
        <v>49</v>
      </c>
      <c r="X13" s="605" t="s">
        <v>70</v>
      </c>
      <c r="Y13" s="605"/>
      <c r="Z13" s="605"/>
      <c r="AA13" s="605"/>
      <c r="AB13" s="579" t="s">
        <v>49</v>
      </c>
      <c r="AC13" s="605" t="s">
        <v>71</v>
      </c>
      <c r="AD13" s="605"/>
      <c r="AE13" s="605"/>
      <c r="AF13" s="605"/>
      <c r="AG13" s="579" t="s">
        <v>49</v>
      </c>
      <c r="AH13" s="587" t="s">
        <v>72</v>
      </c>
      <c r="AI13" s="587"/>
      <c r="AJ13" s="587"/>
      <c r="AK13" s="587"/>
      <c r="AL13" s="579" t="s">
        <v>49</v>
      </c>
      <c r="AM13" s="587" t="s">
        <v>73</v>
      </c>
      <c r="AN13" s="587"/>
      <c r="AO13" s="587"/>
      <c r="AP13" s="587"/>
      <c r="AQ13" s="579" t="s">
        <v>49</v>
      </c>
      <c r="AR13" s="588" t="s">
        <v>74</v>
      </c>
      <c r="AS13" s="588"/>
      <c r="AT13" s="588"/>
      <c r="AU13" s="588"/>
      <c r="AV13" s="579" t="s">
        <v>49</v>
      </c>
      <c r="AW13" s="588" t="s">
        <v>75</v>
      </c>
      <c r="AX13" s="588"/>
      <c r="AY13" s="588"/>
      <c r="AZ13" s="588"/>
      <c r="BA13" s="579" t="s">
        <v>49</v>
      </c>
      <c r="BB13" s="581"/>
      <c r="BC13" s="582"/>
      <c r="BD13" s="582"/>
      <c r="BE13" s="582"/>
      <c r="BF13" s="582"/>
      <c r="BG13" s="579"/>
      <c r="BH13" s="107" t="s">
        <v>76</v>
      </c>
      <c r="BI13" s="120" t="s">
        <v>76</v>
      </c>
      <c r="BJ13" s="107">
        <v>90</v>
      </c>
      <c r="BK13" s="120"/>
      <c r="BL13" s="107">
        <v>90</v>
      </c>
      <c r="BM13" s="120"/>
      <c r="BN13" s="107">
        <v>30</v>
      </c>
      <c r="BO13" s="120"/>
      <c r="BP13" s="537" t="s">
        <v>77</v>
      </c>
      <c r="BQ13" s="538"/>
      <c r="BR13" s="538"/>
      <c r="BS13" s="538"/>
      <c r="BT13" s="103" t="s">
        <v>78</v>
      </c>
      <c r="BU13" s="128"/>
      <c r="BV13" s="84"/>
      <c r="BW13" s="84"/>
      <c r="BX13" s="570"/>
      <c r="BY13" s="571"/>
      <c r="BZ13" s="130">
        <f>SUM(BZ20,BZ22,BZ21)</f>
        <v>72</v>
      </c>
      <c r="CA13" s="131">
        <f>SUM(CA20,CA22,CA21)</f>
        <v>11</v>
      </c>
      <c r="CB13" s="113"/>
      <c r="CC13" s="114"/>
      <c r="CD13" s="113" t="e">
        <f>SUM(#REF!,CD31,CD32,#REF!,#REF!)</f>
        <v>#REF!</v>
      </c>
      <c r="CE13" s="114" t="e">
        <f>SUM(#REF!,CE31,CE32,#REF!,#REF!)</f>
        <v>#REF!</v>
      </c>
      <c r="CF13" s="113"/>
      <c r="CG13" s="114"/>
      <c r="CH13" s="119" t="e">
        <f>SUM(CH15,CH42,#REF!,CH123)</f>
        <v>#REF!</v>
      </c>
      <c r="CI13" s="132" t="e">
        <f>SUM(CI15,CI42,#REF!,CI123)</f>
        <v>#REF!</v>
      </c>
      <c r="CJ13" s="113"/>
      <c r="CK13" s="114"/>
      <c r="CL13" s="113"/>
      <c r="CM13" s="116"/>
      <c r="CN13" s="118">
        <v>15</v>
      </c>
      <c r="CO13" s="116">
        <v>1</v>
      </c>
      <c r="CP13" s="117"/>
      <c r="CQ13" s="116"/>
      <c r="CR13" s="118"/>
      <c r="CS13" s="114"/>
      <c r="CT13" s="119"/>
      <c r="CU13" s="114"/>
      <c r="CV13" s="119"/>
      <c r="CW13" s="114"/>
      <c r="CX13" s="133"/>
      <c r="CY13" s="584"/>
      <c r="CZ13" s="586"/>
      <c r="DA13" s="584"/>
      <c r="DB13" s="586"/>
      <c r="DC13" s="590"/>
      <c r="DD13" s="562"/>
      <c r="DE13" s="563"/>
      <c r="DF13" s="564"/>
      <c r="DG13" s="563"/>
      <c r="DH13" s="563"/>
      <c r="DI13" s="563"/>
      <c r="DJ13" s="537" t="s">
        <v>79</v>
      </c>
      <c r="DK13" s="539"/>
      <c r="DL13" s="537" t="s">
        <v>80</v>
      </c>
      <c r="DM13" s="539"/>
      <c r="DN13" s="577"/>
      <c r="DO13" s="84"/>
      <c r="DP13" s="84"/>
      <c r="DQ13" s="84"/>
      <c r="EB13" s="120" t="s">
        <v>81</v>
      </c>
      <c r="EC13" s="121" t="s">
        <v>82</v>
      </c>
      <c r="ED13" s="122"/>
    </row>
    <row r="14" spans="1:164" ht="21" customHeight="1">
      <c r="A14" s="582"/>
      <c r="B14" s="582"/>
      <c r="C14" s="608"/>
      <c r="D14" s="123" t="s">
        <v>87</v>
      </c>
      <c r="E14" s="123" t="s">
        <v>88</v>
      </c>
      <c r="F14" s="123" t="s">
        <v>89</v>
      </c>
      <c r="G14" s="123" t="s">
        <v>90</v>
      </c>
      <c r="H14" s="579"/>
      <c r="I14" s="123" t="s">
        <v>87</v>
      </c>
      <c r="J14" s="123" t="s">
        <v>88</v>
      </c>
      <c r="K14" s="123" t="s">
        <v>89</v>
      </c>
      <c r="L14" s="123" t="s">
        <v>90</v>
      </c>
      <c r="M14" s="579"/>
      <c r="N14" s="124" t="s">
        <v>87</v>
      </c>
      <c r="O14" s="124" t="s">
        <v>88</v>
      </c>
      <c r="P14" s="124" t="s">
        <v>89</v>
      </c>
      <c r="Q14" s="124" t="s">
        <v>90</v>
      </c>
      <c r="R14" s="579"/>
      <c r="S14" s="124" t="s">
        <v>87</v>
      </c>
      <c r="T14" s="124" t="s">
        <v>88</v>
      </c>
      <c r="U14" s="124" t="s">
        <v>89</v>
      </c>
      <c r="V14" s="124" t="s">
        <v>90</v>
      </c>
      <c r="W14" s="579"/>
      <c r="X14" s="125" t="s">
        <v>87</v>
      </c>
      <c r="Y14" s="125" t="s">
        <v>88</v>
      </c>
      <c r="Z14" s="125" t="s">
        <v>89</v>
      </c>
      <c r="AA14" s="125" t="s">
        <v>90</v>
      </c>
      <c r="AB14" s="579"/>
      <c r="AC14" s="125" t="s">
        <v>87</v>
      </c>
      <c r="AD14" s="125" t="s">
        <v>88</v>
      </c>
      <c r="AE14" s="125" t="s">
        <v>89</v>
      </c>
      <c r="AF14" s="125" t="s">
        <v>90</v>
      </c>
      <c r="AG14" s="579"/>
      <c r="AH14" s="126" t="s">
        <v>87</v>
      </c>
      <c r="AI14" s="126" t="s">
        <v>88</v>
      </c>
      <c r="AJ14" s="126" t="s">
        <v>89</v>
      </c>
      <c r="AK14" s="126" t="s">
        <v>90</v>
      </c>
      <c r="AL14" s="579"/>
      <c r="AM14" s="126" t="s">
        <v>87</v>
      </c>
      <c r="AN14" s="126" t="s">
        <v>88</v>
      </c>
      <c r="AO14" s="126" t="s">
        <v>89</v>
      </c>
      <c r="AP14" s="126" t="s">
        <v>90</v>
      </c>
      <c r="AQ14" s="579"/>
      <c r="AR14" s="127" t="s">
        <v>87</v>
      </c>
      <c r="AS14" s="127" t="s">
        <v>88</v>
      </c>
      <c r="AT14" s="127" t="s">
        <v>89</v>
      </c>
      <c r="AU14" s="127" t="s">
        <v>90</v>
      </c>
      <c r="AV14" s="579"/>
      <c r="AW14" s="127" t="s">
        <v>87</v>
      </c>
      <c r="AX14" s="127" t="s">
        <v>88</v>
      </c>
      <c r="AY14" s="127" t="s">
        <v>89</v>
      </c>
      <c r="AZ14" s="127" t="s">
        <v>90</v>
      </c>
      <c r="BA14" s="579"/>
      <c r="BB14" s="581"/>
      <c r="BC14" s="107" t="s">
        <v>91</v>
      </c>
      <c r="BD14" s="107" t="s">
        <v>92</v>
      </c>
      <c r="BE14" s="107" t="s">
        <v>89</v>
      </c>
      <c r="BF14" s="107" t="s">
        <v>90</v>
      </c>
      <c r="BG14" s="579"/>
      <c r="BH14" s="101">
        <f t="shared" ref="BH14:BW14" si="0">BH15+BH42+BH123</f>
        <v>0</v>
      </c>
      <c r="BI14" s="134">
        <f t="shared" si="0"/>
        <v>0</v>
      </c>
      <c r="BJ14" s="101">
        <f t="shared" si="0"/>
        <v>0</v>
      </c>
      <c r="BK14" s="134">
        <f t="shared" si="0"/>
        <v>0</v>
      </c>
      <c r="BL14" s="101">
        <f t="shared" si="0"/>
        <v>18</v>
      </c>
      <c r="BM14" s="134">
        <f t="shared" si="0"/>
        <v>2</v>
      </c>
      <c r="BN14" s="101">
        <f t="shared" si="0"/>
        <v>0</v>
      </c>
      <c r="BO14" s="134">
        <f t="shared" si="0"/>
        <v>0</v>
      </c>
      <c r="BP14" s="101">
        <f t="shared" si="0"/>
        <v>0</v>
      </c>
      <c r="BQ14" s="135">
        <f t="shared" si="0"/>
        <v>0</v>
      </c>
      <c r="BR14" s="101">
        <f t="shared" si="0"/>
        <v>9</v>
      </c>
      <c r="BS14" s="134">
        <f t="shared" si="0"/>
        <v>1</v>
      </c>
      <c r="BT14" s="101">
        <f t="shared" si="0"/>
        <v>0</v>
      </c>
      <c r="BU14" s="134">
        <f t="shared" si="0"/>
        <v>0</v>
      </c>
      <c r="BV14" s="101">
        <f t="shared" si="0"/>
        <v>0</v>
      </c>
      <c r="BW14" s="120">
        <f t="shared" si="0"/>
        <v>0</v>
      </c>
      <c r="BX14" s="136" t="s">
        <v>93</v>
      </c>
      <c r="BY14" s="137" t="s">
        <v>94</v>
      </c>
      <c r="BZ14" s="130"/>
      <c r="CA14" s="131">
        <f t="shared" ref="CA14:CW14" si="1">CA15+CA42+CA123</f>
        <v>14</v>
      </c>
      <c r="CB14" s="130">
        <f t="shared" si="1"/>
        <v>0</v>
      </c>
      <c r="CC14" s="131">
        <f t="shared" si="1"/>
        <v>0</v>
      </c>
      <c r="CD14" s="130">
        <f t="shared" si="1"/>
        <v>0</v>
      </c>
      <c r="CE14" s="131">
        <f t="shared" si="1"/>
        <v>0</v>
      </c>
      <c r="CF14" s="130">
        <f t="shared" si="1"/>
        <v>0</v>
      </c>
      <c r="CG14" s="131">
        <f t="shared" si="1"/>
        <v>0</v>
      </c>
      <c r="CH14" s="130">
        <f t="shared" si="1"/>
        <v>699</v>
      </c>
      <c r="CI14" s="131">
        <f t="shared" si="1"/>
        <v>65</v>
      </c>
      <c r="CJ14" s="130">
        <f t="shared" si="1"/>
        <v>0</v>
      </c>
      <c r="CK14" s="131">
        <f t="shared" si="1"/>
        <v>0</v>
      </c>
      <c r="CL14" s="130">
        <f t="shared" si="1"/>
        <v>0</v>
      </c>
      <c r="CM14" s="131">
        <f t="shared" si="1"/>
        <v>0</v>
      </c>
      <c r="CN14" s="130">
        <f t="shared" si="1"/>
        <v>9</v>
      </c>
      <c r="CO14" s="131">
        <f t="shared" si="1"/>
        <v>1</v>
      </c>
      <c r="CP14" s="130">
        <f t="shared" si="1"/>
        <v>0</v>
      </c>
      <c r="CQ14" s="131">
        <f t="shared" si="1"/>
        <v>0</v>
      </c>
      <c r="CR14" s="138">
        <f t="shared" si="1"/>
        <v>9</v>
      </c>
      <c r="CS14" s="131">
        <f t="shared" si="1"/>
        <v>1</v>
      </c>
      <c r="CT14" s="130">
        <f t="shared" si="1"/>
        <v>18</v>
      </c>
      <c r="CU14" s="131">
        <f t="shared" si="1"/>
        <v>3</v>
      </c>
      <c r="CV14" s="130">
        <f t="shared" si="1"/>
        <v>63</v>
      </c>
      <c r="CW14" s="131">
        <f t="shared" si="1"/>
        <v>17</v>
      </c>
      <c r="CX14" s="139">
        <f>CX123+CX42+CX15</f>
        <v>34</v>
      </c>
      <c r="CY14" s="122">
        <f>BB131/25</f>
        <v>80.2</v>
      </c>
      <c r="CZ14" s="140">
        <f>CY14*100/180</f>
        <v>44.555555555555557</v>
      </c>
      <c r="DA14" s="89">
        <f>CX14/25</f>
        <v>1.36</v>
      </c>
      <c r="DB14" s="95">
        <f>DA14*100/180</f>
        <v>0.75555555555555554</v>
      </c>
      <c r="DC14" s="89">
        <f>CZ14+DB14</f>
        <v>45.31111111111111</v>
      </c>
      <c r="DD14" s="141" t="s">
        <v>95</v>
      </c>
      <c r="DE14" s="142" t="s">
        <v>49</v>
      </c>
      <c r="DF14" s="142" t="s">
        <v>96</v>
      </c>
      <c r="DG14" s="141" t="s">
        <v>95</v>
      </c>
      <c r="DH14" s="143" t="s">
        <v>49</v>
      </c>
      <c r="DI14" s="144" t="s">
        <v>96</v>
      </c>
      <c r="DJ14" s="120" t="s">
        <v>49</v>
      </c>
      <c r="DK14" s="120" t="s">
        <v>96</v>
      </c>
      <c r="DL14" s="120" t="s">
        <v>49</v>
      </c>
      <c r="DM14" s="120" t="s">
        <v>58</v>
      </c>
      <c r="DN14" s="577"/>
      <c r="DO14" s="84"/>
      <c r="DP14" s="84"/>
      <c r="DQ14" s="84"/>
      <c r="EB14" s="120"/>
      <c r="EC14" s="121" t="s">
        <v>95</v>
      </c>
      <c r="ED14" s="122" t="s">
        <v>49</v>
      </c>
      <c r="EE14" s="88" t="s">
        <v>49</v>
      </c>
      <c r="EF14" s="88" t="s">
        <v>96</v>
      </c>
    </row>
    <row r="15" spans="1:164" s="159" customFormat="1" ht="21" customHeight="1">
      <c r="A15" s="591" t="s">
        <v>103</v>
      </c>
      <c r="B15" s="592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  <c r="AC15" s="592"/>
      <c r="AD15" s="592"/>
      <c r="AE15" s="592"/>
      <c r="AF15" s="592"/>
      <c r="AG15" s="592"/>
      <c r="AH15" s="592"/>
      <c r="AI15" s="592"/>
      <c r="AJ15" s="592"/>
      <c r="AK15" s="592"/>
      <c r="AL15" s="592"/>
      <c r="AM15" s="592"/>
      <c r="AN15" s="592"/>
      <c r="AO15" s="592"/>
      <c r="AP15" s="592"/>
      <c r="AQ15" s="592"/>
      <c r="AR15" s="592"/>
      <c r="AS15" s="592"/>
      <c r="AT15" s="592"/>
      <c r="AU15" s="592"/>
      <c r="AV15" s="592"/>
      <c r="AW15" s="592"/>
      <c r="AX15" s="592"/>
      <c r="AY15" s="592"/>
      <c r="AZ15" s="592"/>
      <c r="BA15" s="593"/>
      <c r="BB15" s="146">
        <f t="shared" ref="BB15:BG15" si="2">SUM(BB16+BB19)</f>
        <v>175</v>
      </c>
      <c r="BC15" s="146">
        <f t="shared" si="2"/>
        <v>31</v>
      </c>
      <c r="BD15" s="146">
        <f t="shared" si="2"/>
        <v>144</v>
      </c>
      <c r="BE15" s="146">
        <f t="shared" si="2"/>
        <v>0</v>
      </c>
      <c r="BF15" s="146">
        <f t="shared" si="2"/>
        <v>0</v>
      </c>
      <c r="BG15" s="147">
        <f t="shared" si="2"/>
        <v>28</v>
      </c>
      <c r="BH15" s="146">
        <f t="shared" ref="BH15:CG15" si="3">SUM(BH17:BH18,BH21:BH21,BH20:BH24,BH101:BH104)</f>
        <v>0</v>
      </c>
      <c r="BI15" s="147">
        <f t="shared" si="3"/>
        <v>0</v>
      </c>
      <c r="BJ15" s="146">
        <f t="shared" si="3"/>
        <v>0</v>
      </c>
      <c r="BK15" s="147">
        <f t="shared" si="3"/>
        <v>0</v>
      </c>
      <c r="BL15" s="146">
        <f t="shared" si="3"/>
        <v>18</v>
      </c>
      <c r="BM15" s="147">
        <f t="shared" si="3"/>
        <v>2</v>
      </c>
      <c r="BN15" s="146">
        <f t="shared" si="3"/>
        <v>0</v>
      </c>
      <c r="BO15" s="147">
        <f t="shared" si="3"/>
        <v>0</v>
      </c>
      <c r="BP15" s="146">
        <f t="shared" si="3"/>
        <v>0</v>
      </c>
      <c r="BQ15" s="148">
        <f t="shared" si="3"/>
        <v>0</v>
      </c>
      <c r="BR15" s="146">
        <f t="shared" si="3"/>
        <v>9</v>
      </c>
      <c r="BS15" s="147">
        <f t="shared" si="3"/>
        <v>1</v>
      </c>
      <c r="BT15" s="149">
        <f t="shared" si="3"/>
        <v>0</v>
      </c>
      <c r="BU15" s="147">
        <f t="shared" si="3"/>
        <v>0</v>
      </c>
      <c r="BV15" s="149">
        <f t="shared" si="3"/>
        <v>0</v>
      </c>
      <c r="BW15" s="147">
        <f t="shared" si="3"/>
        <v>0</v>
      </c>
      <c r="BX15" s="147">
        <f t="shared" si="3"/>
        <v>21</v>
      </c>
      <c r="BY15" s="150">
        <f t="shared" si="3"/>
        <v>206.33333333333334</v>
      </c>
      <c r="BZ15" s="146">
        <f t="shared" si="3"/>
        <v>90</v>
      </c>
      <c r="CA15" s="147">
        <f t="shared" si="3"/>
        <v>14</v>
      </c>
      <c r="CB15" s="146">
        <f t="shared" si="3"/>
        <v>0</v>
      </c>
      <c r="CC15" s="147">
        <f t="shared" si="3"/>
        <v>0</v>
      </c>
      <c r="CD15" s="146">
        <f t="shared" si="3"/>
        <v>0</v>
      </c>
      <c r="CE15" s="147">
        <f t="shared" si="3"/>
        <v>0</v>
      </c>
      <c r="CF15" s="146">
        <f t="shared" si="3"/>
        <v>0</v>
      </c>
      <c r="CG15" s="147">
        <f t="shared" si="3"/>
        <v>0</v>
      </c>
      <c r="CH15" s="147">
        <f>SUM(CH16,CH19,CH26)</f>
        <v>0</v>
      </c>
      <c r="CI15" s="147">
        <f>SUM(CI16,CI19,CI26)</f>
        <v>0</v>
      </c>
      <c r="CJ15" s="146">
        <f t="shared" ref="CJ15:DB15" si="4">SUM(CJ17:CJ18,CJ21:CJ21,CJ20:CJ24,CJ101:CJ104)</f>
        <v>0</v>
      </c>
      <c r="CK15" s="147">
        <f t="shared" si="4"/>
        <v>0</v>
      </c>
      <c r="CL15" s="146">
        <f t="shared" si="4"/>
        <v>0</v>
      </c>
      <c r="CM15" s="147">
        <f t="shared" si="4"/>
        <v>0</v>
      </c>
      <c r="CN15" s="146">
        <f t="shared" si="4"/>
        <v>9</v>
      </c>
      <c r="CO15" s="147">
        <f t="shared" si="4"/>
        <v>1</v>
      </c>
      <c r="CP15" s="151">
        <f t="shared" si="4"/>
        <v>0</v>
      </c>
      <c r="CQ15" s="147">
        <f t="shared" si="4"/>
        <v>0</v>
      </c>
      <c r="CR15" s="145">
        <f t="shared" si="4"/>
        <v>9</v>
      </c>
      <c r="CS15" s="147">
        <f t="shared" si="4"/>
        <v>1</v>
      </c>
      <c r="CT15" s="146">
        <f t="shared" si="4"/>
        <v>18</v>
      </c>
      <c r="CU15" s="147">
        <f t="shared" si="4"/>
        <v>3</v>
      </c>
      <c r="CV15" s="146">
        <f t="shared" si="4"/>
        <v>0</v>
      </c>
      <c r="CW15" s="147">
        <f t="shared" si="4"/>
        <v>0</v>
      </c>
      <c r="CX15" s="152">
        <f t="shared" si="4"/>
        <v>22</v>
      </c>
      <c r="CY15" s="149">
        <f t="shared" si="4"/>
        <v>7.919999999999999</v>
      </c>
      <c r="CZ15" s="153">
        <f t="shared" si="4"/>
        <v>4.4000000000000004</v>
      </c>
      <c r="DA15" s="147">
        <f t="shared" si="4"/>
        <v>0.70400000000000007</v>
      </c>
      <c r="DB15" s="154">
        <f t="shared" si="4"/>
        <v>1.4933333333333334</v>
      </c>
      <c r="DC15" s="154">
        <f>DB15*100/180</f>
        <v>0.82962962962962972</v>
      </c>
      <c r="DD15" s="149">
        <f t="shared" ref="DD15:DK15" si="5">SUM(DD17:DD18,DD21:DD21,DD20:DD24,DD101:DD104)</f>
        <v>0</v>
      </c>
      <c r="DE15" s="149">
        <f t="shared" si="5"/>
        <v>0</v>
      </c>
      <c r="DF15" s="149">
        <f t="shared" si="5"/>
        <v>0</v>
      </c>
      <c r="DG15" s="146">
        <f t="shared" si="5"/>
        <v>36</v>
      </c>
      <c r="DH15" s="147">
        <f t="shared" si="5"/>
        <v>5</v>
      </c>
      <c r="DI15" s="155">
        <f t="shared" si="5"/>
        <v>2.7777777777777777</v>
      </c>
      <c r="DJ15" s="156">
        <f t="shared" si="5"/>
        <v>11</v>
      </c>
      <c r="DK15" s="156">
        <f t="shared" si="5"/>
        <v>0</v>
      </c>
      <c r="DL15" s="156">
        <f>SUM(DL18:DL18,DL21:DL21,DL20:DL24,DL101:DL104)</f>
        <v>13</v>
      </c>
      <c r="DM15" s="156">
        <f>SUM(DM17:DM18,DM21:DM21,DM20:DM24,DM101:DM104)</f>
        <v>0</v>
      </c>
      <c r="DN15" s="157"/>
      <c r="DO15" s="158"/>
      <c r="DP15" s="158"/>
      <c r="DQ15" s="158"/>
      <c r="EB15" s="140">
        <f>SUM(EB17:EB130)</f>
        <v>164</v>
      </c>
      <c r="EC15" s="140">
        <f>SUM(EC17:EC130)</f>
        <v>1639</v>
      </c>
      <c r="ED15" s="140">
        <f>SUM(ED17:ED130)</f>
        <v>234.08333333333337</v>
      </c>
      <c r="EE15" s="159">
        <f>SUM(EE17:EE130)</f>
        <v>104</v>
      </c>
      <c r="EF15" s="159">
        <f>EE15*100/300</f>
        <v>34.666666666666664</v>
      </c>
    </row>
    <row r="16" spans="1:164" s="179" customFormat="1" ht="21" customHeight="1">
      <c r="A16" s="594" t="s">
        <v>244</v>
      </c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6"/>
      <c r="BB16" s="165">
        <f t="shared" ref="BB16:BG16" si="6">SUM(BB17:BB18)</f>
        <v>76</v>
      </c>
      <c r="BC16" s="165">
        <f t="shared" si="6"/>
        <v>4</v>
      </c>
      <c r="BD16" s="165">
        <f t="shared" si="6"/>
        <v>72</v>
      </c>
      <c r="BE16" s="165">
        <f t="shared" si="6"/>
        <v>0</v>
      </c>
      <c r="BF16" s="165">
        <f t="shared" si="6"/>
        <v>0</v>
      </c>
      <c r="BG16" s="166">
        <f t="shared" si="6"/>
        <v>13</v>
      </c>
      <c r="BH16" s="165"/>
      <c r="BI16" s="167"/>
      <c r="BJ16" s="165"/>
      <c r="BK16" s="167"/>
      <c r="BL16" s="165"/>
      <c r="BM16" s="167"/>
      <c r="BN16" s="165"/>
      <c r="BO16" s="167"/>
      <c r="BP16" s="165"/>
      <c r="BQ16" s="168"/>
      <c r="BR16" s="165"/>
      <c r="BS16" s="169"/>
      <c r="BT16" s="170"/>
      <c r="BU16" s="167"/>
      <c r="BV16" s="166"/>
      <c r="BW16" s="169"/>
      <c r="BX16" s="167"/>
      <c r="BY16" s="171"/>
      <c r="BZ16" s="165"/>
      <c r="CA16" s="167"/>
      <c r="CB16" s="165"/>
      <c r="CC16" s="167"/>
      <c r="CD16" s="165"/>
      <c r="CE16" s="167"/>
      <c r="CF16" s="165"/>
      <c r="CG16" s="167"/>
      <c r="CH16" s="165"/>
      <c r="CI16" s="167"/>
      <c r="CJ16" s="165"/>
      <c r="CK16" s="167"/>
      <c r="CL16" s="165"/>
      <c r="CM16" s="167"/>
      <c r="CN16" s="165"/>
      <c r="CO16" s="167"/>
      <c r="CP16" s="172"/>
      <c r="CQ16" s="167"/>
      <c r="CR16" s="163"/>
      <c r="CS16" s="167"/>
      <c r="CT16" s="165"/>
      <c r="CU16" s="167"/>
      <c r="CV16" s="165"/>
      <c r="CW16" s="167"/>
      <c r="CX16" s="170"/>
      <c r="CY16" s="166"/>
      <c r="CZ16" s="173"/>
      <c r="DA16" s="167"/>
      <c r="DB16" s="174"/>
      <c r="DC16" s="174"/>
      <c r="DD16" s="166"/>
      <c r="DE16" s="166"/>
      <c r="DF16" s="166"/>
      <c r="DG16" s="165"/>
      <c r="DH16" s="167"/>
      <c r="DI16" s="175"/>
      <c r="DJ16" s="176"/>
      <c r="DK16" s="176"/>
      <c r="DL16" s="176"/>
      <c r="DM16" s="176"/>
      <c r="DN16" s="177"/>
      <c r="DO16" s="178"/>
      <c r="DP16" s="178"/>
      <c r="DQ16" s="178"/>
      <c r="EB16" s="180"/>
      <c r="EC16" s="181"/>
      <c r="ED16" s="140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</row>
    <row r="17" spans="1:215" ht="21" customHeight="1">
      <c r="A17" s="107">
        <v>1</v>
      </c>
      <c r="B17" s="83" t="s">
        <v>105</v>
      </c>
      <c r="C17" s="184" t="s">
        <v>106</v>
      </c>
      <c r="D17" s="123">
        <v>4</v>
      </c>
      <c r="E17" s="123"/>
      <c r="F17" s="123"/>
      <c r="G17" s="123"/>
      <c r="H17" s="185">
        <v>0</v>
      </c>
      <c r="I17" s="123"/>
      <c r="J17" s="123"/>
      <c r="K17" s="123"/>
      <c r="L17" s="123"/>
      <c r="M17" s="185"/>
      <c r="N17" s="124"/>
      <c r="O17" s="124"/>
      <c r="P17" s="124"/>
      <c r="Q17" s="124"/>
      <c r="R17" s="185"/>
      <c r="S17" s="124"/>
      <c r="T17" s="124"/>
      <c r="U17" s="124"/>
      <c r="V17" s="124"/>
      <c r="W17" s="185"/>
      <c r="X17" s="125"/>
      <c r="Y17" s="125"/>
      <c r="Z17" s="125"/>
      <c r="AA17" s="125"/>
      <c r="AB17" s="185"/>
      <c r="AC17" s="125"/>
      <c r="AD17" s="125"/>
      <c r="AE17" s="125"/>
      <c r="AF17" s="125"/>
      <c r="AG17" s="185"/>
      <c r="AH17" s="186"/>
      <c r="AI17" s="186"/>
      <c r="AJ17" s="186"/>
      <c r="AK17" s="186"/>
      <c r="AL17" s="185"/>
      <c r="AM17" s="186"/>
      <c r="AN17" s="186"/>
      <c r="AO17" s="186"/>
      <c r="AP17" s="186"/>
      <c r="AQ17" s="187"/>
      <c r="AR17" s="188"/>
      <c r="AS17" s="188"/>
      <c r="AT17" s="188"/>
      <c r="AU17" s="188"/>
      <c r="AV17" s="187"/>
      <c r="AW17" s="188"/>
      <c r="AX17" s="188"/>
      <c r="AY17" s="188"/>
      <c r="AZ17" s="188"/>
      <c r="BA17" s="185"/>
      <c r="BB17" s="189">
        <f>BC17+BD17+BE17+BF17</f>
        <v>4</v>
      </c>
      <c r="BC17" s="107">
        <f>D17+I17+N17+S17+X17+AC17+AH17+AM17+AR17+AW17</f>
        <v>4</v>
      </c>
      <c r="BD17" s="107">
        <f t="shared" ref="BD17:BG18" si="7">E17+J17+O17+T17+Y17+AD17+AI17+AN17+AS17+AX17</f>
        <v>0</v>
      </c>
      <c r="BE17" s="107">
        <f t="shared" si="7"/>
        <v>0</v>
      </c>
      <c r="BF17" s="107">
        <f t="shared" si="7"/>
        <v>0</v>
      </c>
      <c r="BG17" s="120">
        <f t="shared" si="7"/>
        <v>0</v>
      </c>
      <c r="BH17" s="190"/>
      <c r="BI17" s="191"/>
      <c r="BJ17" s="129"/>
      <c r="BK17" s="192"/>
      <c r="BL17" s="190"/>
      <c r="BM17" s="192"/>
      <c r="BN17" s="190"/>
      <c r="BO17" s="191"/>
      <c r="BP17" s="104"/>
      <c r="BQ17" s="193"/>
      <c r="BR17" s="107"/>
      <c r="BS17" s="194"/>
      <c r="BT17" s="102"/>
      <c r="BU17" s="120"/>
      <c r="BV17" s="107"/>
      <c r="BW17" s="134"/>
      <c r="BX17" s="120"/>
      <c r="BY17" s="122"/>
      <c r="BZ17" s="130"/>
      <c r="CA17" s="131"/>
      <c r="CB17" s="130"/>
      <c r="CC17" s="131"/>
      <c r="CD17" s="130"/>
      <c r="CE17" s="131"/>
      <c r="CF17" s="130"/>
      <c r="CG17" s="131"/>
      <c r="CH17" s="130"/>
      <c r="CI17" s="131"/>
      <c r="CJ17" s="130"/>
      <c r="CK17" s="131"/>
      <c r="CL17" s="130"/>
      <c r="CM17" s="131"/>
      <c r="CN17" s="130"/>
      <c r="CO17" s="131"/>
      <c r="CP17" s="195"/>
      <c r="CQ17" s="131"/>
      <c r="CR17" s="138"/>
      <c r="CS17" s="131"/>
      <c r="CT17" s="130"/>
      <c r="CU17" s="131"/>
      <c r="CV17" s="130"/>
      <c r="CW17" s="131"/>
      <c r="CX17" s="102"/>
      <c r="CY17" s="120">
        <f>BG17</f>
        <v>0</v>
      </c>
      <c r="CZ17" s="140"/>
      <c r="DA17" s="120">
        <f>CZ17/25</f>
        <v>0</v>
      </c>
      <c r="DB17" s="140">
        <f>DA17*100/180</f>
        <v>0</v>
      </c>
      <c r="DC17" s="140">
        <f>DB17*100/180</f>
        <v>0</v>
      </c>
      <c r="DD17" s="23"/>
      <c r="DE17" s="23"/>
      <c r="DF17" s="23"/>
      <c r="DG17" s="107"/>
      <c r="DH17" s="120"/>
      <c r="DI17" s="196"/>
      <c r="DJ17" s="120"/>
      <c r="DK17" s="120"/>
      <c r="DL17" s="120"/>
      <c r="DM17" s="120"/>
      <c r="DN17" s="83"/>
      <c r="DO17" s="84"/>
      <c r="DP17" s="84"/>
      <c r="DQ17" s="84"/>
      <c r="EB17" s="120"/>
      <c r="EC17" s="121"/>
      <c r="ED17" s="122"/>
    </row>
    <row r="18" spans="1:215" ht="21" customHeight="1">
      <c r="A18" s="107">
        <v>2</v>
      </c>
      <c r="B18" s="83" t="s">
        <v>107</v>
      </c>
      <c r="C18" s="197" t="s">
        <v>108</v>
      </c>
      <c r="D18" s="198"/>
      <c r="E18" s="123">
        <v>18</v>
      </c>
      <c r="F18" s="123"/>
      <c r="G18" s="123"/>
      <c r="H18" s="187">
        <v>4</v>
      </c>
      <c r="I18" s="123"/>
      <c r="J18" s="123">
        <v>18</v>
      </c>
      <c r="K18" s="123"/>
      <c r="L18" s="123"/>
      <c r="M18" s="187">
        <v>3</v>
      </c>
      <c r="N18" s="124"/>
      <c r="O18" s="199">
        <v>18</v>
      </c>
      <c r="P18" s="124"/>
      <c r="Q18" s="124"/>
      <c r="R18" s="200">
        <v>3</v>
      </c>
      <c r="S18" s="124"/>
      <c r="T18" s="124">
        <v>18</v>
      </c>
      <c r="U18" s="124"/>
      <c r="V18" s="124"/>
      <c r="W18" s="185">
        <v>3</v>
      </c>
      <c r="X18" s="125"/>
      <c r="Y18" s="125"/>
      <c r="Z18" s="125"/>
      <c r="AA18" s="125"/>
      <c r="AB18" s="185"/>
      <c r="AC18" s="125"/>
      <c r="AD18" s="125"/>
      <c r="AE18" s="125"/>
      <c r="AF18" s="125"/>
      <c r="AG18" s="185"/>
      <c r="AH18" s="186"/>
      <c r="AI18" s="186"/>
      <c r="AJ18" s="186"/>
      <c r="AK18" s="186"/>
      <c r="AL18" s="185"/>
      <c r="AM18" s="186"/>
      <c r="AN18" s="186"/>
      <c r="AO18" s="186"/>
      <c r="AP18" s="186"/>
      <c r="AQ18" s="187"/>
      <c r="AR18" s="188"/>
      <c r="AS18" s="188"/>
      <c r="AT18" s="188"/>
      <c r="AU18" s="188"/>
      <c r="AV18" s="187"/>
      <c r="AW18" s="188"/>
      <c r="AX18" s="188"/>
      <c r="AY18" s="188"/>
      <c r="AZ18" s="188"/>
      <c r="BA18" s="185"/>
      <c r="BB18" s="189">
        <f>BC18+BD18+BE18+BF18</f>
        <v>72</v>
      </c>
      <c r="BC18" s="107">
        <f>D18+I18+N18+S18+X18+AC18+AH18+AM18+AR18+AW18</f>
        <v>0</v>
      </c>
      <c r="BD18" s="107">
        <f t="shared" si="7"/>
        <v>72</v>
      </c>
      <c r="BE18" s="107">
        <f t="shared" si="7"/>
        <v>0</v>
      </c>
      <c r="BF18" s="107">
        <f t="shared" si="7"/>
        <v>0</v>
      </c>
      <c r="BG18" s="120">
        <f t="shared" si="7"/>
        <v>13</v>
      </c>
      <c r="BH18" s="107"/>
      <c r="BI18" s="194"/>
      <c r="BJ18" s="102"/>
      <c r="BK18" s="120"/>
      <c r="BL18" s="107"/>
      <c r="BM18" s="120"/>
      <c r="BN18" s="107"/>
      <c r="BO18" s="194"/>
      <c r="BP18" s="102"/>
      <c r="BQ18" s="193"/>
      <c r="BR18" s="107"/>
      <c r="BS18" s="194"/>
      <c r="BT18" s="102"/>
      <c r="BU18" s="120"/>
      <c r="BV18" s="107"/>
      <c r="BW18" s="134"/>
      <c r="BX18" s="120">
        <f>BG18</f>
        <v>13</v>
      </c>
      <c r="BY18" s="122">
        <f>BX18*100/BG131</f>
        <v>4.333333333333333</v>
      </c>
      <c r="BZ18" s="130"/>
      <c r="CA18" s="131"/>
      <c r="CB18" s="130"/>
      <c r="CC18" s="131"/>
      <c r="CD18" s="130"/>
      <c r="CE18" s="131"/>
      <c r="CF18" s="201"/>
      <c r="CG18" s="202"/>
      <c r="CH18" s="130"/>
      <c r="CI18" s="131"/>
      <c r="CJ18" s="130"/>
      <c r="CK18" s="131"/>
      <c r="CL18" s="201"/>
      <c r="CM18" s="202"/>
      <c r="CN18" s="130"/>
      <c r="CO18" s="131"/>
      <c r="CP18" s="195"/>
      <c r="CQ18" s="131"/>
      <c r="CR18" s="138"/>
      <c r="CS18" s="131"/>
      <c r="CT18" s="130"/>
      <c r="CU18" s="131"/>
      <c r="CV18" s="130"/>
      <c r="CW18" s="131"/>
      <c r="CX18" s="86">
        <v>6</v>
      </c>
      <c r="CY18" s="120">
        <f>BB18/25</f>
        <v>2.88</v>
      </c>
      <c r="CZ18" s="140">
        <f>CY18*100/180</f>
        <v>1.6</v>
      </c>
      <c r="DA18" s="120">
        <f>CZ18/25</f>
        <v>6.4000000000000001E-2</v>
      </c>
      <c r="DB18" s="140">
        <f>DA18*100/180</f>
        <v>3.5555555555555556E-2</v>
      </c>
      <c r="DC18" s="140">
        <f>CZ18+DB18</f>
        <v>1.6355555555555557</v>
      </c>
      <c r="DD18" s="23"/>
      <c r="DE18" s="23"/>
      <c r="DF18" s="23"/>
      <c r="DG18" s="107"/>
      <c r="DH18" s="120"/>
      <c r="DI18" s="196"/>
      <c r="DJ18" s="120"/>
      <c r="DK18" s="120"/>
      <c r="DL18" s="120">
        <f>BG18</f>
        <v>13</v>
      </c>
      <c r="DM18" s="120"/>
      <c r="DN18" s="83" t="s">
        <v>109</v>
      </c>
      <c r="DO18" s="84"/>
      <c r="DP18" s="84"/>
      <c r="DQ18" s="84"/>
      <c r="EB18" s="120"/>
      <c r="EC18" s="121">
        <v>120</v>
      </c>
      <c r="ED18" s="122">
        <f>EC18*BG18/BB18</f>
        <v>21.666666666666668</v>
      </c>
      <c r="EE18" s="88">
        <v>13</v>
      </c>
    </row>
    <row r="19" spans="1:215" s="280" customFormat="1" ht="21" customHeight="1">
      <c r="A19" s="597" t="s">
        <v>245</v>
      </c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9"/>
      <c r="BB19" s="205">
        <f t="shared" ref="BB19:BY19" si="8">SUM(BB20:BB24)</f>
        <v>99</v>
      </c>
      <c r="BC19" s="205">
        <f t="shared" si="8"/>
        <v>27</v>
      </c>
      <c r="BD19" s="205">
        <f t="shared" si="8"/>
        <v>72</v>
      </c>
      <c r="BE19" s="205">
        <f t="shared" si="8"/>
        <v>0</v>
      </c>
      <c r="BF19" s="205">
        <f t="shared" si="8"/>
        <v>0</v>
      </c>
      <c r="BG19" s="176">
        <f t="shared" si="8"/>
        <v>15</v>
      </c>
      <c r="BH19" s="205">
        <f t="shared" si="8"/>
        <v>0</v>
      </c>
      <c r="BI19" s="205">
        <f t="shared" si="8"/>
        <v>0</v>
      </c>
      <c r="BJ19" s="205">
        <f t="shared" si="8"/>
        <v>0</v>
      </c>
      <c r="BK19" s="205">
        <f t="shared" si="8"/>
        <v>0</v>
      </c>
      <c r="BL19" s="205">
        <f t="shared" si="8"/>
        <v>18</v>
      </c>
      <c r="BM19" s="205">
        <f t="shared" si="8"/>
        <v>2</v>
      </c>
      <c r="BN19" s="205">
        <f t="shared" si="8"/>
        <v>0</v>
      </c>
      <c r="BO19" s="205">
        <f t="shared" si="8"/>
        <v>0</v>
      </c>
      <c r="BP19" s="205">
        <f t="shared" si="8"/>
        <v>0</v>
      </c>
      <c r="BQ19" s="205">
        <f t="shared" si="8"/>
        <v>0</v>
      </c>
      <c r="BR19" s="205">
        <f t="shared" si="8"/>
        <v>0</v>
      </c>
      <c r="BS19" s="205">
        <f t="shared" si="8"/>
        <v>0</v>
      </c>
      <c r="BT19" s="205">
        <f t="shared" si="8"/>
        <v>0</v>
      </c>
      <c r="BU19" s="205">
        <f t="shared" si="8"/>
        <v>0</v>
      </c>
      <c r="BV19" s="205">
        <f t="shared" si="8"/>
        <v>0</v>
      </c>
      <c r="BW19" s="205">
        <f t="shared" si="8"/>
        <v>0</v>
      </c>
      <c r="BX19" s="205">
        <f t="shared" si="8"/>
        <v>8</v>
      </c>
      <c r="BY19" s="205">
        <f t="shared" si="8"/>
        <v>202</v>
      </c>
      <c r="BZ19" s="206">
        <f t="shared" ref="BZ19:DI19" si="9">SUM(BZ21:BZ21)</f>
        <v>18</v>
      </c>
      <c r="CA19" s="206">
        <f t="shared" si="9"/>
        <v>3</v>
      </c>
      <c r="CB19" s="206">
        <f t="shared" si="9"/>
        <v>0</v>
      </c>
      <c r="CC19" s="206">
        <f t="shared" si="9"/>
        <v>0</v>
      </c>
      <c r="CD19" s="206">
        <f t="shared" si="9"/>
        <v>0</v>
      </c>
      <c r="CE19" s="206">
        <f t="shared" si="9"/>
        <v>0</v>
      </c>
      <c r="CF19" s="206">
        <f t="shared" si="9"/>
        <v>0</v>
      </c>
      <c r="CG19" s="206">
        <f t="shared" si="9"/>
        <v>0</v>
      </c>
      <c r="CH19" s="206">
        <f t="shared" si="9"/>
        <v>0</v>
      </c>
      <c r="CI19" s="206">
        <f t="shared" si="9"/>
        <v>0</v>
      </c>
      <c r="CJ19" s="206">
        <f t="shared" si="9"/>
        <v>0</v>
      </c>
      <c r="CK19" s="206">
        <f t="shared" si="9"/>
        <v>0</v>
      </c>
      <c r="CL19" s="206">
        <f t="shared" si="9"/>
        <v>0</v>
      </c>
      <c r="CM19" s="206">
        <f t="shared" si="9"/>
        <v>0</v>
      </c>
      <c r="CN19" s="206">
        <f t="shared" si="9"/>
        <v>0</v>
      </c>
      <c r="CO19" s="206">
        <f t="shared" si="9"/>
        <v>0</v>
      </c>
      <c r="CP19" s="206">
        <f t="shared" si="9"/>
        <v>0</v>
      </c>
      <c r="CQ19" s="206">
        <f t="shared" si="9"/>
        <v>0</v>
      </c>
      <c r="CR19" s="206">
        <f t="shared" si="9"/>
        <v>0</v>
      </c>
      <c r="CS19" s="206">
        <f t="shared" si="9"/>
        <v>0</v>
      </c>
      <c r="CT19" s="206">
        <f t="shared" si="9"/>
        <v>0</v>
      </c>
      <c r="CU19" s="206">
        <f t="shared" si="9"/>
        <v>0</v>
      </c>
      <c r="CV19" s="206">
        <f t="shared" si="9"/>
        <v>0</v>
      </c>
      <c r="CW19" s="206">
        <f t="shared" si="9"/>
        <v>0</v>
      </c>
      <c r="CX19" s="206">
        <f t="shared" si="9"/>
        <v>4</v>
      </c>
      <c r="CY19" s="206">
        <f t="shared" si="9"/>
        <v>0.72</v>
      </c>
      <c r="CZ19" s="206">
        <f t="shared" si="9"/>
        <v>0.4</v>
      </c>
      <c r="DA19" s="206">
        <f t="shared" si="9"/>
        <v>0.16</v>
      </c>
      <c r="DB19" s="206">
        <f t="shared" si="9"/>
        <v>8.8888888888888892E-2</v>
      </c>
      <c r="DC19" s="206">
        <f t="shared" si="9"/>
        <v>0.48888888888888893</v>
      </c>
      <c r="DD19" s="206">
        <f t="shared" si="9"/>
        <v>0</v>
      </c>
      <c r="DE19" s="206">
        <f t="shared" si="9"/>
        <v>0</v>
      </c>
      <c r="DF19" s="206">
        <f t="shared" si="9"/>
        <v>0</v>
      </c>
      <c r="DG19" s="205">
        <f t="shared" si="9"/>
        <v>0</v>
      </c>
      <c r="DH19" s="176">
        <f t="shared" si="9"/>
        <v>0</v>
      </c>
      <c r="DI19" s="176">
        <f t="shared" si="9"/>
        <v>0</v>
      </c>
      <c r="DJ19" s="207"/>
      <c r="DK19" s="207"/>
      <c r="DL19" s="207"/>
      <c r="DM19" s="208"/>
      <c r="DN19" s="209"/>
      <c r="DO19" s="84"/>
      <c r="DP19" s="84"/>
      <c r="DQ19" s="84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120"/>
      <c r="EC19" s="121"/>
      <c r="ED19" s="122">
        <f t="shared" ref="ED19:ED30" si="10">EC19*BG19/BB19</f>
        <v>0</v>
      </c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</row>
    <row r="20" spans="1:215" ht="35.25" customHeight="1">
      <c r="A20" s="107">
        <v>3</v>
      </c>
      <c r="B20" s="82" t="s">
        <v>111</v>
      </c>
      <c r="C20" s="184" t="s">
        <v>112</v>
      </c>
      <c r="D20" s="123"/>
      <c r="E20" s="123"/>
      <c r="F20" s="123"/>
      <c r="G20" s="123"/>
      <c r="H20" s="187"/>
      <c r="I20" s="210"/>
      <c r="J20" s="123"/>
      <c r="K20" s="123"/>
      <c r="L20" s="123"/>
      <c r="M20" s="187"/>
      <c r="N20" s="124"/>
      <c r="O20" s="124"/>
      <c r="P20" s="124"/>
      <c r="Q20" s="124"/>
      <c r="R20" s="187"/>
      <c r="S20" s="124"/>
      <c r="T20" s="124">
        <v>18</v>
      </c>
      <c r="U20" s="124"/>
      <c r="V20" s="124"/>
      <c r="W20" s="185">
        <v>2</v>
      </c>
      <c r="X20" s="125"/>
      <c r="Y20" s="125"/>
      <c r="Z20" s="125"/>
      <c r="AA20" s="125"/>
      <c r="AB20" s="187"/>
      <c r="AC20" s="125"/>
      <c r="AD20" s="125"/>
      <c r="AE20" s="125"/>
      <c r="AF20" s="125"/>
      <c r="AG20" s="187"/>
      <c r="AH20" s="186"/>
      <c r="AI20" s="186"/>
      <c r="AJ20" s="186"/>
      <c r="AK20" s="186"/>
      <c r="AL20" s="187"/>
      <c r="AM20" s="186"/>
      <c r="AN20" s="186"/>
      <c r="AO20" s="186"/>
      <c r="AP20" s="186"/>
      <c r="AQ20" s="211"/>
      <c r="AR20" s="188"/>
      <c r="AS20" s="188"/>
      <c r="AT20" s="188"/>
      <c r="AU20" s="188"/>
      <c r="AV20" s="212"/>
      <c r="AW20" s="188"/>
      <c r="AX20" s="188"/>
      <c r="AY20" s="188"/>
      <c r="AZ20" s="188"/>
      <c r="BA20" s="213"/>
      <c r="BB20" s="214">
        <f>SUM(BC20:BF20)</f>
        <v>18</v>
      </c>
      <c r="BC20" s="107">
        <f>(D20+I20+N20+S20+X20+AC20+AH20+AM20+AR20+AW20)</f>
        <v>0</v>
      </c>
      <c r="BD20" s="107">
        <f>(E20+J20+O20+T20+Y20+AD20+AI20+AN20+AS20+AX20)</f>
        <v>18</v>
      </c>
      <c r="BE20" s="107">
        <f>(F20+K20+P20+U20+Z20+AE20+AJ20+AO20+AT20+AY20)</f>
        <v>0</v>
      </c>
      <c r="BF20" s="107">
        <f>(G20+L20+Q20+V20+AA20+AF20+AK20+AP20+AU20+AZ20)</f>
        <v>0</v>
      </c>
      <c r="BG20" s="187">
        <f t="shared" ref="BG20" si="11">SUM(H20,M20,R20,W20,AB20,AG20,AL20,AQ20,AV20,BA20)</f>
        <v>2</v>
      </c>
      <c r="BH20" s="107"/>
      <c r="BI20" s="194"/>
      <c r="BJ20" s="102"/>
      <c r="BK20" s="120"/>
      <c r="BL20" s="107">
        <f>BB20</f>
        <v>18</v>
      </c>
      <c r="BM20" s="120">
        <f>BG20</f>
        <v>2</v>
      </c>
      <c r="BN20" s="107"/>
      <c r="BO20" s="194"/>
      <c r="BP20" s="102"/>
      <c r="BQ20" s="193"/>
      <c r="BR20" s="107"/>
      <c r="BS20" s="194"/>
      <c r="BT20" s="102"/>
      <c r="BU20" s="120"/>
      <c r="BV20" s="107"/>
      <c r="BW20" s="134"/>
      <c r="BX20" s="120">
        <f>BG20</f>
        <v>2</v>
      </c>
      <c r="BY20" s="122">
        <f>BX20*100/BG124</f>
        <v>200</v>
      </c>
      <c r="BZ20" s="107">
        <f>BB20</f>
        <v>18</v>
      </c>
      <c r="CA20" s="120">
        <f>BG20</f>
        <v>2</v>
      </c>
      <c r="CB20" s="107"/>
      <c r="CC20" s="120"/>
      <c r="CD20" s="107"/>
      <c r="CE20" s="120"/>
      <c r="CF20" s="23"/>
      <c r="CG20" s="215"/>
      <c r="CH20" s="107"/>
      <c r="CI20" s="120"/>
      <c r="CJ20" s="107"/>
      <c r="CK20" s="120"/>
      <c r="CL20" s="23"/>
      <c r="CM20" s="215"/>
      <c r="CN20" s="107"/>
      <c r="CO20" s="120"/>
      <c r="CP20" s="184"/>
      <c r="CQ20" s="120"/>
      <c r="CR20" s="101"/>
      <c r="CS20" s="120"/>
      <c r="CT20" s="107"/>
      <c r="CU20" s="120"/>
      <c r="CV20" s="107"/>
      <c r="CW20" s="120"/>
      <c r="CX20" s="102">
        <v>4</v>
      </c>
      <c r="CY20" s="120">
        <f>BB20/25</f>
        <v>0.72</v>
      </c>
      <c r="CZ20" s="140">
        <f>CY20*100/180</f>
        <v>0.4</v>
      </c>
      <c r="DA20" s="120">
        <f>CX20/25</f>
        <v>0.16</v>
      </c>
      <c r="DB20" s="140">
        <f>DA20*100/25</f>
        <v>0.64</v>
      </c>
      <c r="DC20" s="140">
        <f>CZ20+DB20</f>
        <v>1.04</v>
      </c>
      <c r="DD20" s="23"/>
      <c r="DE20" s="23"/>
      <c r="DF20" s="23"/>
      <c r="DG20" s="107"/>
      <c r="DH20" s="120"/>
      <c r="DI20" s="196"/>
      <c r="DJ20" s="120">
        <f>BG20</f>
        <v>2</v>
      </c>
      <c r="DK20" s="120"/>
      <c r="DL20" s="120"/>
      <c r="DM20" s="120"/>
      <c r="DN20" s="83"/>
      <c r="DO20" s="84"/>
      <c r="DP20" s="84"/>
      <c r="DQ20" s="84"/>
      <c r="EB20" s="120"/>
      <c r="EC20" s="121">
        <v>20</v>
      </c>
      <c r="ED20" s="122">
        <f t="shared" si="10"/>
        <v>2.2222222222222223</v>
      </c>
      <c r="EE20" s="88">
        <v>2</v>
      </c>
    </row>
    <row r="21" spans="1:215" ht="21" customHeight="1">
      <c r="A21" s="107">
        <v>4</v>
      </c>
      <c r="B21" s="82" t="s">
        <v>113</v>
      </c>
      <c r="C21" s="184" t="s">
        <v>112</v>
      </c>
      <c r="D21" s="123"/>
      <c r="E21" s="123"/>
      <c r="F21" s="123"/>
      <c r="G21" s="123"/>
      <c r="H21" s="187"/>
      <c r="I21" s="210"/>
      <c r="J21" s="123" t="s">
        <v>114</v>
      </c>
      <c r="K21" s="123"/>
      <c r="L21" s="123"/>
      <c r="M21" s="187"/>
      <c r="N21" s="124"/>
      <c r="O21" s="124"/>
      <c r="P21" s="124"/>
      <c r="Q21" s="124"/>
      <c r="R21" s="187"/>
      <c r="S21" s="124">
        <v>9</v>
      </c>
      <c r="T21" s="124">
        <v>9</v>
      </c>
      <c r="U21" s="124"/>
      <c r="V21" s="124"/>
      <c r="W21" s="187">
        <v>3</v>
      </c>
      <c r="X21" s="125"/>
      <c r="Y21" s="125"/>
      <c r="Z21" s="125"/>
      <c r="AA21" s="125"/>
      <c r="AB21" s="187"/>
      <c r="AC21" s="125"/>
      <c r="AD21" s="125"/>
      <c r="AE21" s="125"/>
      <c r="AF21" s="125"/>
      <c r="AG21" s="187"/>
      <c r="AH21" s="186"/>
      <c r="AI21" s="186"/>
      <c r="AJ21" s="186"/>
      <c r="AK21" s="186"/>
      <c r="AL21" s="187"/>
      <c r="AM21" s="186"/>
      <c r="AN21" s="186"/>
      <c r="AO21" s="186"/>
      <c r="AP21" s="186"/>
      <c r="AQ21" s="211"/>
      <c r="AR21" s="188"/>
      <c r="AS21" s="188"/>
      <c r="AT21" s="188"/>
      <c r="AU21" s="188"/>
      <c r="AV21" s="212"/>
      <c r="AW21" s="188"/>
      <c r="AX21" s="188"/>
      <c r="AY21" s="188"/>
      <c r="AZ21" s="188"/>
      <c r="BA21" s="213"/>
      <c r="BB21" s="214">
        <f>SUM(BC21:BF21)</f>
        <v>18</v>
      </c>
      <c r="BC21" s="107">
        <f>(D21+I21+N21+S21+X21+AC21+AH21+AM21+AR21+AW21)</f>
        <v>9</v>
      </c>
      <c r="BD21" s="107">
        <f t="shared" ref="BD21:BG23" si="12">SUM(E21,J21,O21,T21,Y21,AD21,AI21,AN21,AS21,AX21)</f>
        <v>9</v>
      </c>
      <c r="BE21" s="107">
        <f t="shared" si="12"/>
        <v>0</v>
      </c>
      <c r="BF21" s="107">
        <f t="shared" si="12"/>
        <v>0</v>
      </c>
      <c r="BG21" s="187">
        <f t="shared" si="12"/>
        <v>3</v>
      </c>
      <c r="BH21" s="107"/>
      <c r="BI21" s="194"/>
      <c r="BJ21" s="102"/>
      <c r="BK21" s="120"/>
      <c r="BL21" s="107"/>
      <c r="BM21" s="120"/>
      <c r="BN21" s="107"/>
      <c r="BO21" s="194"/>
      <c r="BP21" s="102"/>
      <c r="BQ21" s="193"/>
      <c r="BR21" s="107"/>
      <c r="BS21" s="194"/>
      <c r="BT21" s="102"/>
      <c r="BU21" s="120"/>
      <c r="BV21" s="107"/>
      <c r="BW21" s="134"/>
      <c r="BX21" s="120"/>
      <c r="BY21" s="122"/>
      <c r="BZ21" s="107">
        <f>BB21</f>
        <v>18</v>
      </c>
      <c r="CA21" s="120">
        <f>BG21</f>
        <v>3</v>
      </c>
      <c r="CB21" s="107"/>
      <c r="CC21" s="120"/>
      <c r="CD21" s="107"/>
      <c r="CE21" s="120"/>
      <c r="CF21" s="23"/>
      <c r="CG21" s="215"/>
      <c r="CH21" s="107"/>
      <c r="CI21" s="120"/>
      <c r="CJ21" s="107"/>
      <c r="CK21" s="120"/>
      <c r="CL21" s="23"/>
      <c r="CM21" s="215"/>
      <c r="CN21" s="107"/>
      <c r="CO21" s="120"/>
      <c r="CP21" s="184"/>
      <c r="CQ21" s="120"/>
      <c r="CR21" s="101"/>
      <c r="CS21" s="120"/>
      <c r="CT21" s="107"/>
      <c r="CU21" s="120"/>
      <c r="CV21" s="107"/>
      <c r="CW21" s="120"/>
      <c r="CX21" s="102">
        <v>4</v>
      </c>
      <c r="CY21" s="120">
        <f>BB21/25</f>
        <v>0.72</v>
      </c>
      <c r="CZ21" s="140">
        <f>CY21*100/180</f>
        <v>0.4</v>
      </c>
      <c r="DA21" s="120">
        <f>CX21/25</f>
        <v>0.16</v>
      </c>
      <c r="DB21" s="140">
        <f>DA21*100/180</f>
        <v>8.8888888888888892E-2</v>
      </c>
      <c r="DC21" s="140">
        <f>CZ21+DB21</f>
        <v>0.48888888888888893</v>
      </c>
      <c r="DD21" s="23"/>
      <c r="DE21" s="23"/>
      <c r="DF21" s="23"/>
      <c r="DG21" s="107"/>
      <c r="DH21" s="120"/>
      <c r="DI21" s="196"/>
      <c r="DJ21" s="120"/>
      <c r="DK21" s="120"/>
      <c r="DL21" s="120"/>
      <c r="DM21" s="120"/>
      <c r="DN21" s="83" t="s">
        <v>115</v>
      </c>
      <c r="DO21" s="84"/>
      <c r="DP21" s="84"/>
      <c r="DQ21" s="84"/>
      <c r="EB21" s="120"/>
      <c r="EC21" s="121">
        <v>6</v>
      </c>
      <c r="ED21" s="122">
        <f>EC21*BG21/BB21</f>
        <v>1</v>
      </c>
      <c r="EE21" s="88">
        <v>3</v>
      </c>
    </row>
    <row r="22" spans="1:215" s="233" customFormat="1" ht="26.25" customHeight="1">
      <c r="A22" s="107">
        <v>5</v>
      </c>
      <c r="B22" s="82" t="s">
        <v>116</v>
      </c>
      <c r="C22" s="184" t="s">
        <v>108</v>
      </c>
      <c r="D22" s="123"/>
      <c r="E22" s="123"/>
      <c r="F22" s="123"/>
      <c r="G22" s="123"/>
      <c r="H22" s="187"/>
      <c r="I22" s="210" t="s">
        <v>114</v>
      </c>
      <c r="J22" s="123" t="s">
        <v>114</v>
      </c>
      <c r="K22" s="123"/>
      <c r="L22" s="123"/>
      <c r="M22" s="187"/>
      <c r="N22" s="124"/>
      <c r="O22" s="124"/>
      <c r="P22" s="124"/>
      <c r="Q22" s="124"/>
      <c r="R22" s="185"/>
      <c r="S22" s="124"/>
      <c r="T22" s="124"/>
      <c r="U22" s="124"/>
      <c r="V22" s="124"/>
      <c r="W22" s="185"/>
      <c r="X22" s="125">
        <v>9</v>
      </c>
      <c r="Y22" s="125">
        <v>9</v>
      </c>
      <c r="Z22" s="125"/>
      <c r="AA22" s="125"/>
      <c r="AB22" s="185">
        <v>3</v>
      </c>
      <c r="AC22" s="125">
        <v>9</v>
      </c>
      <c r="AD22" s="125">
        <v>9</v>
      </c>
      <c r="AE22" s="125"/>
      <c r="AF22" s="125"/>
      <c r="AG22" s="185">
        <v>3</v>
      </c>
      <c r="AH22" s="186"/>
      <c r="AI22" s="186"/>
      <c r="AJ22" s="186"/>
      <c r="AK22" s="186"/>
      <c r="AL22" s="185"/>
      <c r="AM22" s="186"/>
      <c r="AN22" s="186"/>
      <c r="AO22" s="186"/>
      <c r="AP22" s="186"/>
      <c r="AQ22" s="211"/>
      <c r="AR22" s="216"/>
      <c r="AS22" s="216"/>
      <c r="AT22" s="188"/>
      <c r="AU22" s="188"/>
      <c r="AV22" s="212"/>
      <c r="AW22" s="216"/>
      <c r="AX22" s="216"/>
      <c r="AY22" s="188"/>
      <c r="AZ22" s="188"/>
      <c r="BA22" s="217"/>
      <c r="BB22" s="214">
        <f>SUM(BC22:BF22)</f>
        <v>36</v>
      </c>
      <c r="BC22" s="107">
        <f>(D22+N22+S22+X22+AC22+AH22+AM22+AR22+AW22)</f>
        <v>18</v>
      </c>
      <c r="BD22" s="107">
        <f t="shared" si="12"/>
        <v>18</v>
      </c>
      <c r="BE22" s="107">
        <f t="shared" si="12"/>
        <v>0</v>
      </c>
      <c r="BF22" s="107">
        <f t="shared" si="12"/>
        <v>0</v>
      </c>
      <c r="BG22" s="187">
        <f t="shared" si="12"/>
        <v>6</v>
      </c>
      <c r="BH22" s="218"/>
      <c r="BI22" s="219"/>
      <c r="BJ22" s="220"/>
      <c r="BK22" s="221"/>
      <c r="BL22" s="218"/>
      <c r="BM22" s="221"/>
      <c r="BN22" s="218"/>
      <c r="BO22" s="219"/>
      <c r="BP22" s="220"/>
      <c r="BQ22" s="222"/>
      <c r="BR22" s="218"/>
      <c r="BS22" s="219"/>
      <c r="BT22" s="220"/>
      <c r="BU22" s="221"/>
      <c r="BV22" s="218"/>
      <c r="BW22" s="223"/>
      <c r="BX22" s="221">
        <f>BG22</f>
        <v>6</v>
      </c>
      <c r="BY22" s="224">
        <f>BX22*100/BG131</f>
        <v>2</v>
      </c>
      <c r="BZ22" s="107">
        <f>BB22</f>
        <v>36</v>
      </c>
      <c r="CA22" s="120">
        <f>BG22</f>
        <v>6</v>
      </c>
      <c r="CB22" s="107"/>
      <c r="CC22" s="120"/>
      <c r="CD22" s="107"/>
      <c r="CE22" s="120"/>
      <c r="CF22" s="23"/>
      <c r="CG22" s="215"/>
      <c r="CH22" s="107"/>
      <c r="CI22" s="120"/>
      <c r="CJ22" s="107"/>
      <c r="CK22" s="120"/>
      <c r="CL22" s="23"/>
      <c r="CM22" s="215"/>
      <c r="CN22" s="107"/>
      <c r="CO22" s="120"/>
      <c r="CP22" s="184"/>
      <c r="CQ22" s="225"/>
      <c r="CR22" s="226"/>
      <c r="CS22" s="225"/>
      <c r="CT22" s="227"/>
      <c r="CU22" s="225"/>
      <c r="CV22" s="227"/>
      <c r="CW22" s="225"/>
      <c r="CX22" s="220">
        <v>4</v>
      </c>
      <c r="CY22" s="221">
        <f>BB22/25</f>
        <v>1.44</v>
      </c>
      <c r="CZ22" s="228">
        <f>CY22*100/180</f>
        <v>0.8</v>
      </c>
      <c r="DA22" s="221">
        <f>CX22/25</f>
        <v>0.16</v>
      </c>
      <c r="DB22" s="228">
        <f>DA22*100/25</f>
        <v>0.64</v>
      </c>
      <c r="DC22" s="228">
        <f>CZ22+DB22</f>
        <v>1.44</v>
      </c>
      <c r="DD22" s="229"/>
      <c r="DE22" s="229"/>
      <c r="DF22" s="229"/>
      <c r="DG22" s="218"/>
      <c r="DH22" s="221"/>
      <c r="DI22" s="230"/>
      <c r="DJ22" s="221">
        <f>BG22</f>
        <v>6</v>
      </c>
      <c r="DK22" s="221"/>
      <c r="DL22" s="221"/>
      <c r="DM22" s="221"/>
      <c r="DN22" s="231" t="s">
        <v>117</v>
      </c>
      <c r="DO22" s="232"/>
      <c r="DP22" s="232"/>
      <c r="DQ22" s="232"/>
      <c r="EB22" s="120"/>
      <c r="EC22" s="121"/>
      <c r="ED22" s="122">
        <f>EC22*BG22/BB22</f>
        <v>0</v>
      </c>
      <c r="EE22" s="88">
        <v>6</v>
      </c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</row>
    <row r="23" spans="1:215" ht="21" customHeight="1">
      <c r="A23" s="107">
        <v>6</v>
      </c>
      <c r="B23" s="83" t="s">
        <v>118</v>
      </c>
      <c r="C23" s="184" t="s">
        <v>112</v>
      </c>
      <c r="D23" s="123"/>
      <c r="E23" s="123"/>
      <c r="F23" s="123"/>
      <c r="G23" s="123"/>
      <c r="H23" s="185"/>
      <c r="I23" s="123"/>
      <c r="J23" s="123"/>
      <c r="K23" s="123"/>
      <c r="L23" s="123"/>
      <c r="M23" s="185"/>
      <c r="N23" s="124"/>
      <c r="O23" s="124"/>
      <c r="P23" s="124"/>
      <c r="Q23" s="124"/>
      <c r="R23" s="185"/>
      <c r="S23" s="124"/>
      <c r="T23" s="124"/>
      <c r="U23" s="124"/>
      <c r="V23" s="124"/>
      <c r="W23" s="185"/>
      <c r="X23" s="234"/>
      <c r="Y23" s="125"/>
      <c r="Z23" s="125"/>
      <c r="AA23" s="125"/>
      <c r="AB23" s="107"/>
      <c r="AC23" s="125"/>
      <c r="AD23" s="125"/>
      <c r="AE23" s="125"/>
      <c r="AF23" s="125"/>
      <c r="AG23" s="107"/>
      <c r="AH23" s="235"/>
      <c r="AI23" s="235"/>
      <c r="AJ23" s="235"/>
      <c r="AK23" s="235"/>
      <c r="AL23" s="120"/>
      <c r="AM23" s="235"/>
      <c r="AN23" s="235"/>
      <c r="AO23" s="235"/>
      <c r="AP23" s="235"/>
      <c r="AQ23" s="107"/>
      <c r="AR23" s="216"/>
      <c r="AS23" s="216">
        <v>18</v>
      </c>
      <c r="AT23" s="216"/>
      <c r="AU23" s="216"/>
      <c r="AV23" s="120">
        <v>2</v>
      </c>
      <c r="AW23" s="236"/>
      <c r="AX23" s="216"/>
      <c r="AY23" s="236"/>
      <c r="AZ23" s="236"/>
      <c r="BA23" s="120"/>
      <c r="BB23" s="214">
        <f>SUM(BC23:BF23)</f>
        <v>18</v>
      </c>
      <c r="BC23" s="107">
        <f>(D23+I23+N23+S23+X23+AC23+AH23+AM23+AR23+AW23)</f>
        <v>0</v>
      </c>
      <c r="BD23" s="107">
        <f t="shared" si="12"/>
        <v>18</v>
      </c>
      <c r="BE23" s="107">
        <f t="shared" si="12"/>
        <v>0</v>
      </c>
      <c r="BF23" s="107">
        <f t="shared" si="12"/>
        <v>0</v>
      </c>
      <c r="BG23" s="187">
        <f t="shared" si="12"/>
        <v>2</v>
      </c>
      <c r="BH23" s="107"/>
      <c r="BI23" s="134"/>
      <c r="BJ23" s="102"/>
      <c r="BK23" s="120"/>
      <c r="BL23" s="107"/>
      <c r="BM23" s="120"/>
      <c r="BN23" s="107"/>
      <c r="BO23" s="134"/>
      <c r="BP23" s="102"/>
      <c r="BQ23" s="193"/>
      <c r="BR23" s="107"/>
      <c r="BS23" s="134"/>
      <c r="BT23" s="102"/>
      <c r="BU23" s="120"/>
      <c r="BV23" s="107"/>
      <c r="BW23" s="134"/>
      <c r="BX23" s="120"/>
      <c r="BY23" s="122"/>
      <c r="BZ23" s="107"/>
      <c r="CA23" s="120"/>
      <c r="CB23" s="107"/>
      <c r="CC23" s="120"/>
      <c r="CD23" s="107"/>
      <c r="CE23" s="120"/>
      <c r="CF23" s="23"/>
      <c r="CG23" s="215"/>
      <c r="CH23" s="107"/>
      <c r="CI23" s="120"/>
      <c r="CJ23" s="107"/>
      <c r="CK23" s="120"/>
      <c r="CL23" s="23"/>
      <c r="CM23" s="215"/>
      <c r="CN23" s="107"/>
      <c r="CO23" s="120"/>
      <c r="CP23" s="184"/>
      <c r="CQ23" s="120"/>
      <c r="CR23" s="101"/>
      <c r="CS23" s="120"/>
      <c r="CT23" s="107"/>
      <c r="CU23" s="120"/>
      <c r="CV23" s="107"/>
      <c r="CW23" s="120"/>
      <c r="CX23" s="102"/>
      <c r="CY23" s="120"/>
      <c r="CZ23" s="140"/>
      <c r="DA23" s="120"/>
      <c r="DB23" s="140"/>
      <c r="DC23" s="140"/>
      <c r="DD23" s="23"/>
      <c r="DE23" s="23"/>
      <c r="DF23" s="23"/>
      <c r="DG23" s="107"/>
      <c r="DH23" s="120"/>
      <c r="DI23" s="196"/>
      <c r="DJ23" s="134"/>
      <c r="DK23" s="134"/>
      <c r="DL23" s="134"/>
      <c r="DM23" s="120"/>
      <c r="DN23" s="83"/>
      <c r="DO23" s="84"/>
      <c r="DP23" s="84"/>
      <c r="DQ23" s="84"/>
      <c r="EB23" s="120"/>
      <c r="EC23" s="121">
        <f>BF23</f>
        <v>0</v>
      </c>
      <c r="ED23" s="122">
        <f>EC23*BG23/BB23</f>
        <v>0</v>
      </c>
    </row>
    <row r="24" spans="1:215" s="233" customFormat="1" ht="40.5" customHeight="1">
      <c r="A24" s="107">
        <v>7</v>
      </c>
      <c r="B24" s="82" t="s">
        <v>119</v>
      </c>
      <c r="C24" s="184" t="s">
        <v>112</v>
      </c>
      <c r="D24" s="123"/>
      <c r="E24" s="123"/>
      <c r="F24" s="123"/>
      <c r="G24" s="123"/>
      <c r="H24" s="187"/>
      <c r="I24" s="210"/>
      <c r="J24" s="123"/>
      <c r="K24" s="123"/>
      <c r="L24" s="123"/>
      <c r="M24" s="187"/>
      <c r="N24" s="124"/>
      <c r="O24" s="124"/>
      <c r="P24" s="124"/>
      <c r="Q24" s="124"/>
      <c r="R24" s="185"/>
      <c r="S24" s="124"/>
      <c r="T24" s="124"/>
      <c r="U24" s="124"/>
      <c r="V24" s="124"/>
      <c r="W24" s="185"/>
      <c r="X24" s="125"/>
      <c r="Y24" s="125"/>
      <c r="Z24" s="125"/>
      <c r="AA24" s="125"/>
      <c r="AB24" s="185"/>
      <c r="AC24" s="125"/>
      <c r="AD24" s="125"/>
      <c r="AE24" s="125"/>
      <c r="AF24" s="125"/>
      <c r="AG24" s="185"/>
      <c r="AH24" s="186"/>
      <c r="AI24" s="186"/>
      <c r="AJ24" s="186"/>
      <c r="AK24" s="186"/>
      <c r="AL24" s="185"/>
      <c r="AM24" s="186"/>
      <c r="AN24" s="186"/>
      <c r="AO24" s="186"/>
      <c r="AP24" s="186"/>
      <c r="AQ24" s="211"/>
      <c r="AR24" s="216"/>
      <c r="AS24" s="216"/>
      <c r="AT24" s="188"/>
      <c r="AU24" s="216"/>
      <c r="AV24" s="212"/>
      <c r="AW24" s="216"/>
      <c r="AX24" s="216">
        <v>9</v>
      </c>
      <c r="AY24" s="188"/>
      <c r="AZ24" s="216"/>
      <c r="BA24" s="217">
        <v>2</v>
      </c>
      <c r="BB24" s="214">
        <f>SUM(BC24:BF24)</f>
        <v>9</v>
      </c>
      <c r="BC24" s="107">
        <f>(D24+N24+S24+X24+AC24+AH24+AM24+AR24+AW24)</f>
        <v>0</v>
      </c>
      <c r="BD24" s="107">
        <f>SUM(E24,J24,O24,T24,Y24,AD24,AI24,AN24,AU24,AX24)</f>
        <v>9</v>
      </c>
      <c r="BE24" s="107">
        <f>SUM(F24,K24,P24,U24,Z24,AE24,AJ24,AO24,AT24,AY24)</f>
        <v>0</v>
      </c>
      <c r="BF24" s="107">
        <f>SUM(G24,L24,Q24,V24,AA24,AF24,AK24,AP24,AZ24,AU24)</f>
        <v>0</v>
      </c>
      <c r="BG24" s="187">
        <f>SUM(H24,M24,R24,W24,AB24,AG24,AL24,AQ24,AV24,BA24)</f>
        <v>2</v>
      </c>
      <c r="BH24" s="218"/>
      <c r="BI24" s="219"/>
      <c r="BJ24" s="220"/>
      <c r="BK24" s="221"/>
      <c r="BL24" s="218"/>
      <c r="BM24" s="221"/>
      <c r="BN24" s="218"/>
      <c r="BO24" s="219"/>
      <c r="BP24" s="220"/>
      <c r="BQ24" s="222"/>
      <c r="BR24" s="218"/>
      <c r="BS24" s="219"/>
      <c r="BT24" s="220"/>
      <c r="BU24" s="221"/>
      <c r="BV24" s="218"/>
      <c r="BW24" s="223"/>
      <c r="BX24" s="221"/>
      <c r="BY24" s="224"/>
      <c r="BZ24" s="107"/>
      <c r="CA24" s="120"/>
      <c r="CB24" s="107"/>
      <c r="CC24" s="120"/>
      <c r="CD24" s="107"/>
      <c r="CE24" s="120"/>
      <c r="CF24" s="23"/>
      <c r="CG24" s="215"/>
      <c r="CH24" s="107"/>
      <c r="CI24" s="120"/>
      <c r="CJ24" s="107"/>
      <c r="CK24" s="120"/>
      <c r="CL24" s="23"/>
      <c r="CM24" s="215"/>
      <c r="CN24" s="107"/>
      <c r="CO24" s="120"/>
      <c r="CP24" s="184"/>
      <c r="CQ24" s="225"/>
      <c r="CR24" s="226"/>
      <c r="CS24" s="225"/>
      <c r="CT24" s="227"/>
      <c r="CU24" s="225"/>
      <c r="CV24" s="227"/>
      <c r="CW24" s="225"/>
      <c r="CX24" s="220"/>
      <c r="CY24" s="221"/>
      <c r="CZ24" s="228"/>
      <c r="DA24" s="221"/>
      <c r="DB24" s="228"/>
      <c r="DC24" s="228"/>
      <c r="DD24" s="229"/>
      <c r="DE24" s="229"/>
      <c r="DF24" s="229"/>
      <c r="DG24" s="218"/>
      <c r="DH24" s="221"/>
      <c r="DI24" s="230"/>
      <c r="DJ24" s="221"/>
      <c r="DK24" s="221"/>
      <c r="DL24" s="221"/>
      <c r="DM24" s="221"/>
      <c r="DN24" s="231"/>
      <c r="DO24" s="232"/>
      <c r="DP24" s="232"/>
      <c r="DQ24" s="232"/>
      <c r="EB24" s="120"/>
      <c r="EC24" s="121">
        <f>10</f>
        <v>10</v>
      </c>
      <c r="ED24" s="122">
        <f>EC24*BG24/BB24</f>
        <v>2.2222222222222223</v>
      </c>
      <c r="EE24" s="88">
        <v>2</v>
      </c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</row>
    <row r="25" spans="1:215" ht="21" customHeight="1">
      <c r="A25" s="600" t="s">
        <v>120</v>
      </c>
      <c r="B25" s="601"/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601"/>
      <c r="AF25" s="601"/>
      <c r="AG25" s="601"/>
      <c r="AH25" s="601"/>
      <c r="AI25" s="601"/>
      <c r="AJ25" s="601"/>
      <c r="AK25" s="601"/>
      <c r="AL25" s="601"/>
      <c r="AM25" s="601"/>
      <c r="AN25" s="601"/>
      <c r="AO25" s="601"/>
      <c r="AP25" s="601"/>
      <c r="AQ25" s="601"/>
      <c r="AR25" s="601"/>
      <c r="AS25" s="601"/>
      <c r="AT25" s="601"/>
      <c r="AU25" s="601"/>
      <c r="AV25" s="601"/>
      <c r="AW25" s="601"/>
      <c r="AX25" s="601"/>
      <c r="AY25" s="601"/>
      <c r="AZ25" s="601"/>
      <c r="BA25" s="602"/>
      <c r="BB25" s="146">
        <f t="shared" ref="BB25:CG25" si="13">BB26+BB30+BB40</f>
        <v>303</v>
      </c>
      <c r="BC25" s="146">
        <f t="shared" si="13"/>
        <v>120</v>
      </c>
      <c r="BD25" s="146">
        <f t="shared" si="13"/>
        <v>153</v>
      </c>
      <c r="BE25" s="146">
        <f t="shared" si="13"/>
        <v>0</v>
      </c>
      <c r="BF25" s="146">
        <f t="shared" si="13"/>
        <v>30</v>
      </c>
      <c r="BG25" s="147">
        <f t="shared" si="13"/>
        <v>50</v>
      </c>
      <c r="BH25" s="146">
        <f t="shared" si="13"/>
        <v>18</v>
      </c>
      <c r="BI25" s="146">
        <f t="shared" si="13"/>
        <v>9</v>
      </c>
      <c r="BJ25" s="146">
        <f t="shared" si="13"/>
        <v>39</v>
      </c>
      <c r="BK25" s="146">
        <f t="shared" si="13"/>
        <v>3</v>
      </c>
      <c r="BL25" s="146">
        <f t="shared" si="13"/>
        <v>27</v>
      </c>
      <c r="BM25" s="146">
        <f t="shared" si="13"/>
        <v>27</v>
      </c>
      <c r="BN25" s="146">
        <f t="shared" si="13"/>
        <v>27</v>
      </c>
      <c r="BO25" s="146">
        <f t="shared" si="13"/>
        <v>18</v>
      </c>
      <c r="BP25" s="146">
        <f t="shared" si="13"/>
        <v>9</v>
      </c>
      <c r="BQ25" s="146">
        <f t="shared" si="13"/>
        <v>0</v>
      </c>
      <c r="BR25" s="146">
        <f t="shared" si="13"/>
        <v>23</v>
      </c>
      <c r="BS25" s="146">
        <f t="shared" si="13"/>
        <v>50</v>
      </c>
      <c r="BT25" s="146">
        <f t="shared" si="13"/>
        <v>45</v>
      </c>
      <c r="BU25" s="146">
        <f t="shared" si="13"/>
        <v>27</v>
      </c>
      <c r="BV25" s="146">
        <f t="shared" si="13"/>
        <v>9</v>
      </c>
      <c r="BW25" s="146">
        <f t="shared" si="13"/>
        <v>23</v>
      </c>
      <c r="BX25" s="146">
        <f t="shared" si="13"/>
        <v>84</v>
      </c>
      <c r="BY25" s="146">
        <f t="shared" si="13"/>
        <v>347</v>
      </c>
      <c r="BZ25" s="146">
        <f t="shared" si="13"/>
        <v>72</v>
      </c>
      <c r="CA25" s="146">
        <f t="shared" si="13"/>
        <v>11</v>
      </c>
      <c r="CB25" s="146" t="e">
        <f t="shared" si="13"/>
        <v>#REF!</v>
      </c>
      <c r="CC25" s="146" t="e">
        <f t="shared" si="13"/>
        <v>#REF!</v>
      </c>
      <c r="CD25" s="146">
        <f t="shared" si="13"/>
        <v>66</v>
      </c>
      <c r="CE25" s="146">
        <f t="shared" si="13"/>
        <v>12</v>
      </c>
      <c r="CF25" s="146">
        <f t="shared" si="13"/>
        <v>0</v>
      </c>
      <c r="CG25" s="146">
        <f t="shared" si="13"/>
        <v>0</v>
      </c>
      <c r="CH25" s="146">
        <f t="shared" ref="CH25:DM25" si="14">CH26+CH30+CH40</f>
        <v>0</v>
      </c>
      <c r="CI25" s="146">
        <f t="shared" si="14"/>
        <v>0</v>
      </c>
      <c r="CJ25" s="146">
        <f t="shared" si="14"/>
        <v>0</v>
      </c>
      <c r="CK25" s="146">
        <f t="shared" si="14"/>
        <v>0</v>
      </c>
      <c r="CL25" s="146">
        <f t="shared" si="14"/>
        <v>0</v>
      </c>
      <c r="CM25" s="146">
        <f t="shared" si="14"/>
        <v>0</v>
      </c>
      <c r="CN25" s="146">
        <f t="shared" si="14"/>
        <v>0</v>
      </c>
      <c r="CO25" s="146">
        <f t="shared" si="14"/>
        <v>0</v>
      </c>
      <c r="CP25" s="146">
        <f t="shared" si="14"/>
        <v>0</v>
      </c>
      <c r="CQ25" s="146">
        <f t="shared" si="14"/>
        <v>0</v>
      </c>
      <c r="CR25" s="146">
        <f t="shared" si="14"/>
        <v>0</v>
      </c>
      <c r="CS25" s="146">
        <f t="shared" si="14"/>
        <v>0</v>
      </c>
      <c r="CT25" s="146">
        <f t="shared" si="14"/>
        <v>0</v>
      </c>
      <c r="CU25" s="146">
        <f t="shared" si="14"/>
        <v>0</v>
      </c>
      <c r="CV25" s="146">
        <f t="shared" si="14"/>
        <v>0</v>
      </c>
      <c r="CW25" s="146">
        <f t="shared" si="14"/>
        <v>0</v>
      </c>
      <c r="CX25" s="146">
        <f t="shared" si="14"/>
        <v>30</v>
      </c>
      <c r="CY25" s="146">
        <f t="shared" si="14"/>
        <v>6.72</v>
      </c>
      <c r="CZ25" s="146">
        <f t="shared" si="14"/>
        <v>3.7333333333333334</v>
      </c>
      <c r="DA25" s="146">
        <f t="shared" si="14"/>
        <v>1.2</v>
      </c>
      <c r="DB25" s="146">
        <f t="shared" si="14"/>
        <v>3.9733333333333332</v>
      </c>
      <c r="DC25" s="146">
        <f t="shared" si="14"/>
        <v>7.706666666666667</v>
      </c>
      <c r="DD25" s="146">
        <f t="shared" si="14"/>
        <v>0</v>
      </c>
      <c r="DE25" s="146">
        <f t="shared" si="14"/>
        <v>0</v>
      </c>
      <c r="DF25" s="146">
        <f t="shared" si="14"/>
        <v>0</v>
      </c>
      <c r="DG25" s="146">
        <f t="shared" si="14"/>
        <v>27</v>
      </c>
      <c r="DH25" s="146">
        <f t="shared" si="14"/>
        <v>3</v>
      </c>
      <c r="DI25" s="146">
        <f t="shared" si="14"/>
        <v>1.6666666666666667</v>
      </c>
      <c r="DJ25" s="146">
        <f t="shared" si="14"/>
        <v>10</v>
      </c>
      <c r="DK25" s="146">
        <f t="shared" si="14"/>
        <v>0</v>
      </c>
      <c r="DL25" s="146">
        <f t="shared" si="14"/>
        <v>0</v>
      </c>
      <c r="DM25" s="146">
        <f t="shared" si="14"/>
        <v>0</v>
      </c>
      <c r="DN25" s="146" t="e">
        <f t="shared" ref="DN25:ES25" si="15">DN26+DN30+DN40</f>
        <v>#VALUE!</v>
      </c>
      <c r="DO25" s="146">
        <f t="shared" si="15"/>
        <v>0</v>
      </c>
      <c r="DP25" s="146">
        <f t="shared" si="15"/>
        <v>0</v>
      </c>
      <c r="DQ25" s="146">
        <f t="shared" si="15"/>
        <v>0</v>
      </c>
      <c r="DR25" s="146">
        <f t="shared" si="15"/>
        <v>0</v>
      </c>
      <c r="DS25" s="146">
        <f t="shared" si="15"/>
        <v>0</v>
      </c>
      <c r="DT25" s="146">
        <f t="shared" si="15"/>
        <v>0</v>
      </c>
      <c r="DU25" s="146">
        <f t="shared" si="15"/>
        <v>0</v>
      </c>
      <c r="DV25" s="146">
        <f t="shared" si="15"/>
        <v>0</v>
      </c>
      <c r="DW25" s="146">
        <f t="shared" si="15"/>
        <v>0</v>
      </c>
      <c r="DX25" s="146">
        <f t="shared" si="15"/>
        <v>0</v>
      </c>
      <c r="DY25" s="146">
        <f t="shared" si="15"/>
        <v>0</v>
      </c>
      <c r="DZ25" s="146">
        <f t="shared" si="15"/>
        <v>0</v>
      </c>
      <c r="EA25" s="146">
        <f t="shared" si="15"/>
        <v>0</v>
      </c>
      <c r="EB25" s="120"/>
      <c r="EC25" s="121"/>
      <c r="ED25" s="122">
        <f t="shared" si="10"/>
        <v>0</v>
      </c>
    </row>
    <row r="26" spans="1:215" ht="21" customHeight="1">
      <c r="A26" s="597" t="s">
        <v>121</v>
      </c>
      <c r="B26" s="598"/>
      <c r="C26" s="598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9"/>
      <c r="BB26" s="205">
        <f t="shared" ref="BB26:BG26" si="16">SUM(BB27:BB29)</f>
        <v>90</v>
      </c>
      <c r="BC26" s="205">
        <f t="shared" si="16"/>
        <v>45</v>
      </c>
      <c r="BD26" s="205">
        <f t="shared" si="16"/>
        <v>45</v>
      </c>
      <c r="BE26" s="205">
        <f t="shared" si="16"/>
        <v>0</v>
      </c>
      <c r="BF26" s="205">
        <f t="shared" si="16"/>
        <v>0</v>
      </c>
      <c r="BG26" s="176">
        <f t="shared" si="16"/>
        <v>15</v>
      </c>
      <c r="BH26" s="176">
        <f t="shared" ref="BH26:CA26" si="17">SUM(BH20:BH24)</f>
        <v>0</v>
      </c>
      <c r="BI26" s="176">
        <f t="shared" si="17"/>
        <v>0</v>
      </c>
      <c r="BJ26" s="176">
        <f t="shared" si="17"/>
        <v>0</v>
      </c>
      <c r="BK26" s="176">
        <f t="shared" si="17"/>
        <v>0</v>
      </c>
      <c r="BL26" s="176">
        <f t="shared" si="17"/>
        <v>18</v>
      </c>
      <c r="BM26" s="176">
        <f t="shared" si="17"/>
        <v>2</v>
      </c>
      <c r="BN26" s="176">
        <f t="shared" si="17"/>
        <v>0</v>
      </c>
      <c r="BO26" s="176">
        <f t="shared" si="17"/>
        <v>0</v>
      </c>
      <c r="BP26" s="176">
        <f t="shared" si="17"/>
        <v>0</v>
      </c>
      <c r="BQ26" s="176">
        <f t="shared" si="17"/>
        <v>0</v>
      </c>
      <c r="BR26" s="176">
        <f t="shared" si="17"/>
        <v>0</v>
      </c>
      <c r="BS26" s="176">
        <f t="shared" si="17"/>
        <v>0</v>
      </c>
      <c r="BT26" s="176">
        <f t="shared" si="17"/>
        <v>0</v>
      </c>
      <c r="BU26" s="176">
        <f t="shared" si="17"/>
        <v>0</v>
      </c>
      <c r="BV26" s="176">
        <f t="shared" si="17"/>
        <v>0</v>
      </c>
      <c r="BW26" s="176">
        <f t="shared" si="17"/>
        <v>0</v>
      </c>
      <c r="BX26" s="176">
        <f t="shared" si="17"/>
        <v>8</v>
      </c>
      <c r="BY26" s="176">
        <f t="shared" si="17"/>
        <v>202</v>
      </c>
      <c r="BZ26" s="176">
        <f t="shared" si="17"/>
        <v>72</v>
      </c>
      <c r="CA26" s="176">
        <f t="shared" si="17"/>
        <v>11</v>
      </c>
      <c r="CB26" s="176" t="e">
        <f>SUM(#REF!,CB31,CB32,#REF!,#REF!,CB36,CB41,#REF!)</f>
        <v>#REF!</v>
      </c>
      <c r="CC26" s="176" t="e">
        <f>SUM(#REF!,CC31,CC32,#REF!,#REF!,CC36,CC41,#REF!)</f>
        <v>#REF!</v>
      </c>
      <c r="CD26" s="176">
        <f t="shared" ref="CD26:DI26" si="18">SUM(CD20:CD24)</f>
        <v>0</v>
      </c>
      <c r="CE26" s="176">
        <f t="shared" si="18"/>
        <v>0</v>
      </c>
      <c r="CF26" s="176">
        <f t="shared" si="18"/>
        <v>0</v>
      </c>
      <c r="CG26" s="176">
        <f t="shared" si="18"/>
        <v>0</v>
      </c>
      <c r="CH26" s="176">
        <f t="shared" si="18"/>
        <v>0</v>
      </c>
      <c r="CI26" s="176">
        <f t="shared" si="18"/>
        <v>0</v>
      </c>
      <c r="CJ26" s="176">
        <f t="shared" si="18"/>
        <v>0</v>
      </c>
      <c r="CK26" s="176">
        <f t="shared" si="18"/>
        <v>0</v>
      </c>
      <c r="CL26" s="176">
        <f t="shared" si="18"/>
        <v>0</v>
      </c>
      <c r="CM26" s="176">
        <f t="shared" si="18"/>
        <v>0</v>
      </c>
      <c r="CN26" s="176">
        <f t="shared" si="18"/>
        <v>0</v>
      </c>
      <c r="CO26" s="176">
        <f t="shared" si="18"/>
        <v>0</v>
      </c>
      <c r="CP26" s="176">
        <f t="shared" si="18"/>
        <v>0</v>
      </c>
      <c r="CQ26" s="176">
        <f t="shared" si="18"/>
        <v>0</v>
      </c>
      <c r="CR26" s="176">
        <f t="shared" si="18"/>
        <v>0</v>
      </c>
      <c r="CS26" s="176">
        <f t="shared" si="18"/>
        <v>0</v>
      </c>
      <c r="CT26" s="176">
        <f t="shared" si="18"/>
        <v>0</v>
      </c>
      <c r="CU26" s="176">
        <f t="shared" si="18"/>
        <v>0</v>
      </c>
      <c r="CV26" s="176">
        <f t="shared" si="18"/>
        <v>0</v>
      </c>
      <c r="CW26" s="176">
        <f t="shared" si="18"/>
        <v>0</v>
      </c>
      <c r="CX26" s="176">
        <f t="shared" si="18"/>
        <v>12</v>
      </c>
      <c r="CY26" s="176">
        <f t="shared" si="18"/>
        <v>2.88</v>
      </c>
      <c r="CZ26" s="176">
        <f t="shared" si="18"/>
        <v>1.6</v>
      </c>
      <c r="DA26" s="176">
        <f t="shared" si="18"/>
        <v>0.48</v>
      </c>
      <c r="DB26" s="176">
        <f t="shared" si="18"/>
        <v>1.3688888888888888</v>
      </c>
      <c r="DC26" s="176">
        <f t="shared" si="18"/>
        <v>2.9688888888888889</v>
      </c>
      <c r="DD26" s="176">
        <f t="shared" si="18"/>
        <v>0</v>
      </c>
      <c r="DE26" s="176">
        <f t="shared" si="18"/>
        <v>0</v>
      </c>
      <c r="DF26" s="176">
        <f t="shared" si="18"/>
        <v>0</v>
      </c>
      <c r="DG26" s="205">
        <f t="shared" si="18"/>
        <v>0</v>
      </c>
      <c r="DH26" s="176">
        <f t="shared" si="18"/>
        <v>0</v>
      </c>
      <c r="DI26" s="176">
        <f t="shared" si="18"/>
        <v>0</v>
      </c>
      <c r="DJ26" s="207"/>
      <c r="DK26" s="207"/>
      <c r="DL26" s="207"/>
      <c r="DM26" s="208"/>
      <c r="DN26" s="209"/>
      <c r="DO26" s="84"/>
      <c r="DP26" s="84"/>
      <c r="DQ26" s="84"/>
      <c r="EB26" s="120"/>
      <c r="EC26" s="121"/>
      <c r="ED26" s="122">
        <f t="shared" si="10"/>
        <v>0</v>
      </c>
    </row>
    <row r="27" spans="1:215" ht="21" customHeight="1">
      <c r="A27" s="101">
        <v>1</v>
      </c>
      <c r="B27" s="83" t="s">
        <v>122</v>
      </c>
      <c r="C27" s="184" t="s">
        <v>108</v>
      </c>
      <c r="D27" s="123">
        <v>18</v>
      </c>
      <c r="E27" s="123">
        <v>9</v>
      </c>
      <c r="F27" s="123"/>
      <c r="G27" s="123"/>
      <c r="H27" s="187">
        <v>5</v>
      </c>
      <c r="I27" s="123"/>
      <c r="J27" s="123"/>
      <c r="K27" s="123"/>
      <c r="L27" s="123"/>
      <c r="M27" s="187"/>
      <c r="N27" s="124"/>
      <c r="O27" s="124"/>
      <c r="P27" s="124"/>
      <c r="Q27" s="124"/>
      <c r="R27" s="185"/>
      <c r="S27" s="124"/>
      <c r="T27" s="124"/>
      <c r="U27" s="124"/>
      <c r="V27" s="124"/>
      <c r="W27" s="185"/>
      <c r="X27" s="125"/>
      <c r="Y27" s="125"/>
      <c r="Z27" s="125"/>
      <c r="AA27" s="125"/>
      <c r="AB27" s="185"/>
      <c r="AC27" s="125"/>
      <c r="AD27" s="125"/>
      <c r="AE27" s="125"/>
      <c r="AF27" s="125"/>
      <c r="AG27" s="185"/>
      <c r="AH27" s="238"/>
      <c r="AI27" s="238"/>
      <c r="AJ27" s="238"/>
      <c r="AK27" s="238"/>
      <c r="AL27" s="185"/>
      <c r="AM27" s="235"/>
      <c r="AN27" s="235"/>
      <c r="AO27" s="235"/>
      <c r="AP27" s="235"/>
      <c r="AQ27" s="187"/>
      <c r="AR27" s="188"/>
      <c r="AS27" s="188"/>
      <c r="AT27" s="188"/>
      <c r="AU27" s="188"/>
      <c r="AV27" s="187"/>
      <c r="AW27" s="188"/>
      <c r="AX27" s="188"/>
      <c r="AY27" s="188"/>
      <c r="AZ27" s="188"/>
      <c r="BA27" s="185"/>
      <c r="BB27" s="239">
        <f>BC27+BD27+BE27+BF27</f>
        <v>27</v>
      </c>
      <c r="BC27" s="107">
        <f>SUM(D27,I27,N27,S27,X27,AC27,AH27,AM27,AR27,AW27)</f>
        <v>18</v>
      </c>
      <c r="BD27" s="107">
        <f t="shared" ref="BD27:BF29" si="19">SUM(E27,J27,O27,T27,Y27,AD27,AI27,AN27,AS27,AX27)</f>
        <v>9</v>
      </c>
      <c r="BE27" s="107">
        <f t="shared" si="19"/>
        <v>0</v>
      </c>
      <c r="BF27" s="107">
        <f t="shared" si="19"/>
        <v>0</v>
      </c>
      <c r="BG27" s="187">
        <f>SUM(H27,M27,R27,W27,AB27,AG27,AL27,AQ27,AV27,BA27)</f>
        <v>5</v>
      </c>
      <c r="BH27" s="107"/>
      <c r="BI27" s="134"/>
      <c r="BJ27" s="102"/>
      <c r="BK27" s="120"/>
      <c r="BL27" s="107"/>
      <c r="BM27" s="120"/>
      <c r="BN27" s="107"/>
      <c r="BO27" s="134"/>
      <c r="BP27" s="102"/>
      <c r="BQ27" s="193"/>
      <c r="BR27" s="107"/>
      <c r="BS27" s="134"/>
      <c r="BT27" s="102"/>
      <c r="BU27" s="120"/>
      <c r="BV27" s="107"/>
      <c r="BW27" s="134"/>
      <c r="BX27" s="120"/>
      <c r="BY27" s="122"/>
      <c r="BZ27" s="107"/>
      <c r="CA27" s="120"/>
      <c r="CB27" s="107"/>
      <c r="CC27" s="120"/>
      <c r="CD27" s="107"/>
      <c r="CE27" s="120"/>
      <c r="CF27" s="23"/>
      <c r="CG27" s="215"/>
      <c r="CH27" s="202"/>
      <c r="CI27" s="202"/>
      <c r="CJ27" s="202"/>
      <c r="CK27" s="202"/>
      <c r="CL27" s="202"/>
      <c r="CM27" s="202"/>
      <c r="CN27" s="202"/>
      <c r="CO27" s="202"/>
      <c r="CP27" s="184"/>
      <c r="CQ27" s="120"/>
      <c r="CR27" s="101"/>
      <c r="CS27" s="120"/>
      <c r="CT27" s="107"/>
      <c r="CU27" s="120"/>
      <c r="CV27" s="107"/>
      <c r="CW27" s="120"/>
      <c r="CX27" s="102"/>
      <c r="CY27" s="120"/>
      <c r="CZ27" s="140"/>
      <c r="DA27" s="120"/>
      <c r="DB27" s="140"/>
      <c r="DC27" s="140"/>
      <c r="DD27" s="23"/>
      <c r="DE27" s="23"/>
      <c r="DF27" s="23"/>
      <c r="DG27" s="107"/>
      <c r="DH27" s="120"/>
      <c r="DI27" s="196"/>
      <c r="DJ27" s="134"/>
      <c r="DK27" s="134"/>
      <c r="DL27" s="134"/>
      <c r="DM27" s="120"/>
      <c r="DN27" s="83"/>
      <c r="DO27" s="84"/>
      <c r="DP27" s="84"/>
      <c r="DQ27" s="84"/>
      <c r="EB27" s="120"/>
      <c r="EC27" s="121"/>
      <c r="ED27" s="122">
        <f t="shared" si="10"/>
        <v>0</v>
      </c>
    </row>
    <row r="28" spans="1:215" ht="21" customHeight="1">
      <c r="A28" s="101">
        <v>2</v>
      </c>
      <c r="B28" s="240" t="s">
        <v>123</v>
      </c>
      <c r="C28" s="184" t="s">
        <v>108</v>
      </c>
      <c r="D28" s="123"/>
      <c r="E28" s="123"/>
      <c r="F28" s="123"/>
      <c r="G28" s="123"/>
      <c r="H28" s="187"/>
      <c r="I28" s="210">
        <v>18</v>
      </c>
      <c r="J28" s="123">
        <v>18</v>
      </c>
      <c r="K28" s="123"/>
      <c r="L28" s="123"/>
      <c r="M28" s="187">
        <v>6</v>
      </c>
      <c r="N28" s="124"/>
      <c r="O28" s="124"/>
      <c r="P28" s="124"/>
      <c r="Q28" s="124"/>
      <c r="R28" s="185"/>
      <c r="S28" s="124"/>
      <c r="T28" s="124"/>
      <c r="U28" s="124"/>
      <c r="V28" s="124"/>
      <c r="W28" s="185"/>
      <c r="X28" s="125"/>
      <c r="Y28" s="125"/>
      <c r="Z28" s="125"/>
      <c r="AA28" s="125"/>
      <c r="AB28" s="185"/>
      <c r="AC28" s="125"/>
      <c r="AD28" s="125"/>
      <c r="AE28" s="125"/>
      <c r="AF28" s="125"/>
      <c r="AG28" s="185"/>
      <c r="AH28" s="238"/>
      <c r="AI28" s="238"/>
      <c r="AJ28" s="238"/>
      <c r="AK28" s="238"/>
      <c r="AL28" s="185"/>
      <c r="AM28" s="235"/>
      <c r="AN28" s="235"/>
      <c r="AO28" s="235"/>
      <c r="AP28" s="235"/>
      <c r="AQ28" s="187"/>
      <c r="AR28" s="188"/>
      <c r="AS28" s="188"/>
      <c r="AT28" s="188"/>
      <c r="AU28" s="188"/>
      <c r="AV28" s="187"/>
      <c r="AW28" s="188"/>
      <c r="AX28" s="188"/>
      <c r="AY28" s="188"/>
      <c r="AZ28" s="188"/>
      <c r="BA28" s="185"/>
      <c r="BB28" s="239">
        <f>BC28+BD28+BE28+BF28</f>
        <v>36</v>
      </c>
      <c r="BC28" s="107">
        <f>SUM(D28,I28,N28,S28,X28,AC28,AH28,AM28,AR28,AW28)</f>
        <v>18</v>
      </c>
      <c r="BD28" s="107">
        <f t="shared" si="19"/>
        <v>18</v>
      </c>
      <c r="BE28" s="107">
        <f t="shared" si="19"/>
        <v>0</v>
      </c>
      <c r="BF28" s="107">
        <f t="shared" si="19"/>
        <v>0</v>
      </c>
      <c r="BG28" s="187">
        <f>SUM(H28,M28,R28,W28,AB28,AG28,AL28,AQ28,AV28,BA28)</f>
        <v>6</v>
      </c>
      <c r="BH28" s="107"/>
      <c r="BI28" s="134"/>
      <c r="BJ28" s="102"/>
      <c r="BK28" s="120"/>
      <c r="BL28" s="107"/>
      <c r="BM28" s="120"/>
      <c r="BN28" s="107"/>
      <c r="BO28" s="134"/>
      <c r="BP28" s="102"/>
      <c r="BQ28" s="193"/>
      <c r="BR28" s="107"/>
      <c r="BS28" s="134"/>
      <c r="BT28" s="102"/>
      <c r="BU28" s="120"/>
      <c r="BV28" s="107"/>
      <c r="BW28" s="134"/>
      <c r="BX28" s="120"/>
      <c r="BY28" s="122"/>
      <c r="BZ28" s="107"/>
      <c r="CA28" s="120"/>
      <c r="CB28" s="107"/>
      <c r="CC28" s="120"/>
      <c r="CD28" s="107"/>
      <c r="CE28" s="120"/>
      <c r="CF28" s="23"/>
      <c r="CG28" s="215"/>
      <c r="CH28" s="202"/>
      <c r="CI28" s="202"/>
      <c r="CJ28" s="202"/>
      <c r="CK28" s="202"/>
      <c r="CL28" s="202"/>
      <c r="CM28" s="202"/>
      <c r="CN28" s="202"/>
      <c r="CO28" s="202"/>
      <c r="CP28" s="184"/>
      <c r="CQ28" s="120"/>
      <c r="CR28" s="101"/>
      <c r="CS28" s="120"/>
      <c r="CT28" s="107"/>
      <c r="CU28" s="120"/>
      <c r="CV28" s="107"/>
      <c r="CW28" s="120"/>
      <c r="CX28" s="102"/>
      <c r="CY28" s="120"/>
      <c r="CZ28" s="140"/>
      <c r="DA28" s="120"/>
      <c r="DB28" s="140"/>
      <c r="DC28" s="140"/>
      <c r="DD28" s="23"/>
      <c r="DE28" s="23"/>
      <c r="DF28" s="23"/>
      <c r="DG28" s="107"/>
      <c r="DH28" s="120"/>
      <c r="DI28" s="196"/>
      <c r="DJ28" s="134"/>
      <c r="DK28" s="134"/>
      <c r="DL28" s="134"/>
      <c r="DM28" s="120"/>
      <c r="DN28" s="83"/>
      <c r="DO28" s="84"/>
      <c r="DP28" s="84"/>
      <c r="DQ28" s="84"/>
      <c r="EB28" s="120"/>
      <c r="EC28" s="121">
        <v>15</v>
      </c>
      <c r="ED28" s="122">
        <f t="shared" si="10"/>
        <v>2.5</v>
      </c>
    </row>
    <row r="29" spans="1:215" ht="21" customHeight="1">
      <c r="A29" s="101">
        <v>3</v>
      </c>
      <c r="B29" s="240" t="s">
        <v>124</v>
      </c>
      <c r="C29" s="184" t="s">
        <v>108</v>
      </c>
      <c r="D29" s="123"/>
      <c r="E29" s="123"/>
      <c r="F29" s="123"/>
      <c r="G29" s="123"/>
      <c r="H29" s="187"/>
      <c r="I29" s="210"/>
      <c r="J29" s="123"/>
      <c r="K29" s="123"/>
      <c r="L29" s="123"/>
      <c r="M29" s="187"/>
      <c r="N29" s="124">
        <v>9</v>
      </c>
      <c r="O29" s="124">
        <v>18</v>
      </c>
      <c r="P29" s="124"/>
      <c r="Q29" s="124"/>
      <c r="R29" s="185">
        <v>4</v>
      </c>
      <c r="S29" s="124"/>
      <c r="T29" s="124"/>
      <c r="U29" s="124"/>
      <c r="V29" s="124"/>
      <c r="W29" s="185"/>
      <c r="X29" s="125"/>
      <c r="Y29" s="125"/>
      <c r="Z29" s="125"/>
      <c r="AA29" s="125"/>
      <c r="AB29" s="185"/>
      <c r="AC29" s="125"/>
      <c r="AD29" s="125"/>
      <c r="AE29" s="125"/>
      <c r="AF29" s="125"/>
      <c r="AG29" s="185"/>
      <c r="AH29" s="238"/>
      <c r="AI29" s="238"/>
      <c r="AJ29" s="238"/>
      <c r="AK29" s="238"/>
      <c r="AL29" s="185"/>
      <c r="AM29" s="235"/>
      <c r="AN29" s="235"/>
      <c r="AO29" s="235"/>
      <c r="AP29" s="235"/>
      <c r="AQ29" s="187"/>
      <c r="AR29" s="188"/>
      <c r="AS29" s="188"/>
      <c r="AT29" s="188"/>
      <c r="AU29" s="188"/>
      <c r="AV29" s="187"/>
      <c r="AW29" s="188"/>
      <c r="AX29" s="188"/>
      <c r="AY29" s="188"/>
      <c r="AZ29" s="188"/>
      <c r="BA29" s="185"/>
      <c r="BB29" s="239">
        <f>BC29+BD29+BE29+BF29</f>
        <v>27</v>
      </c>
      <c r="BC29" s="107">
        <f>SUM(D29,I29,N29,S29,X29,AC29,AH29,AM29,AR29,AW29)</f>
        <v>9</v>
      </c>
      <c r="BD29" s="107">
        <f t="shared" si="19"/>
        <v>18</v>
      </c>
      <c r="BE29" s="107">
        <f t="shared" si="19"/>
        <v>0</v>
      </c>
      <c r="BF29" s="107">
        <f t="shared" si="19"/>
        <v>0</v>
      </c>
      <c r="BG29" s="187">
        <f>SUM(H29,M29,R29,W29,AB29,AG29,AL29,AQ29,AV29,BA29)</f>
        <v>4</v>
      </c>
      <c r="BH29" s="107"/>
      <c r="BI29" s="134"/>
      <c r="BJ29" s="102"/>
      <c r="BK29" s="120"/>
      <c r="BL29" s="107"/>
      <c r="BM29" s="120"/>
      <c r="BN29" s="107"/>
      <c r="BO29" s="134"/>
      <c r="BP29" s="102"/>
      <c r="BQ29" s="193"/>
      <c r="BR29" s="107"/>
      <c r="BS29" s="134"/>
      <c r="BT29" s="102"/>
      <c r="BU29" s="120"/>
      <c r="BV29" s="107"/>
      <c r="BW29" s="134"/>
      <c r="BX29" s="120"/>
      <c r="BY29" s="122"/>
      <c r="BZ29" s="107"/>
      <c r="CA29" s="120"/>
      <c r="CB29" s="107"/>
      <c r="CC29" s="120"/>
      <c r="CD29" s="107"/>
      <c r="CE29" s="120"/>
      <c r="CF29" s="23"/>
      <c r="CG29" s="215"/>
      <c r="CH29" s="202"/>
      <c r="CI29" s="202"/>
      <c r="CJ29" s="202"/>
      <c r="CK29" s="202"/>
      <c r="CL29" s="202"/>
      <c r="CM29" s="202"/>
      <c r="CN29" s="202"/>
      <c r="CO29" s="202"/>
      <c r="CP29" s="184"/>
      <c r="CQ29" s="120"/>
      <c r="CR29" s="101"/>
      <c r="CS29" s="120"/>
      <c r="CT29" s="107"/>
      <c r="CU29" s="120"/>
      <c r="CV29" s="107"/>
      <c r="CW29" s="120"/>
      <c r="CX29" s="102"/>
      <c r="CY29" s="120"/>
      <c r="CZ29" s="140"/>
      <c r="DA29" s="120"/>
      <c r="DB29" s="140"/>
      <c r="DC29" s="140"/>
      <c r="DD29" s="23"/>
      <c r="DE29" s="23"/>
      <c r="DF29" s="23"/>
      <c r="DG29" s="107"/>
      <c r="DH29" s="120"/>
      <c r="DI29" s="196"/>
      <c r="DJ29" s="134"/>
      <c r="DK29" s="134"/>
      <c r="DL29" s="134"/>
      <c r="DM29" s="120"/>
      <c r="DN29" s="83"/>
      <c r="DO29" s="84"/>
      <c r="DP29" s="84"/>
      <c r="DQ29" s="84"/>
      <c r="EB29" s="120"/>
      <c r="EC29" s="121">
        <v>15</v>
      </c>
      <c r="ED29" s="122">
        <f t="shared" si="10"/>
        <v>2.2222222222222223</v>
      </c>
    </row>
    <row r="30" spans="1:215" ht="21" customHeight="1">
      <c r="A30" s="597" t="s">
        <v>125</v>
      </c>
      <c r="B30" s="603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3"/>
      <c r="AH30" s="603"/>
      <c r="AI30" s="603"/>
      <c r="AJ30" s="603"/>
      <c r="AK30" s="603"/>
      <c r="AL30" s="603"/>
      <c r="AM30" s="603"/>
      <c r="AN30" s="603"/>
      <c r="AO30" s="603"/>
      <c r="AP30" s="603"/>
      <c r="AQ30" s="603"/>
      <c r="AR30" s="603"/>
      <c r="AS30" s="603"/>
      <c r="AT30" s="603"/>
      <c r="AU30" s="603"/>
      <c r="AV30" s="603"/>
      <c r="AW30" s="603"/>
      <c r="AX30" s="603"/>
      <c r="AY30" s="603"/>
      <c r="AZ30" s="603"/>
      <c r="BA30" s="604"/>
      <c r="BB30" s="205">
        <f t="shared" ref="BB30:CG30" si="20">SUM(BB31:BB39)</f>
        <v>183</v>
      </c>
      <c r="BC30" s="205">
        <f t="shared" si="20"/>
        <v>75</v>
      </c>
      <c r="BD30" s="205">
        <f t="shared" si="20"/>
        <v>108</v>
      </c>
      <c r="BE30" s="205">
        <f t="shared" si="20"/>
        <v>0</v>
      </c>
      <c r="BF30" s="205">
        <f t="shared" si="20"/>
        <v>0</v>
      </c>
      <c r="BG30" s="176">
        <f t="shared" si="20"/>
        <v>32</v>
      </c>
      <c r="BH30" s="205">
        <f t="shared" si="20"/>
        <v>18</v>
      </c>
      <c r="BI30" s="205">
        <f t="shared" si="20"/>
        <v>9</v>
      </c>
      <c r="BJ30" s="205">
        <f t="shared" si="20"/>
        <v>9</v>
      </c>
      <c r="BK30" s="205">
        <f t="shared" si="20"/>
        <v>0</v>
      </c>
      <c r="BL30" s="205">
        <f t="shared" si="20"/>
        <v>9</v>
      </c>
      <c r="BM30" s="205">
        <f t="shared" si="20"/>
        <v>25</v>
      </c>
      <c r="BN30" s="205">
        <f t="shared" si="20"/>
        <v>27</v>
      </c>
      <c r="BO30" s="205">
        <f t="shared" si="20"/>
        <v>18</v>
      </c>
      <c r="BP30" s="205">
        <f t="shared" si="20"/>
        <v>9</v>
      </c>
      <c r="BQ30" s="205">
        <f t="shared" si="20"/>
        <v>0</v>
      </c>
      <c r="BR30" s="205">
        <f t="shared" si="20"/>
        <v>23</v>
      </c>
      <c r="BS30" s="205">
        <f t="shared" si="20"/>
        <v>50</v>
      </c>
      <c r="BT30" s="205">
        <f t="shared" si="20"/>
        <v>45</v>
      </c>
      <c r="BU30" s="205">
        <f t="shared" si="20"/>
        <v>27</v>
      </c>
      <c r="BV30" s="205">
        <f t="shared" si="20"/>
        <v>9</v>
      </c>
      <c r="BW30" s="205">
        <f t="shared" si="20"/>
        <v>23</v>
      </c>
      <c r="BX30" s="205">
        <f t="shared" si="20"/>
        <v>76</v>
      </c>
      <c r="BY30" s="205">
        <f t="shared" si="20"/>
        <v>145</v>
      </c>
      <c r="BZ30" s="205">
        <f t="shared" si="20"/>
        <v>0</v>
      </c>
      <c r="CA30" s="205">
        <f t="shared" si="20"/>
        <v>0</v>
      </c>
      <c r="CB30" s="205">
        <f t="shared" si="20"/>
        <v>0</v>
      </c>
      <c r="CC30" s="205">
        <f t="shared" si="20"/>
        <v>0</v>
      </c>
      <c r="CD30" s="205">
        <f t="shared" si="20"/>
        <v>66</v>
      </c>
      <c r="CE30" s="205">
        <f t="shared" si="20"/>
        <v>12</v>
      </c>
      <c r="CF30" s="205">
        <f t="shared" si="20"/>
        <v>0</v>
      </c>
      <c r="CG30" s="205">
        <f t="shared" si="20"/>
        <v>0</v>
      </c>
      <c r="CH30" s="205">
        <f t="shared" ref="CH30:DM30" si="21">SUM(CH31:CH39)</f>
        <v>0</v>
      </c>
      <c r="CI30" s="205">
        <f t="shared" si="21"/>
        <v>0</v>
      </c>
      <c r="CJ30" s="205">
        <f t="shared" si="21"/>
        <v>0</v>
      </c>
      <c r="CK30" s="205">
        <f t="shared" si="21"/>
        <v>0</v>
      </c>
      <c r="CL30" s="205">
        <f t="shared" si="21"/>
        <v>0</v>
      </c>
      <c r="CM30" s="205">
        <f t="shared" si="21"/>
        <v>0</v>
      </c>
      <c r="CN30" s="205">
        <f t="shared" si="21"/>
        <v>0</v>
      </c>
      <c r="CO30" s="205">
        <f t="shared" si="21"/>
        <v>0</v>
      </c>
      <c r="CP30" s="205">
        <f t="shared" si="21"/>
        <v>0</v>
      </c>
      <c r="CQ30" s="205">
        <f t="shared" si="21"/>
        <v>0</v>
      </c>
      <c r="CR30" s="205">
        <f t="shared" si="21"/>
        <v>0</v>
      </c>
      <c r="CS30" s="205">
        <f t="shared" si="21"/>
        <v>0</v>
      </c>
      <c r="CT30" s="205">
        <f t="shared" si="21"/>
        <v>0</v>
      </c>
      <c r="CU30" s="205">
        <f t="shared" si="21"/>
        <v>0</v>
      </c>
      <c r="CV30" s="205">
        <f t="shared" si="21"/>
        <v>0</v>
      </c>
      <c r="CW30" s="205">
        <f t="shared" si="21"/>
        <v>0</v>
      </c>
      <c r="CX30" s="205">
        <f t="shared" si="21"/>
        <v>14</v>
      </c>
      <c r="CY30" s="205">
        <f t="shared" si="21"/>
        <v>2.64</v>
      </c>
      <c r="CZ30" s="205">
        <f t="shared" si="21"/>
        <v>1.4666666666666668</v>
      </c>
      <c r="DA30" s="205">
        <f t="shared" si="21"/>
        <v>0.55999999999999994</v>
      </c>
      <c r="DB30" s="205">
        <f t="shared" si="21"/>
        <v>1.9644444444444444</v>
      </c>
      <c r="DC30" s="205">
        <f t="shared" si="21"/>
        <v>3.4311111111111114</v>
      </c>
      <c r="DD30" s="205">
        <f t="shared" si="21"/>
        <v>0</v>
      </c>
      <c r="DE30" s="205">
        <f t="shared" si="21"/>
        <v>0</v>
      </c>
      <c r="DF30" s="205">
        <f t="shared" si="21"/>
        <v>0</v>
      </c>
      <c r="DG30" s="205">
        <f t="shared" si="21"/>
        <v>27</v>
      </c>
      <c r="DH30" s="205">
        <f t="shared" si="21"/>
        <v>3</v>
      </c>
      <c r="DI30" s="205">
        <f t="shared" si="21"/>
        <v>1.6666666666666667</v>
      </c>
      <c r="DJ30" s="205">
        <f t="shared" si="21"/>
        <v>10</v>
      </c>
      <c r="DK30" s="205">
        <f t="shared" si="21"/>
        <v>0</v>
      </c>
      <c r="DL30" s="205">
        <f t="shared" si="21"/>
        <v>0</v>
      </c>
      <c r="DM30" s="205">
        <f t="shared" si="21"/>
        <v>0</v>
      </c>
      <c r="DN30" s="205">
        <f t="shared" ref="DN30:ES30" si="22">SUM(DN31:DN39)</f>
        <v>0</v>
      </c>
      <c r="DO30" s="205">
        <f t="shared" si="22"/>
        <v>0</v>
      </c>
      <c r="DP30" s="205">
        <f t="shared" si="22"/>
        <v>0</v>
      </c>
      <c r="DQ30" s="205">
        <f t="shared" si="22"/>
        <v>0</v>
      </c>
      <c r="DR30" s="205">
        <f t="shared" si="22"/>
        <v>0</v>
      </c>
      <c r="DS30" s="205">
        <f t="shared" si="22"/>
        <v>0</v>
      </c>
      <c r="DT30" s="205">
        <f t="shared" si="22"/>
        <v>0</v>
      </c>
      <c r="DU30" s="205">
        <f t="shared" si="22"/>
        <v>0</v>
      </c>
      <c r="DV30" s="205">
        <f t="shared" si="22"/>
        <v>0</v>
      </c>
      <c r="DW30" s="205">
        <f t="shared" si="22"/>
        <v>0</v>
      </c>
      <c r="DX30" s="205">
        <f t="shared" si="22"/>
        <v>0</v>
      </c>
      <c r="DY30" s="205">
        <f t="shared" si="22"/>
        <v>0</v>
      </c>
      <c r="DZ30" s="205">
        <f t="shared" si="22"/>
        <v>0</v>
      </c>
      <c r="EA30" s="205">
        <f t="shared" si="22"/>
        <v>0</v>
      </c>
      <c r="EB30" s="120"/>
      <c r="EC30" s="121"/>
      <c r="ED30" s="122">
        <f t="shared" si="10"/>
        <v>0</v>
      </c>
    </row>
    <row r="31" spans="1:215" ht="21" customHeight="1">
      <c r="A31" s="107">
        <v>4</v>
      </c>
      <c r="B31" s="82" t="s">
        <v>126</v>
      </c>
      <c r="C31" s="184" t="s">
        <v>108</v>
      </c>
      <c r="D31" s="123">
        <v>9</v>
      </c>
      <c r="E31" s="123">
        <v>9</v>
      </c>
      <c r="F31" s="123"/>
      <c r="G31" s="123"/>
      <c r="H31" s="187">
        <v>5</v>
      </c>
      <c r="I31" s="210" t="s">
        <v>114</v>
      </c>
      <c r="J31" s="123" t="s">
        <v>114</v>
      </c>
      <c r="K31" s="123"/>
      <c r="L31" s="123"/>
      <c r="M31" s="187"/>
      <c r="N31" s="124"/>
      <c r="O31" s="124"/>
      <c r="P31" s="124"/>
      <c r="Q31" s="124"/>
      <c r="R31" s="187"/>
      <c r="S31" s="124"/>
      <c r="T31" s="124"/>
      <c r="U31" s="124"/>
      <c r="V31" s="124"/>
      <c r="W31" s="187"/>
      <c r="X31" s="125"/>
      <c r="Y31" s="125"/>
      <c r="Z31" s="125"/>
      <c r="AA31" s="125"/>
      <c r="AB31" s="187"/>
      <c r="AC31" s="125"/>
      <c r="AD31" s="125"/>
      <c r="AE31" s="125"/>
      <c r="AF31" s="125"/>
      <c r="AG31" s="187"/>
      <c r="AH31" s="238"/>
      <c r="AI31" s="238"/>
      <c r="AJ31" s="238"/>
      <c r="AK31" s="238"/>
      <c r="AL31" s="187"/>
      <c r="AM31" s="235"/>
      <c r="AN31" s="235"/>
      <c r="AO31" s="235"/>
      <c r="AP31" s="235"/>
      <c r="AQ31" s="187"/>
      <c r="AR31" s="188"/>
      <c r="AS31" s="188"/>
      <c r="AT31" s="188"/>
      <c r="AU31" s="188"/>
      <c r="AV31" s="187"/>
      <c r="AW31" s="188"/>
      <c r="AX31" s="188"/>
      <c r="AY31" s="188"/>
      <c r="AZ31" s="188"/>
      <c r="BA31" s="187"/>
      <c r="BB31" s="239">
        <f t="shared" ref="BB31:BB37" si="23">BC31+BD31+BE31+BF31</f>
        <v>18</v>
      </c>
      <c r="BC31" s="107">
        <f t="shared" ref="BC31:BG37" si="24">SUM(D31,I31,N31,S31,X31,AC31,AH31,AM31,AR31,AW31)</f>
        <v>9</v>
      </c>
      <c r="BD31" s="107">
        <f t="shared" si="24"/>
        <v>9</v>
      </c>
      <c r="BE31" s="107">
        <f t="shared" si="24"/>
        <v>0</v>
      </c>
      <c r="BF31" s="107">
        <f t="shared" si="24"/>
        <v>0</v>
      </c>
      <c r="BG31" s="187">
        <f t="shared" si="24"/>
        <v>5</v>
      </c>
      <c r="BH31" s="107">
        <f t="shared" ref="BH31:BS31" si="25">SUM(I31,N31,S31,X31,AC31,AH31,AM31,AR31,AW31,BB31)</f>
        <v>18</v>
      </c>
      <c r="BI31" s="107">
        <f t="shared" si="25"/>
        <v>9</v>
      </c>
      <c r="BJ31" s="107">
        <f t="shared" si="25"/>
        <v>9</v>
      </c>
      <c r="BK31" s="107">
        <f t="shared" si="25"/>
        <v>0</v>
      </c>
      <c r="BL31" s="107">
        <f t="shared" si="25"/>
        <v>0</v>
      </c>
      <c r="BM31" s="107">
        <f t="shared" si="25"/>
        <v>23</v>
      </c>
      <c r="BN31" s="107">
        <f t="shared" si="25"/>
        <v>27</v>
      </c>
      <c r="BO31" s="107">
        <f t="shared" si="25"/>
        <v>18</v>
      </c>
      <c r="BP31" s="107">
        <f t="shared" si="25"/>
        <v>9</v>
      </c>
      <c r="BQ31" s="107">
        <f t="shared" si="25"/>
        <v>0</v>
      </c>
      <c r="BR31" s="107">
        <f t="shared" si="25"/>
        <v>23</v>
      </c>
      <c r="BS31" s="107">
        <f t="shared" si="25"/>
        <v>50</v>
      </c>
      <c r="BT31" s="107">
        <f t="shared" ref="BT31:BY31" si="26">SUM(U31,Z31,AE31,AJ31,AO31,AT31,AY31,BD31,BI31,BN31)</f>
        <v>45</v>
      </c>
      <c r="BU31" s="107">
        <f t="shared" si="26"/>
        <v>27</v>
      </c>
      <c r="BV31" s="107">
        <f t="shared" si="26"/>
        <v>9</v>
      </c>
      <c r="BW31" s="107">
        <f t="shared" si="26"/>
        <v>23</v>
      </c>
      <c r="BX31" s="107">
        <f t="shared" si="26"/>
        <v>73</v>
      </c>
      <c r="BY31" s="107">
        <f t="shared" si="26"/>
        <v>95</v>
      </c>
      <c r="BZ31" s="107"/>
      <c r="CA31" s="120"/>
      <c r="CB31" s="107"/>
      <c r="CC31" s="120"/>
      <c r="CD31" s="107">
        <f>BB31</f>
        <v>18</v>
      </c>
      <c r="CE31" s="120">
        <f>BG31</f>
        <v>5</v>
      </c>
      <c r="CF31" s="23"/>
      <c r="CG31" s="215"/>
      <c r="CH31" s="202"/>
      <c r="CI31" s="202"/>
      <c r="CJ31" s="202"/>
      <c r="CK31" s="202"/>
      <c r="CL31" s="202"/>
      <c r="CM31" s="202"/>
      <c r="CN31" s="202"/>
      <c r="CO31" s="202"/>
      <c r="CP31" s="184"/>
      <c r="CQ31" s="120"/>
      <c r="CR31" s="101"/>
      <c r="CS31" s="120"/>
      <c r="CT31" s="107"/>
      <c r="CU31" s="120"/>
      <c r="CV31" s="107"/>
      <c r="CW31" s="120"/>
      <c r="CX31" s="102">
        <v>4</v>
      </c>
      <c r="CY31" s="120">
        <f>BB31/25</f>
        <v>0.72</v>
      </c>
      <c r="CZ31" s="140">
        <f>CY31*100/180</f>
        <v>0.4</v>
      </c>
      <c r="DA31" s="120">
        <f>CX31/25</f>
        <v>0.16</v>
      </c>
      <c r="DB31" s="140">
        <f>DA31*100/25</f>
        <v>0.64</v>
      </c>
      <c r="DC31" s="140">
        <f>CZ31+DB31</f>
        <v>1.04</v>
      </c>
      <c r="DD31" s="23"/>
      <c r="DE31" s="23"/>
      <c r="DF31" s="23"/>
      <c r="DG31" s="107"/>
      <c r="DH31" s="120"/>
      <c r="DI31" s="196"/>
      <c r="DJ31" s="120">
        <f>BG31</f>
        <v>5</v>
      </c>
      <c r="DK31" s="120"/>
      <c r="DL31" s="120"/>
      <c r="DM31" s="120"/>
      <c r="DN31" s="83" t="s">
        <v>117</v>
      </c>
      <c r="DO31" s="84"/>
      <c r="DP31" s="84"/>
      <c r="DQ31" s="84"/>
      <c r="EB31" s="120"/>
      <c r="EC31" s="121"/>
      <c r="ED31" s="122">
        <f t="shared" ref="ED31:ED38" si="27">EC31*BG31/BB31</f>
        <v>0</v>
      </c>
      <c r="EE31" s="88">
        <v>5</v>
      </c>
    </row>
    <row r="32" spans="1:215" ht="21" customHeight="1">
      <c r="A32" s="107">
        <v>5</v>
      </c>
      <c r="B32" s="242" t="s">
        <v>127</v>
      </c>
      <c r="C32" s="184" t="s">
        <v>112</v>
      </c>
      <c r="D32" s="123"/>
      <c r="E32" s="123">
        <v>9</v>
      </c>
      <c r="F32" s="123"/>
      <c r="G32" s="123"/>
      <c r="H32" s="187">
        <v>2</v>
      </c>
      <c r="I32" s="210"/>
      <c r="J32" s="123"/>
      <c r="K32" s="123"/>
      <c r="L32" s="123"/>
      <c r="M32" s="187"/>
      <c r="N32" s="124"/>
      <c r="O32" s="124"/>
      <c r="P32" s="124"/>
      <c r="Q32" s="124"/>
      <c r="R32" s="187"/>
      <c r="S32" s="124"/>
      <c r="T32" s="124"/>
      <c r="U32" s="124"/>
      <c r="V32" s="124"/>
      <c r="W32" s="187"/>
      <c r="X32" s="125"/>
      <c r="Y32" s="125"/>
      <c r="Z32" s="125"/>
      <c r="AA32" s="125"/>
      <c r="AB32" s="187"/>
      <c r="AC32" s="125"/>
      <c r="AD32" s="125"/>
      <c r="AE32" s="125"/>
      <c r="AF32" s="125"/>
      <c r="AG32" s="187"/>
      <c r="AH32" s="238"/>
      <c r="AI32" s="238"/>
      <c r="AJ32" s="238"/>
      <c r="AK32" s="238"/>
      <c r="AL32" s="187"/>
      <c r="AM32" s="235"/>
      <c r="AN32" s="235"/>
      <c r="AO32" s="235"/>
      <c r="AP32" s="235"/>
      <c r="AQ32" s="187"/>
      <c r="AR32" s="188"/>
      <c r="AS32" s="188"/>
      <c r="AT32" s="188"/>
      <c r="AU32" s="188"/>
      <c r="AV32" s="187"/>
      <c r="AW32" s="188"/>
      <c r="AX32" s="188"/>
      <c r="AY32" s="188"/>
      <c r="AZ32" s="188"/>
      <c r="BA32" s="187"/>
      <c r="BB32" s="239">
        <f t="shared" si="23"/>
        <v>9</v>
      </c>
      <c r="BC32" s="107">
        <f t="shared" si="24"/>
        <v>0</v>
      </c>
      <c r="BD32" s="107">
        <f t="shared" si="24"/>
        <v>9</v>
      </c>
      <c r="BE32" s="107">
        <f t="shared" si="24"/>
        <v>0</v>
      </c>
      <c r="BF32" s="107">
        <f t="shared" si="24"/>
        <v>0</v>
      </c>
      <c r="BG32" s="187">
        <f t="shared" si="24"/>
        <v>2</v>
      </c>
      <c r="BH32" s="107"/>
      <c r="BI32" s="194"/>
      <c r="BJ32" s="102"/>
      <c r="BK32" s="120"/>
      <c r="BL32" s="107">
        <f>BB32</f>
        <v>9</v>
      </c>
      <c r="BM32" s="120">
        <f>BG32</f>
        <v>2</v>
      </c>
      <c r="BN32" s="107"/>
      <c r="BO32" s="194"/>
      <c r="BP32" s="102"/>
      <c r="BQ32" s="193"/>
      <c r="BR32" s="107"/>
      <c r="BS32" s="194"/>
      <c r="BT32" s="102"/>
      <c r="BU32" s="120"/>
      <c r="BV32" s="107"/>
      <c r="BW32" s="134"/>
      <c r="BX32" s="120"/>
      <c r="BY32" s="122"/>
      <c r="BZ32" s="130"/>
      <c r="CA32" s="131"/>
      <c r="CB32" s="107"/>
      <c r="CC32" s="120"/>
      <c r="CD32" s="107">
        <f>BB32</f>
        <v>9</v>
      </c>
      <c r="CE32" s="120">
        <f>BG32</f>
        <v>2</v>
      </c>
      <c r="CF32" s="23"/>
      <c r="CG32" s="215"/>
      <c r="CH32" s="202"/>
      <c r="CI32" s="202"/>
      <c r="CJ32" s="202"/>
      <c r="CK32" s="202"/>
      <c r="CL32" s="202"/>
      <c r="CM32" s="202"/>
      <c r="CN32" s="202"/>
      <c r="CO32" s="202"/>
      <c r="CP32" s="195"/>
      <c r="CQ32" s="131"/>
      <c r="CR32" s="138"/>
      <c r="CS32" s="131"/>
      <c r="CT32" s="130"/>
      <c r="CU32" s="131"/>
      <c r="CV32" s="130"/>
      <c r="CW32" s="131"/>
      <c r="CX32" s="102">
        <v>4</v>
      </c>
      <c r="CY32" s="120">
        <f>BB32/25</f>
        <v>0.36</v>
      </c>
      <c r="CZ32" s="140">
        <f>CY32*100/180</f>
        <v>0.2</v>
      </c>
      <c r="DA32" s="120">
        <f>CX32/25</f>
        <v>0.16</v>
      </c>
      <c r="DB32" s="140">
        <f>DA32*100/25</f>
        <v>0.64</v>
      </c>
      <c r="DC32" s="140">
        <f>CZ32+DB32</f>
        <v>0.84000000000000008</v>
      </c>
      <c r="DD32" s="23"/>
      <c r="DE32" s="23"/>
      <c r="DF32" s="23"/>
      <c r="DG32" s="107"/>
      <c r="DH32" s="120"/>
      <c r="DI32" s="196"/>
      <c r="DJ32" s="120">
        <f>BG32</f>
        <v>2</v>
      </c>
      <c r="DK32" s="120"/>
      <c r="DL32" s="120"/>
      <c r="DM32" s="120"/>
      <c r="DN32" s="83" t="s">
        <v>128</v>
      </c>
      <c r="DO32" s="84"/>
      <c r="DP32" s="84"/>
      <c r="DQ32" s="84"/>
      <c r="EB32" s="120">
        <f>BG32</f>
        <v>2</v>
      </c>
      <c r="EC32" s="121">
        <v>15</v>
      </c>
      <c r="ED32" s="122">
        <f t="shared" si="27"/>
        <v>3.3333333333333335</v>
      </c>
      <c r="EE32" s="88">
        <v>2</v>
      </c>
    </row>
    <row r="33" spans="1:215" s="265" customFormat="1" ht="27" customHeight="1">
      <c r="A33" s="107">
        <v>6</v>
      </c>
      <c r="B33" s="243" t="s">
        <v>129</v>
      </c>
      <c r="C33" s="184" t="s">
        <v>112</v>
      </c>
      <c r="D33" s="123"/>
      <c r="E33" s="123">
        <v>9</v>
      </c>
      <c r="F33" s="244"/>
      <c r="G33" s="123"/>
      <c r="H33" s="120">
        <v>2</v>
      </c>
      <c r="I33" s="245"/>
      <c r="J33" s="244"/>
      <c r="K33" s="244"/>
      <c r="L33" s="244"/>
      <c r="M33" s="246"/>
      <c r="N33" s="247"/>
      <c r="O33" s="247"/>
      <c r="P33" s="247"/>
      <c r="Q33" s="247"/>
      <c r="R33" s="246"/>
      <c r="S33" s="247"/>
      <c r="T33" s="247"/>
      <c r="U33" s="247"/>
      <c r="V33" s="247"/>
      <c r="W33" s="246"/>
      <c r="X33" s="248"/>
      <c r="Y33" s="248"/>
      <c r="Z33" s="248"/>
      <c r="AA33" s="248"/>
      <c r="AB33" s="246"/>
      <c r="AC33" s="248"/>
      <c r="AD33" s="248"/>
      <c r="AE33" s="248"/>
      <c r="AF33" s="248"/>
      <c r="AG33" s="246"/>
      <c r="AH33" s="249"/>
      <c r="AI33" s="249"/>
      <c r="AJ33" s="249"/>
      <c r="AK33" s="249"/>
      <c r="AL33" s="246"/>
      <c r="AM33" s="249"/>
      <c r="AN33" s="249"/>
      <c r="AO33" s="249"/>
      <c r="AP33" s="249"/>
      <c r="AQ33" s="246"/>
      <c r="AR33" s="250"/>
      <c r="AS33" s="250"/>
      <c r="AT33" s="250"/>
      <c r="AU33" s="250"/>
      <c r="AV33" s="246"/>
      <c r="AW33" s="250"/>
      <c r="AX33" s="250"/>
      <c r="AY33" s="250"/>
      <c r="AZ33" s="250"/>
      <c r="BA33" s="246"/>
      <c r="BB33" s="239">
        <f t="shared" si="23"/>
        <v>9</v>
      </c>
      <c r="BC33" s="107">
        <f t="shared" si="24"/>
        <v>0</v>
      </c>
      <c r="BD33" s="107">
        <f t="shared" si="24"/>
        <v>9</v>
      </c>
      <c r="BE33" s="107">
        <f t="shared" si="24"/>
        <v>0</v>
      </c>
      <c r="BF33" s="107">
        <f t="shared" si="24"/>
        <v>0</v>
      </c>
      <c r="BG33" s="187">
        <f t="shared" si="24"/>
        <v>2</v>
      </c>
      <c r="BH33" s="251"/>
      <c r="BI33" s="252"/>
      <c r="BJ33" s="253"/>
      <c r="BK33" s="246"/>
      <c r="BL33" s="251"/>
      <c r="BM33" s="246"/>
      <c r="BN33" s="251"/>
      <c r="BO33" s="252"/>
      <c r="BP33" s="253"/>
      <c r="BQ33" s="251"/>
      <c r="BR33" s="251"/>
      <c r="BS33" s="252"/>
      <c r="BT33" s="253"/>
      <c r="BU33" s="246"/>
      <c r="BV33" s="251"/>
      <c r="BW33" s="252"/>
      <c r="BX33" s="246"/>
      <c r="BY33" s="254"/>
      <c r="BZ33" s="255"/>
      <c r="CA33" s="256"/>
      <c r="CB33" s="251"/>
      <c r="CC33" s="246"/>
      <c r="CD33" s="251"/>
      <c r="CE33" s="246"/>
      <c r="CF33" s="257"/>
      <c r="CG33" s="258"/>
      <c r="CH33" s="259"/>
      <c r="CI33" s="259"/>
      <c r="CJ33" s="259"/>
      <c r="CK33" s="259"/>
      <c r="CL33" s="259"/>
      <c r="CM33" s="259"/>
      <c r="CN33" s="259"/>
      <c r="CO33" s="259"/>
      <c r="CP33" s="256"/>
      <c r="CQ33" s="256"/>
      <c r="CR33" s="260"/>
      <c r="CS33" s="256"/>
      <c r="CT33" s="255"/>
      <c r="CU33" s="256"/>
      <c r="CV33" s="255"/>
      <c r="CW33" s="256"/>
      <c r="CX33" s="253"/>
      <c r="CY33" s="246"/>
      <c r="CZ33" s="261"/>
      <c r="DA33" s="246"/>
      <c r="DB33" s="261"/>
      <c r="DC33" s="261"/>
      <c r="DD33" s="257"/>
      <c r="DE33" s="257"/>
      <c r="DF33" s="257"/>
      <c r="DG33" s="251"/>
      <c r="DH33" s="246"/>
      <c r="DI33" s="262"/>
      <c r="DJ33" s="246"/>
      <c r="DK33" s="246"/>
      <c r="DL33" s="246"/>
      <c r="DM33" s="246"/>
      <c r="DN33" s="263"/>
      <c r="DO33" s="264"/>
      <c r="DP33" s="264"/>
      <c r="DQ33" s="264"/>
      <c r="EB33" s="120"/>
      <c r="EC33" s="121">
        <v>5</v>
      </c>
      <c r="ED33" s="122">
        <f t="shared" si="27"/>
        <v>1.1111111111111112</v>
      </c>
      <c r="EE33" s="265">
        <v>2</v>
      </c>
    </row>
    <row r="34" spans="1:215" ht="21" customHeight="1">
      <c r="A34" s="107">
        <v>7</v>
      </c>
      <c r="B34" s="83" t="s">
        <v>130</v>
      </c>
      <c r="C34" s="184" t="s">
        <v>108</v>
      </c>
      <c r="D34" s="123">
        <v>9</v>
      </c>
      <c r="E34" s="123">
        <v>9</v>
      </c>
      <c r="F34" s="123"/>
      <c r="G34" s="123"/>
      <c r="H34" s="187">
        <v>4</v>
      </c>
      <c r="I34" s="210">
        <v>9</v>
      </c>
      <c r="J34" s="123">
        <v>9</v>
      </c>
      <c r="K34" s="123"/>
      <c r="L34" s="123"/>
      <c r="M34" s="187">
        <v>4</v>
      </c>
      <c r="N34" s="124"/>
      <c r="O34" s="124"/>
      <c r="P34" s="124"/>
      <c r="Q34" s="124"/>
      <c r="R34" s="185"/>
      <c r="S34" s="124"/>
      <c r="T34" s="124"/>
      <c r="U34" s="124"/>
      <c r="V34" s="124"/>
      <c r="W34" s="185"/>
      <c r="X34" s="125"/>
      <c r="Y34" s="125"/>
      <c r="Z34" s="125"/>
      <c r="AA34" s="125"/>
      <c r="AB34" s="185"/>
      <c r="AC34" s="125"/>
      <c r="AD34" s="125"/>
      <c r="AE34" s="125"/>
      <c r="AF34" s="125"/>
      <c r="AG34" s="185"/>
      <c r="AH34" s="238"/>
      <c r="AI34" s="238"/>
      <c r="AJ34" s="238"/>
      <c r="AK34" s="238"/>
      <c r="AL34" s="185"/>
      <c r="AM34" s="235"/>
      <c r="AN34" s="235"/>
      <c r="AO34" s="235"/>
      <c r="AP34" s="235"/>
      <c r="AQ34" s="187"/>
      <c r="AR34" s="188"/>
      <c r="AS34" s="188"/>
      <c r="AT34" s="188"/>
      <c r="AU34" s="188"/>
      <c r="AV34" s="187"/>
      <c r="AW34" s="188"/>
      <c r="AX34" s="188"/>
      <c r="AY34" s="188"/>
      <c r="AZ34" s="188"/>
      <c r="BA34" s="185"/>
      <c r="BB34" s="239">
        <f t="shared" si="23"/>
        <v>36</v>
      </c>
      <c r="BC34" s="107">
        <f t="shared" si="24"/>
        <v>18</v>
      </c>
      <c r="BD34" s="107">
        <f t="shared" si="24"/>
        <v>18</v>
      </c>
      <c r="BE34" s="107">
        <f t="shared" si="24"/>
        <v>0</v>
      </c>
      <c r="BF34" s="107">
        <f t="shared" si="24"/>
        <v>0</v>
      </c>
      <c r="BG34" s="187">
        <f t="shared" si="24"/>
        <v>8</v>
      </c>
      <c r="BH34" s="107"/>
      <c r="BI34" s="134"/>
      <c r="BJ34" s="102"/>
      <c r="BK34" s="120"/>
      <c r="BL34" s="107"/>
      <c r="BM34" s="120"/>
      <c r="BN34" s="107"/>
      <c r="BO34" s="134"/>
      <c r="BP34" s="102"/>
      <c r="BQ34" s="193"/>
      <c r="BR34" s="107"/>
      <c r="BS34" s="134"/>
      <c r="BT34" s="102"/>
      <c r="BU34" s="120"/>
      <c r="BV34" s="107"/>
      <c r="BW34" s="134"/>
      <c r="BX34" s="120"/>
      <c r="BY34" s="122"/>
      <c r="BZ34" s="130"/>
      <c r="CA34" s="131"/>
      <c r="CB34" s="107"/>
      <c r="CC34" s="120"/>
      <c r="CD34" s="107"/>
      <c r="CE34" s="120"/>
      <c r="CF34" s="23"/>
      <c r="CG34" s="215"/>
      <c r="CH34" s="202"/>
      <c r="CI34" s="202"/>
      <c r="CJ34" s="202"/>
      <c r="CK34" s="202"/>
      <c r="CL34" s="202"/>
      <c r="CM34" s="202"/>
      <c r="CN34" s="202"/>
      <c r="CO34" s="202"/>
      <c r="CP34" s="195"/>
      <c r="CQ34" s="131"/>
      <c r="CR34" s="138"/>
      <c r="CS34" s="131"/>
      <c r="CT34" s="130"/>
      <c r="CU34" s="131"/>
      <c r="CV34" s="130"/>
      <c r="CW34" s="131"/>
      <c r="CX34" s="102"/>
      <c r="CY34" s="120"/>
      <c r="CZ34" s="140"/>
      <c r="DA34" s="120"/>
      <c r="DB34" s="140"/>
      <c r="DC34" s="140"/>
      <c r="DD34" s="23"/>
      <c r="DE34" s="23"/>
      <c r="DF34" s="23"/>
      <c r="DG34" s="107"/>
      <c r="DH34" s="120"/>
      <c r="DI34" s="196"/>
      <c r="DJ34" s="134"/>
      <c r="DK34" s="134"/>
      <c r="DL34" s="134"/>
      <c r="DM34" s="120"/>
      <c r="DN34" s="83"/>
      <c r="DO34" s="84"/>
      <c r="DP34" s="84"/>
      <c r="DQ34" s="84"/>
      <c r="EB34" s="120"/>
      <c r="EC34" s="121"/>
      <c r="ED34" s="122">
        <f t="shared" si="27"/>
        <v>0</v>
      </c>
    </row>
    <row r="35" spans="1:215" ht="24.75" customHeight="1">
      <c r="A35" s="107">
        <v>8</v>
      </c>
      <c r="B35" s="82" t="s">
        <v>131</v>
      </c>
      <c r="C35" s="184" t="s">
        <v>108</v>
      </c>
      <c r="D35" s="123"/>
      <c r="E35" s="123"/>
      <c r="F35" s="123"/>
      <c r="G35" s="123"/>
      <c r="H35" s="187"/>
      <c r="I35" s="210">
        <v>18</v>
      </c>
      <c r="J35" s="123">
        <v>18</v>
      </c>
      <c r="K35" s="123"/>
      <c r="L35" s="123"/>
      <c r="M35" s="187">
        <v>5</v>
      </c>
      <c r="N35" s="124"/>
      <c r="O35" s="124"/>
      <c r="P35" s="124"/>
      <c r="Q35" s="124"/>
      <c r="R35" s="187"/>
      <c r="S35" s="124"/>
      <c r="T35" s="124"/>
      <c r="U35" s="124"/>
      <c r="V35" s="124"/>
      <c r="W35" s="187"/>
      <c r="X35" s="125"/>
      <c r="Y35" s="125"/>
      <c r="Z35" s="125"/>
      <c r="AA35" s="125"/>
      <c r="AB35" s="187"/>
      <c r="AC35" s="125"/>
      <c r="AD35" s="125"/>
      <c r="AE35" s="125"/>
      <c r="AF35" s="125"/>
      <c r="AG35" s="187"/>
      <c r="AH35" s="238"/>
      <c r="AI35" s="238"/>
      <c r="AJ35" s="238"/>
      <c r="AK35" s="238"/>
      <c r="AL35" s="187"/>
      <c r="AM35" s="235"/>
      <c r="AN35" s="235"/>
      <c r="AO35" s="235"/>
      <c r="AP35" s="235"/>
      <c r="AQ35" s="187"/>
      <c r="AR35" s="188"/>
      <c r="AS35" s="188"/>
      <c r="AT35" s="188"/>
      <c r="AU35" s="188"/>
      <c r="AV35" s="187"/>
      <c r="AW35" s="188"/>
      <c r="AX35" s="188"/>
      <c r="AY35" s="188"/>
      <c r="AZ35" s="188"/>
      <c r="BA35" s="187"/>
      <c r="BB35" s="239">
        <f t="shared" si="23"/>
        <v>36</v>
      </c>
      <c r="BC35" s="107">
        <f t="shared" si="24"/>
        <v>18</v>
      </c>
      <c r="BD35" s="107">
        <f t="shared" si="24"/>
        <v>18</v>
      </c>
      <c r="BE35" s="107">
        <f t="shared" si="24"/>
        <v>0</v>
      </c>
      <c r="BF35" s="107">
        <f t="shared" si="24"/>
        <v>0</v>
      </c>
      <c r="BG35" s="187">
        <f t="shared" si="24"/>
        <v>5</v>
      </c>
      <c r="BH35" s="107"/>
      <c r="BI35" s="134"/>
      <c r="BJ35" s="102"/>
      <c r="BK35" s="120"/>
      <c r="BL35" s="107"/>
      <c r="BM35" s="120"/>
      <c r="BN35" s="107"/>
      <c r="BO35" s="134"/>
      <c r="BP35" s="102"/>
      <c r="BQ35" s="193"/>
      <c r="BR35" s="107"/>
      <c r="BS35" s="134"/>
      <c r="BT35" s="102"/>
      <c r="BU35" s="120"/>
      <c r="BV35" s="107"/>
      <c r="BW35" s="134"/>
      <c r="BX35" s="120"/>
      <c r="BY35" s="122"/>
      <c r="BZ35" s="130"/>
      <c r="CA35" s="131"/>
      <c r="CB35" s="107"/>
      <c r="CC35" s="120"/>
      <c r="CD35" s="107"/>
      <c r="CE35" s="120"/>
      <c r="CF35" s="23"/>
      <c r="CG35" s="215"/>
      <c r="CH35" s="202"/>
      <c r="CI35" s="202"/>
      <c r="CJ35" s="202"/>
      <c r="CK35" s="202"/>
      <c r="CL35" s="202"/>
      <c r="CM35" s="202"/>
      <c r="CN35" s="202"/>
      <c r="CO35" s="202"/>
      <c r="CP35" s="195"/>
      <c r="CQ35" s="131"/>
      <c r="CR35" s="138"/>
      <c r="CS35" s="131"/>
      <c r="CT35" s="130"/>
      <c r="CU35" s="131"/>
      <c r="CV35" s="130"/>
      <c r="CW35" s="131"/>
      <c r="CX35" s="102"/>
      <c r="CY35" s="120"/>
      <c r="CZ35" s="140"/>
      <c r="DA35" s="120"/>
      <c r="DB35" s="140"/>
      <c r="DC35" s="140"/>
      <c r="DD35" s="23"/>
      <c r="DE35" s="23"/>
      <c r="DF35" s="23"/>
      <c r="DG35" s="107"/>
      <c r="DH35" s="120"/>
      <c r="DI35" s="196"/>
      <c r="DJ35" s="134"/>
      <c r="DK35" s="134"/>
      <c r="DL35" s="134"/>
      <c r="DM35" s="120"/>
      <c r="DN35" s="83"/>
      <c r="DO35" s="84"/>
      <c r="DP35" s="84"/>
      <c r="DQ35" s="84"/>
      <c r="EB35" s="120"/>
      <c r="EC35" s="121">
        <v>10</v>
      </c>
      <c r="ED35" s="122">
        <f t="shared" si="27"/>
        <v>1.3888888888888888</v>
      </c>
    </row>
    <row r="36" spans="1:215" ht="21" customHeight="1">
      <c r="A36" s="107">
        <v>9</v>
      </c>
      <c r="B36" s="83" t="s">
        <v>132</v>
      </c>
      <c r="C36" s="184" t="s">
        <v>112</v>
      </c>
      <c r="D36" s="123"/>
      <c r="E36" s="123"/>
      <c r="F36" s="123"/>
      <c r="G36" s="123"/>
      <c r="H36" s="187"/>
      <c r="I36" s="210"/>
      <c r="J36" s="123"/>
      <c r="K36" s="123"/>
      <c r="L36" s="123"/>
      <c r="M36" s="187"/>
      <c r="N36" s="124">
        <v>3</v>
      </c>
      <c r="O36" s="124">
        <v>9</v>
      </c>
      <c r="P36" s="124"/>
      <c r="Q36" s="124"/>
      <c r="R36" s="185">
        <v>2</v>
      </c>
      <c r="S36" s="124"/>
      <c r="T36" s="124"/>
      <c r="U36" s="124"/>
      <c r="V36" s="124"/>
      <c r="W36" s="185"/>
      <c r="X36" s="125"/>
      <c r="Y36" s="125"/>
      <c r="Z36" s="125"/>
      <c r="AA36" s="125"/>
      <c r="AB36" s="185"/>
      <c r="AC36" s="125"/>
      <c r="AD36" s="125"/>
      <c r="AE36" s="125"/>
      <c r="AF36" s="125"/>
      <c r="AG36" s="185"/>
      <c r="AH36" s="238"/>
      <c r="AI36" s="238"/>
      <c r="AJ36" s="238"/>
      <c r="AK36" s="238"/>
      <c r="AL36" s="185"/>
      <c r="AM36" s="235"/>
      <c r="AN36" s="235"/>
      <c r="AO36" s="235"/>
      <c r="AP36" s="235"/>
      <c r="AQ36" s="187"/>
      <c r="AR36" s="188"/>
      <c r="AS36" s="188"/>
      <c r="AT36" s="188"/>
      <c r="AU36" s="188"/>
      <c r="AV36" s="187"/>
      <c r="AW36" s="188"/>
      <c r="AX36" s="188"/>
      <c r="AY36" s="188"/>
      <c r="AZ36" s="188"/>
      <c r="BA36" s="185"/>
      <c r="BB36" s="239">
        <f t="shared" si="23"/>
        <v>12</v>
      </c>
      <c r="BC36" s="107">
        <f t="shared" si="24"/>
        <v>3</v>
      </c>
      <c r="BD36" s="107">
        <f t="shared" si="24"/>
        <v>9</v>
      </c>
      <c r="BE36" s="107">
        <f t="shared" si="24"/>
        <v>0</v>
      </c>
      <c r="BF36" s="107">
        <f t="shared" si="24"/>
        <v>0</v>
      </c>
      <c r="BG36" s="187">
        <f t="shared" si="24"/>
        <v>2</v>
      </c>
      <c r="BH36" s="107"/>
      <c r="BI36" s="194"/>
      <c r="BJ36" s="102"/>
      <c r="BK36" s="120"/>
      <c r="BL36" s="107"/>
      <c r="BM36" s="120"/>
      <c r="BN36" s="107"/>
      <c r="BO36" s="194"/>
      <c r="BP36" s="102"/>
      <c r="BQ36" s="193"/>
      <c r="BR36" s="107"/>
      <c r="BS36" s="194"/>
      <c r="BT36" s="102"/>
      <c r="BU36" s="120"/>
      <c r="BV36" s="107"/>
      <c r="BW36" s="134"/>
      <c r="BX36" s="120"/>
      <c r="BY36" s="122"/>
      <c r="BZ36" s="130"/>
      <c r="CA36" s="131"/>
      <c r="CB36" s="107"/>
      <c r="CC36" s="120"/>
      <c r="CD36" s="107">
        <f>BB36</f>
        <v>12</v>
      </c>
      <c r="CE36" s="120">
        <f>BG36</f>
        <v>2</v>
      </c>
      <c r="CF36" s="23"/>
      <c r="CG36" s="215"/>
      <c r="CH36" s="202"/>
      <c r="CI36" s="202"/>
      <c r="CJ36" s="202"/>
      <c r="CK36" s="202"/>
      <c r="CL36" s="202"/>
      <c r="CM36" s="202"/>
      <c r="CN36" s="202"/>
      <c r="CO36" s="202"/>
      <c r="CP36" s="195"/>
      <c r="CQ36" s="131"/>
      <c r="CR36" s="138"/>
      <c r="CS36" s="131"/>
      <c r="CT36" s="130"/>
      <c r="CU36" s="131"/>
      <c r="CV36" s="130"/>
      <c r="CW36" s="131"/>
      <c r="CX36" s="102">
        <v>4</v>
      </c>
      <c r="CY36" s="120">
        <f>BB36/25</f>
        <v>0.48</v>
      </c>
      <c r="CZ36" s="140">
        <f>CY36*100/180</f>
        <v>0.26666666666666666</v>
      </c>
      <c r="DA36" s="120">
        <f>CX36/25</f>
        <v>0.16</v>
      </c>
      <c r="DB36" s="140">
        <f>DA36*100/25</f>
        <v>0.64</v>
      </c>
      <c r="DC36" s="140">
        <f>CZ36+DB36</f>
        <v>0.90666666666666673</v>
      </c>
      <c r="DD36" s="23"/>
      <c r="DE36" s="23"/>
      <c r="DF36" s="23"/>
      <c r="DG36" s="107"/>
      <c r="DH36" s="120"/>
      <c r="DI36" s="196"/>
      <c r="DJ36" s="120"/>
      <c r="DK36" s="120"/>
      <c r="DL36" s="120"/>
      <c r="DM36" s="120"/>
      <c r="DN36" s="83" t="s">
        <v>133</v>
      </c>
      <c r="DO36" s="84"/>
      <c r="DP36" s="84"/>
      <c r="DQ36" s="84"/>
      <c r="EB36" s="120"/>
      <c r="EC36" s="121">
        <v>10</v>
      </c>
      <c r="ED36" s="122">
        <f t="shared" si="27"/>
        <v>1.6666666666666667</v>
      </c>
    </row>
    <row r="37" spans="1:215" ht="25.5" customHeight="1">
      <c r="A37" s="107">
        <v>10</v>
      </c>
      <c r="B37" s="242" t="s">
        <v>134</v>
      </c>
      <c r="C37" s="184" t="s">
        <v>112</v>
      </c>
      <c r="D37" s="123"/>
      <c r="E37" s="123"/>
      <c r="F37" s="123"/>
      <c r="G37" s="123"/>
      <c r="H37" s="187"/>
      <c r="I37" s="210"/>
      <c r="J37" s="123"/>
      <c r="K37" s="123"/>
      <c r="L37" s="123"/>
      <c r="M37" s="187"/>
      <c r="N37" s="124"/>
      <c r="O37" s="124"/>
      <c r="P37" s="124"/>
      <c r="Q37" s="124"/>
      <c r="R37" s="187"/>
      <c r="S37" s="124"/>
      <c r="T37" s="124"/>
      <c r="U37" s="124"/>
      <c r="V37" s="124"/>
      <c r="W37" s="187"/>
      <c r="X37" s="125">
        <v>9</v>
      </c>
      <c r="Y37" s="125">
        <v>9</v>
      </c>
      <c r="Z37" s="125"/>
      <c r="AA37" s="125"/>
      <c r="AB37" s="187">
        <v>2</v>
      </c>
      <c r="AC37" s="125"/>
      <c r="AD37" s="125"/>
      <c r="AE37" s="125"/>
      <c r="AF37" s="125"/>
      <c r="AG37" s="187"/>
      <c r="AH37" s="238"/>
      <c r="AI37" s="238"/>
      <c r="AJ37" s="238"/>
      <c r="AK37" s="238"/>
      <c r="AL37" s="187"/>
      <c r="AM37" s="235"/>
      <c r="AN37" s="235"/>
      <c r="AO37" s="235"/>
      <c r="AP37" s="235"/>
      <c r="AQ37" s="187"/>
      <c r="AR37" s="188"/>
      <c r="AS37" s="188"/>
      <c r="AT37" s="188"/>
      <c r="AU37" s="188"/>
      <c r="AV37" s="187"/>
      <c r="AW37" s="188"/>
      <c r="AX37" s="188"/>
      <c r="AY37" s="188"/>
      <c r="AZ37" s="188"/>
      <c r="BA37" s="187"/>
      <c r="BB37" s="239">
        <f t="shared" si="23"/>
        <v>18</v>
      </c>
      <c r="BC37" s="107">
        <f t="shared" si="24"/>
        <v>9</v>
      </c>
      <c r="BD37" s="107">
        <f t="shared" si="24"/>
        <v>9</v>
      </c>
      <c r="BE37" s="107">
        <f t="shared" si="24"/>
        <v>0</v>
      </c>
      <c r="BF37" s="107">
        <f t="shared" si="24"/>
        <v>0</v>
      </c>
      <c r="BG37" s="187">
        <f t="shared" si="24"/>
        <v>2</v>
      </c>
      <c r="BH37" s="107"/>
      <c r="BI37" s="194"/>
      <c r="BJ37" s="102"/>
      <c r="BK37" s="120"/>
      <c r="BL37" s="107"/>
      <c r="BM37" s="120"/>
      <c r="BN37" s="107"/>
      <c r="BO37" s="194"/>
      <c r="BP37" s="102"/>
      <c r="BQ37" s="193"/>
      <c r="BR37" s="107"/>
      <c r="BS37" s="194"/>
      <c r="BT37" s="102"/>
      <c r="BU37" s="120"/>
      <c r="BV37" s="107"/>
      <c r="BW37" s="134"/>
      <c r="BX37" s="120"/>
      <c r="BY37" s="122"/>
      <c r="BZ37" s="130"/>
      <c r="CA37" s="131"/>
      <c r="CB37" s="107"/>
      <c r="CC37" s="120"/>
      <c r="CD37" s="107"/>
      <c r="CE37" s="120"/>
      <c r="CF37" s="23"/>
      <c r="CG37" s="215"/>
      <c r="CH37" s="202"/>
      <c r="CI37" s="202"/>
      <c r="CJ37" s="202"/>
      <c r="CK37" s="202"/>
      <c r="CL37" s="202"/>
      <c r="CM37" s="202"/>
      <c r="CN37" s="202"/>
      <c r="CO37" s="202"/>
      <c r="CP37" s="195"/>
      <c r="CQ37" s="131"/>
      <c r="CR37" s="138"/>
      <c r="CS37" s="131"/>
      <c r="CT37" s="130"/>
      <c r="CU37" s="131"/>
      <c r="CV37" s="130"/>
      <c r="CW37" s="131"/>
      <c r="CX37" s="102"/>
      <c r="CY37" s="120"/>
      <c r="CZ37" s="140"/>
      <c r="DA37" s="120"/>
      <c r="DB37" s="140"/>
      <c r="DC37" s="140"/>
      <c r="DD37" s="23"/>
      <c r="DE37" s="23"/>
      <c r="DF37" s="23"/>
      <c r="DG37" s="107"/>
      <c r="DH37" s="120"/>
      <c r="DI37" s="196"/>
      <c r="DJ37" s="120"/>
      <c r="DK37" s="120"/>
      <c r="DL37" s="120"/>
      <c r="DM37" s="120"/>
      <c r="DN37" s="83"/>
      <c r="DO37" s="84"/>
      <c r="DP37" s="84"/>
      <c r="DQ37" s="84"/>
      <c r="EB37" s="120"/>
      <c r="EC37" s="121">
        <v>20</v>
      </c>
      <c r="ED37" s="122">
        <f t="shared" si="27"/>
        <v>2.2222222222222223</v>
      </c>
      <c r="EE37" s="88">
        <v>5</v>
      </c>
    </row>
    <row r="38" spans="1:215" ht="24.75" customHeight="1">
      <c r="A38" s="107">
        <v>11</v>
      </c>
      <c r="B38" s="82" t="s">
        <v>135</v>
      </c>
      <c r="C38" s="184" t="s">
        <v>108</v>
      </c>
      <c r="D38" s="123"/>
      <c r="E38" s="123"/>
      <c r="F38" s="123"/>
      <c r="G38" s="123"/>
      <c r="H38" s="187"/>
      <c r="I38" s="123"/>
      <c r="J38" s="123"/>
      <c r="K38" s="123"/>
      <c r="L38" s="123"/>
      <c r="M38" s="187"/>
      <c r="N38" s="124"/>
      <c r="O38" s="124"/>
      <c r="P38" s="124"/>
      <c r="Q38" s="124"/>
      <c r="R38" s="187"/>
      <c r="S38" s="124"/>
      <c r="T38" s="124"/>
      <c r="U38" s="124"/>
      <c r="V38" s="124"/>
      <c r="W38" s="187"/>
      <c r="X38" s="125"/>
      <c r="Y38" s="125"/>
      <c r="Z38" s="125"/>
      <c r="AA38" s="125"/>
      <c r="AB38" s="185"/>
      <c r="AC38" s="125"/>
      <c r="AD38" s="125"/>
      <c r="AE38" s="125"/>
      <c r="AF38" s="125"/>
      <c r="AG38" s="187"/>
      <c r="AH38" s="238"/>
      <c r="AI38" s="238"/>
      <c r="AJ38" s="238"/>
      <c r="AK38" s="238"/>
      <c r="AL38" s="187"/>
      <c r="AM38" s="235">
        <v>9</v>
      </c>
      <c r="AN38" s="235">
        <v>18</v>
      </c>
      <c r="AO38" s="235"/>
      <c r="AP38" s="235"/>
      <c r="AQ38" s="187">
        <v>3</v>
      </c>
      <c r="AR38" s="216"/>
      <c r="AS38" s="216"/>
      <c r="AT38" s="188"/>
      <c r="AU38" s="188"/>
      <c r="AV38" s="187"/>
      <c r="AW38" s="188"/>
      <c r="AX38" s="188"/>
      <c r="AY38" s="188"/>
      <c r="AZ38" s="188"/>
      <c r="BA38" s="187"/>
      <c r="BB38" s="239">
        <f t="shared" ref="BB38" si="28">BC38+BD38+BE38+BF38</f>
        <v>27</v>
      </c>
      <c r="BC38" s="107">
        <f t="shared" ref="BC38" si="29">SUM(D38,I38,N38,S38,X38,AC38,AH38,AM38,AR38,AW38)</f>
        <v>9</v>
      </c>
      <c r="BD38" s="107">
        <f t="shared" ref="BD38" si="30">SUM(E38,J38,O38,T38,Y38,AD38,AI38,AN38,AS38,AX38)</f>
        <v>18</v>
      </c>
      <c r="BE38" s="107">
        <f t="shared" ref="BE38" si="31">SUM(F38,K38,P38,U38,Z38,AE38,AJ38,AO38,AT38,AY38)</f>
        <v>0</v>
      </c>
      <c r="BF38" s="107">
        <f t="shared" ref="BF38" si="32">SUM(G38,L38,Q38,V38,AA38,AF38,AK38,AP38,AU38,AZ38)</f>
        <v>0</v>
      </c>
      <c r="BG38" s="187">
        <f t="shared" ref="BG38" si="33">SUM(H38,M38,R38,W38,AB38,AG38,AL38,AQ38,AV38,BA38)</f>
        <v>3</v>
      </c>
      <c r="BH38" s="107"/>
      <c r="BI38" s="194"/>
      <c r="BJ38" s="102"/>
      <c r="BK38" s="120"/>
      <c r="BL38" s="107"/>
      <c r="BM38" s="120"/>
      <c r="BN38" s="107"/>
      <c r="BO38" s="194"/>
      <c r="BP38" s="102"/>
      <c r="BQ38" s="193"/>
      <c r="BR38" s="107"/>
      <c r="BS38" s="194"/>
      <c r="BT38" s="102"/>
      <c r="BU38" s="120"/>
      <c r="BV38" s="107"/>
      <c r="BW38" s="134"/>
      <c r="BX38" s="120">
        <f>BG38</f>
        <v>3</v>
      </c>
      <c r="BY38" s="122">
        <f>BX38*100/BG126</f>
        <v>50</v>
      </c>
      <c r="BZ38" s="107"/>
      <c r="CA38" s="120"/>
      <c r="CB38" s="107"/>
      <c r="CC38" s="120"/>
      <c r="CD38" s="107">
        <f>BB38</f>
        <v>27</v>
      </c>
      <c r="CE38" s="120">
        <f>BG38</f>
        <v>3</v>
      </c>
      <c r="CF38" s="23"/>
      <c r="CG38" s="215"/>
      <c r="CH38" s="202"/>
      <c r="CI38" s="202"/>
      <c r="CJ38" s="202"/>
      <c r="CK38" s="202"/>
      <c r="CL38" s="202"/>
      <c r="CM38" s="202"/>
      <c r="CN38" s="202"/>
      <c r="CO38" s="202"/>
      <c r="CP38" s="184"/>
      <c r="CQ38" s="120"/>
      <c r="CR38" s="101"/>
      <c r="CS38" s="120"/>
      <c r="CT38" s="107"/>
      <c r="CU38" s="120"/>
      <c r="CV38" s="107"/>
      <c r="CW38" s="120"/>
      <c r="CX38" s="102">
        <v>2</v>
      </c>
      <c r="CY38" s="120">
        <f>BB38/25</f>
        <v>1.08</v>
      </c>
      <c r="CZ38" s="140">
        <f>CY38*100/180</f>
        <v>0.6</v>
      </c>
      <c r="DA38" s="120">
        <f>CX38/25</f>
        <v>0.08</v>
      </c>
      <c r="DB38" s="140">
        <f>DA38*100/180</f>
        <v>4.4444444444444446E-2</v>
      </c>
      <c r="DC38" s="140">
        <f>CZ38+DB38</f>
        <v>0.64444444444444438</v>
      </c>
      <c r="DD38" s="23"/>
      <c r="DE38" s="23"/>
      <c r="DF38" s="23"/>
      <c r="DG38" s="107">
        <f>BB38</f>
        <v>27</v>
      </c>
      <c r="DH38" s="120">
        <f>BG38</f>
        <v>3</v>
      </c>
      <c r="DI38" s="196">
        <f>DH38*100/180</f>
        <v>1.6666666666666667</v>
      </c>
      <c r="DJ38" s="120">
        <f>BG38</f>
        <v>3</v>
      </c>
      <c r="DK38" s="120"/>
      <c r="DL38" s="120"/>
      <c r="DM38" s="120"/>
      <c r="DN38" s="83"/>
      <c r="DO38" s="84"/>
      <c r="DP38" s="84"/>
      <c r="DQ38" s="84"/>
      <c r="EB38" s="120"/>
      <c r="EC38" s="121">
        <f>BD38/2</f>
        <v>9</v>
      </c>
      <c r="ED38" s="122">
        <f t="shared" si="27"/>
        <v>1</v>
      </c>
      <c r="EE38" s="88">
        <v>3</v>
      </c>
    </row>
    <row r="39" spans="1:215" ht="27.75" customHeight="1">
      <c r="A39" s="107">
        <v>12</v>
      </c>
      <c r="B39" s="242" t="s">
        <v>136</v>
      </c>
      <c r="C39" s="184" t="s">
        <v>112</v>
      </c>
      <c r="D39" s="123"/>
      <c r="E39" s="123"/>
      <c r="F39" s="123"/>
      <c r="G39" s="123"/>
      <c r="H39" s="187"/>
      <c r="I39" s="123"/>
      <c r="J39" s="123"/>
      <c r="K39" s="123"/>
      <c r="L39" s="123"/>
      <c r="M39" s="187"/>
      <c r="N39" s="124"/>
      <c r="O39" s="124"/>
      <c r="P39" s="124"/>
      <c r="Q39" s="124"/>
      <c r="R39" s="187"/>
      <c r="S39" s="124"/>
      <c r="T39" s="124"/>
      <c r="U39" s="124"/>
      <c r="V39" s="124"/>
      <c r="W39" s="187"/>
      <c r="X39" s="125"/>
      <c r="Y39" s="125"/>
      <c r="Z39" s="125"/>
      <c r="AA39" s="125"/>
      <c r="AB39" s="185"/>
      <c r="AC39" s="125"/>
      <c r="AD39" s="125"/>
      <c r="AE39" s="125"/>
      <c r="AF39" s="125"/>
      <c r="AG39" s="187"/>
      <c r="AH39" s="238"/>
      <c r="AI39" s="238"/>
      <c r="AJ39" s="238"/>
      <c r="AK39" s="238"/>
      <c r="AL39" s="187"/>
      <c r="AM39" s="235">
        <v>9</v>
      </c>
      <c r="AN39" s="235">
        <v>9</v>
      </c>
      <c r="AO39" s="235"/>
      <c r="AP39" s="235"/>
      <c r="AQ39" s="187">
        <v>3</v>
      </c>
      <c r="AR39" s="188"/>
      <c r="AS39" s="188"/>
      <c r="AT39" s="188"/>
      <c r="AU39" s="188"/>
      <c r="AV39" s="187"/>
      <c r="AW39" s="188"/>
      <c r="AX39" s="188"/>
      <c r="AY39" s="188"/>
      <c r="AZ39" s="188"/>
      <c r="BA39" s="187"/>
      <c r="BB39" s="239">
        <f t="shared" ref="BB39:BB41" si="34">BC39+BD39+BE39+BF39</f>
        <v>18</v>
      </c>
      <c r="BC39" s="107">
        <f t="shared" ref="BC39" si="35">SUM(D39,I39,N39,S39,X39,AC39,AH39,AM39,AR39,AW39)</f>
        <v>9</v>
      </c>
      <c r="BD39" s="107">
        <f t="shared" ref="BD39" si="36">SUM(E39,J39,O39,T39,Y39,AD39,AI39,AN39,AS39,AX39)</f>
        <v>9</v>
      </c>
      <c r="BE39" s="107">
        <f t="shared" ref="BE39" si="37">SUM(F39,K39,P39,U39,Z39,AE39,AJ39,AO39,AT39,AY39)</f>
        <v>0</v>
      </c>
      <c r="BF39" s="107">
        <f t="shared" ref="BF39" si="38">SUM(G39,L39,Q39,V39,AA39,AF39,AK39,AP39,AU39,AZ39)</f>
        <v>0</v>
      </c>
      <c r="BG39" s="187">
        <f t="shared" ref="BG39" si="39">SUM(H39,M39,R39,W39,AB39,AG39,AL39,AQ39,AV39,BA39)</f>
        <v>3</v>
      </c>
      <c r="BH39" s="107"/>
      <c r="BI39" s="134"/>
      <c r="BJ39" s="102"/>
      <c r="BK39" s="120"/>
      <c r="BL39" s="107"/>
      <c r="BM39" s="120"/>
      <c r="BN39" s="107"/>
      <c r="BO39" s="134"/>
      <c r="BP39" s="102"/>
      <c r="BQ39" s="193"/>
      <c r="BR39" s="107"/>
      <c r="BS39" s="134"/>
      <c r="BT39" s="102"/>
      <c r="BU39" s="120"/>
      <c r="BV39" s="107"/>
      <c r="BW39" s="134"/>
      <c r="BX39" s="120"/>
      <c r="BY39" s="122"/>
      <c r="BZ39" s="107"/>
      <c r="CA39" s="120"/>
      <c r="CB39" s="107"/>
      <c r="CC39" s="120"/>
      <c r="CD39" s="107"/>
      <c r="CE39" s="120"/>
      <c r="CF39" s="23"/>
      <c r="CG39" s="215"/>
      <c r="CH39" s="202"/>
      <c r="CI39" s="202"/>
      <c r="CJ39" s="202"/>
      <c r="CK39" s="202"/>
      <c r="CL39" s="202"/>
      <c r="CM39" s="202"/>
      <c r="CN39" s="202"/>
      <c r="CO39" s="202"/>
      <c r="CP39" s="184"/>
      <c r="CQ39" s="120"/>
      <c r="CR39" s="101"/>
      <c r="CS39" s="120"/>
      <c r="CT39" s="107"/>
      <c r="CU39" s="120"/>
      <c r="CV39" s="107"/>
      <c r="CW39" s="120"/>
      <c r="CX39" s="102"/>
      <c r="CY39" s="120"/>
      <c r="CZ39" s="140"/>
      <c r="DA39" s="120"/>
      <c r="DB39" s="140"/>
      <c r="DC39" s="140"/>
      <c r="DD39" s="23"/>
      <c r="DE39" s="23"/>
      <c r="DF39" s="23"/>
      <c r="DG39" s="107"/>
      <c r="DH39" s="120"/>
      <c r="DI39" s="196"/>
      <c r="DJ39" s="120"/>
      <c r="DK39" s="120"/>
      <c r="DL39" s="120"/>
      <c r="DM39" s="120"/>
      <c r="DN39" s="83"/>
      <c r="DO39" s="84"/>
      <c r="DP39" s="84"/>
      <c r="DQ39" s="84"/>
      <c r="EB39" s="120"/>
      <c r="EC39" s="121"/>
      <c r="ED39" s="122">
        <f t="shared" ref="ED39" si="40">EC39*BG39/BB39</f>
        <v>0</v>
      </c>
      <c r="EE39" s="88">
        <v>3</v>
      </c>
    </row>
    <row r="40" spans="1:215" ht="21" customHeight="1">
      <c r="A40" s="597" t="s">
        <v>137</v>
      </c>
      <c r="B40" s="603"/>
      <c r="C40" s="603"/>
      <c r="D40" s="603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  <c r="AP40" s="603"/>
      <c r="AQ40" s="603"/>
      <c r="AR40" s="603"/>
      <c r="AS40" s="603"/>
      <c r="AT40" s="603"/>
      <c r="AU40" s="603"/>
      <c r="AV40" s="603"/>
      <c r="AW40" s="603"/>
      <c r="AX40" s="603"/>
      <c r="AY40" s="603"/>
      <c r="AZ40" s="603"/>
      <c r="BA40" s="604"/>
      <c r="BB40" s="205">
        <f>BB41</f>
        <v>30</v>
      </c>
      <c r="BC40" s="205">
        <f t="shared" ref="BC40:DN40" si="41">BC41</f>
        <v>0</v>
      </c>
      <c r="BD40" s="205">
        <f t="shared" si="41"/>
        <v>0</v>
      </c>
      <c r="BE40" s="205">
        <f t="shared" si="41"/>
        <v>0</v>
      </c>
      <c r="BF40" s="205">
        <f t="shared" si="41"/>
        <v>30</v>
      </c>
      <c r="BG40" s="176">
        <f t="shared" si="41"/>
        <v>3</v>
      </c>
      <c r="BH40" s="205">
        <f t="shared" si="41"/>
        <v>0</v>
      </c>
      <c r="BI40" s="205">
        <f t="shared" si="41"/>
        <v>0</v>
      </c>
      <c r="BJ40" s="205">
        <f t="shared" si="41"/>
        <v>30</v>
      </c>
      <c r="BK40" s="205">
        <f t="shared" si="41"/>
        <v>3</v>
      </c>
      <c r="BL40" s="205">
        <f t="shared" si="41"/>
        <v>0</v>
      </c>
      <c r="BM40" s="205">
        <f t="shared" si="41"/>
        <v>0</v>
      </c>
      <c r="BN40" s="205">
        <f t="shared" si="41"/>
        <v>0</v>
      </c>
      <c r="BO40" s="205">
        <f t="shared" si="41"/>
        <v>0</v>
      </c>
      <c r="BP40" s="205">
        <f t="shared" si="41"/>
        <v>0</v>
      </c>
      <c r="BQ40" s="205">
        <f t="shared" si="41"/>
        <v>0</v>
      </c>
      <c r="BR40" s="205">
        <f t="shared" si="41"/>
        <v>0</v>
      </c>
      <c r="BS40" s="205">
        <f t="shared" si="41"/>
        <v>0</v>
      </c>
      <c r="BT40" s="205">
        <f t="shared" si="41"/>
        <v>0</v>
      </c>
      <c r="BU40" s="205">
        <f t="shared" si="41"/>
        <v>0</v>
      </c>
      <c r="BV40" s="205">
        <f t="shared" si="41"/>
        <v>0</v>
      </c>
      <c r="BW40" s="205">
        <f t="shared" si="41"/>
        <v>0</v>
      </c>
      <c r="BX40" s="205">
        <f t="shared" si="41"/>
        <v>0</v>
      </c>
      <c r="BY40" s="205">
        <f t="shared" si="41"/>
        <v>0</v>
      </c>
      <c r="BZ40" s="205">
        <f t="shared" si="41"/>
        <v>0</v>
      </c>
      <c r="CA40" s="205">
        <f t="shared" si="41"/>
        <v>0</v>
      </c>
      <c r="CB40" s="205">
        <f t="shared" si="41"/>
        <v>30</v>
      </c>
      <c r="CC40" s="205">
        <f t="shared" si="41"/>
        <v>3</v>
      </c>
      <c r="CD40" s="205">
        <f t="shared" si="41"/>
        <v>0</v>
      </c>
      <c r="CE40" s="205">
        <f t="shared" si="41"/>
        <v>0</v>
      </c>
      <c r="CF40" s="205">
        <f t="shared" si="41"/>
        <v>0</v>
      </c>
      <c r="CG40" s="205">
        <f t="shared" si="41"/>
        <v>0</v>
      </c>
      <c r="CH40" s="205">
        <f t="shared" si="41"/>
        <v>0</v>
      </c>
      <c r="CI40" s="205">
        <f t="shared" si="41"/>
        <v>0</v>
      </c>
      <c r="CJ40" s="205">
        <f t="shared" si="41"/>
        <v>0</v>
      </c>
      <c r="CK40" s="205">
        <f t="shared" si="41"/>
        <v>0</v>
      </c>
      <c r="CL40" s="205">
        <f t="shared" si="41"/>
        <v>0</v>
      </c>
      <c r="CM40" s="205">
        <f t="shared" si="41"/>
        <v>0</v>
      </c>
      <c r="CN40" s="205">
        <f t="shared" si="41"/>
        <v>0</v>
      </c>
      <c r="CO40" s="205">
        <f t="shared" si="41"/>
        <v>0</v>
      </c>
      <c r="CP40" s="205">
        <f t="shared" si="41"/>
        <v>0</v>
      </c>
      <c r="CQ40" s="205">
        <f t="shared" si="41"/>
        <v>0</v>
      </c>
      <c r="CR40" s="205">
        <f t="shared" si="41"/>
        <v>0</v>
      </c>
      <c r="CS40" s="205">
        <f t="shared" si="41"/>
        <v>0</v>
      </c>
      <c r="CT40" s="205">
        <f t="shared" si="41"/>
        <v>0</v>
      </c>
      <c r="CU40" s="205">
        <f t="shared" si="41"/>
        <v>0</v>
      </c>
      <c r="CV40" s="205">
        <f t="shared" si="41"/>
        <v>0</v>
      </c>
      <c r="CW40" s="205">
        <f t="shared" si="41"/>
        <v>0</v>
      </c>
      <c r="CX40" s="205">
        <f t="shared" si="41"/>
        <v>4</v>
      </c>
      <c r="CY40" s="205">
        <f t="shared" si="41"/>
        <v>1.2</v>
      </c>
      <c r="CZ40" s="205">
        <f t="shared" si="41"/>
        <v>0.66666666666666663</v>
      </c>
      <c r="DA40" s="205">
        <f t="shared" si="41"/>
        <v>0.16</v>
      </c>
      <c r="DB40" s="205">
        <f t="shared" si="41"/>
        <v>0.64</v>
      </c>
      <c r="DC40" s="205">
        <f t="shared" si="41"/>
        <v>1.3066666666666666</v>
      </c>
      <c r="DD40" s="205">
        <f t="shared" si="41"/>
        <v>0</v>
      </c>
      <c r="DE40" s="205">
        <f t="shared" si="41"/>
        <v>0</v>
      </c>
      <c r="DF40" s="205">
        <f t="shared" si="41"/>
        <v>0</v>
      </c>
      <c r="DG40" s="205">
        <f t="shared" si="41"/>
        <v>0</v>
      </c>
      <c r="DH40" s="205">
        <f t="shared" si="41"/>
        <v>0</v>
      </c>
      <c r="DI40" s="205">
        <f t="shared" si="41"/>
        <v>0</v>
      </c>
      <c r="DJ40" s="205">
        <f t="shared" si="41"/>
        <v>0</v>
      </c>
      <c r="DK40" s="205">
        <f t="shared" si="41"/>
        <v>0</v>
      </c>
      <c r="DL40" s="205">
        <f t="shared" si="41"/>
        <v>0</v>
      </c>
      <c r="DM40" s="205">
        <f t="shared" si="41"/>
        <v>0</v>
      </c>
      <c r="DN40" s="205" t="str">
        <f t="shared" si="41"/>
        <v>prof. AJP dr Dorota Skrocka</v>
      </c>
      <c r="DO40" s="205">
        <f t="shared" ref="DO40:EA40" si="42">DO41</f>
        <v>0</v>
      </c>
      <c r="DP40" s="205">
        <f t="shared" si="42"/>
        <v>0</v>
      </c>
      <c r="DQ40" s="205">
        <f t="shared" si="42"/>
        <v>0</v>
      </c>
      <c r="DR40" s="205">
        <f t="shared" si="42"/>
        <v>0</v>
      </c>
      <c r="DS40" s="205">
        <f t="shared" si="42"/>
        <v>0</v>
      </c>
      <c r="DT40" s="205">
        <f t="shared" si="42"/>
        <v>0</v>
      </c>
      <c r="DU40" s="205">
        <f t="shared" si="42"/>
        <v>0</v>
      </c>
      <c r="DV40" s="205">
        <f t="shared" si="42"/>
        <v>0</v>
      </c>
      <c r="DW40" s="205">
        <f t="shared" si="42"/>
        <v>0</v>
      </c>
      <c r="DX40" s="205">
        <f t="shared" si="42"/>
        <v>0</v>
      </c>
      <c r="DY40" s="205">
        <f t="shared" si="42"/>
        <v>0</v>
      </c>
      <c r="DZ40" s="205">
        <f t="shared" si="42"/>
        <v>0</v>
      </c>
      <c r="EA40" s="205">
        <f t="shared" si="42"/>
        <v>0</v>
      </c>
      <c r="EB40" s="120"/>
      <c r="EC40" s="121"/>
      <c r="ED40" s="122">
        <f t="shared" ref="ED40:ED100" si="43">EC40*BG40/BB40</f>
        <v>0</v>
      </c>
    </row>
    <row r="41" spans="1:215" ht="21" customHeight="1">
      <c r="A41" s="107">
        <v>13</v>
      </c>
      <c r="B41" s="83" t="s">
        <v>138</v>
      </c>
      <c r="C41" s="184" t="s">
        <v>112</v>
      </c>
      <c r="D41" s="123"/>
      <c r="E41" s="123"/>
      <c r="F41" s="123"/>
      <c r="G41" s="123"/>
      <c r="H41" s="187"/>
      <c r="I41" s="210"/>
      <c r="J41" s="123"/>
      <c r="K41" s="123"/>
      <c r="L41" s="123">
        <v>30</v>
      </c>
      <c r="M41" s="187">
        <v>3</v>
      </c>
      <c r="N41" s="124"/>
      <c r="O41" s="124"/>
      <c r="P41" s="124"/>
      <c r="Q41" s="124"/>
      <c r="R41" s="185"/>
      <c r="S41" s="124"/>
      <c r="T41" s="124"/>
      <c r="U41" s="124"/>
      <c r="V41" s="124"/>
      <c r="W41" s="187"/>
      <c r="X41" s="125"/>
      <c r="Y41" s="125"/>
      <c r="Z41" s="125"/>
      <c r="AA41" s="125"/>
      <c r="AB41" s="185"/>
      <c r="AC41" s="125"/>
      <c r="AD41" s="125"/>
      <c r="AE41" s="125"/>
      <c r="AF41" s="125"/>
      <c r="AG41" s="185"/>
      <c r="AH41" s="238"/>
      <c r="AI41" s="238"/>
      <c r="AJ41" s="238"/>
      <c r="AK41" s="238"/>
      <c r="AL41" s="185"/>
      <c r="AM41" s="235"/>
      <c r="AN41" s="235"/>
      <c r="AO41" s="235"/>
      <c r="AP41" s="235"/>
      <c r="AQ41" s="187"/>
      <c r="AR41" s="188"/>
      <c r="AS41" s="188"/>
      <c r="AT41" s="188"/>
      <c r="AU41" s="188"/>
      <c r="AV41" s="187"/>
      <c r="AW41" s="188"/>
      <c r="AX41" s="188"/>
      <c r="AY41" s="188"/>
      <c r="AZ41" s="188"/>
      <c r="BA41" s="187"/>
      <c r="BB41" s="239">
        <f t="shared" si="34"/>
        <v>30</v>
      </c>
      <c r="BC41" s="107">
        <f>SUM(D41,I41,N41,S41,X41,AC41,AH41,AM41,AR41,AW41)</f>
        <v>0</v>
      </c>
      <c r="BD41" s="107">
        <f>SUM(E41,J41,O41,T41,Y41,AD41,AI41,AN41,AS41,AX41)</f>
        <v>0</v>
      </c>
      <c r="BE41" s="107">
        <f>SUM(F41,K41,P41,U41,Z41,AE41,AJ41,AO41,AT41,AY41)</f>
        <v>0</v>
      </c>
      <c r="BF41" s="107">
        <f>SUM(G41,L41,Q41,V41,AA41,AF41,AK41,AP41,AU41,AZ41)</f>
        <v>30</v>
      </c>
      <c r="BG41" s="187">
        <f>SUM(H41,M41,R41,W41,AB41,AG41,AL41,AQ41,AV41,BA41)</f>
        <v>3</v>
      </c>
      <c r="BH41" s="107"/>
      <c r="BI41" s="194"/>
      <c r="BJ41" s="102">
        <f>BB41</f>
        <v>30</v>
      </c>
      <c r="BK41" s="120">
        <f>BG41</f>
        <v>3</v>
      </c>
      <c r="BL41" s="107"/>
      <c r="BM41" s="120"/>
      <c r="BN41" s="107"/>
      <c r="BO41" s="194"/>
      <c r="BP41" s="102"/>
      <c r="BQ41" s="193"/>
      <c r="BR41" s="107"/>
      <c r="BS41" s="194"/>
      <c r="BT41" s="102"/>
      <c r="BU41" s="120"/>
      <c r="BV41" s="107"/>
      <c r="BW41" s="134"/>
      <c r="BX41" s="120"/>
      <c r="BY41" s="122"/>
      <c r="BZ41" s="130"/>
      <c r="CA41" s="131"/>
      <c r="CB41" s="107">
        <f>BB41</f>
        <v>30</v>
      </c>
      <c r="CC41" s="120">
        <f>BG41</f>
        <v>3</v>
      </c>
      <c r="CD41" s="107"/>
      <c r="CE41" s="120"/>
      <c r="CF41" s="23"/>
      <c r="CG41" s="215"/>
      <c r="CH41" s="202"/>
      <c r="CI41" s="202"/>
      <c r="CJ41" s="202"/>
      <c r="CK41" s="202"/>
      <c r="CL41" s="202"/>
      <c r="CM41" s="202"/>
      <c r="CN41" s="130"/>
      <c r="CO41" s="131"/>
      <c r="CP41" s="195"/>
      <c r="CQ41" s="131"/>
      <c r="CR41" s="138"/>
      <c r="CS41" s="131"/>
      <c r="CT41" s="130"/>
      <c r="CU41" s="131"/>
      <c r="CV41" s="130"/>
      <c r="CW41" s="131"/>
      <c r="CX41" s="102">
        <v>4</v>
      </c>
      <c r="CY41" s="120">
        <f>BB41/25</f>
        <v>1.2</v>
      </c>
      <c r="CZ41" s="140">
        <f>CY41*100/180</f>
        <v>0.66666666666666663</v>
      </c>
      <c r="DA41" s="120">
        <f>CX41/25</f>
        <v>0.16</v>
      </c>
      <c r="DB41" s="140">
        <f>DA41*100/25</f>
        <v>0.64</v>
      </c>
      <c r="DC41" s="140">
        <f>CZ41+DB41</f>
        <v>1.3066666666666666</v>
      </c>
      <c r="DD41" s="23"/>
      <c r="DE41" s="23"/>
      <c r="DF41" s="23"/>
      <c r="DG41" s="107"/>
      <c r="DH41" s="120"/>
      <c r="DI41" s="196"/>
      <c r="DJ41" s="120"/>
      <c r="DK41" s="120"/>
      <c r="DL41" s="120"/>
      <c r="DM41" s="120"/>
      <c r="DN41" s="83" t="s">
        <v>133</v>
      </c>
      <c r="DO41" s="84"/>
      <c r="DP41" s="84"/>
      <c r="DQ41" s="84"/>
      <c r="EB41" s="120"/>
      <c r="EC41" s="121">
        <v>30</v>
      </c>
      <c r="ED41" s="122">
        <f t="shared" si="43"/>
        <v>3</v>
      </c>
    </row>
    <row r="42" spans="1:215" ht="21" customHeight="1">
      <c r="A42" s="591" t="s">
        <v>246</v>
      </c>
      <c r="B42" s="592"/>
      <c r="C42" s="592"/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  <c r="AC42" s="592"/>
      <c r="AD42" s="592"/>
      <c r="AE42" s="592"/>
      <c r="AF42" s="592"/>
      <c r="AG42" s="592"/>
      <c r="AH42" s="592"/>
      <c r="AI42" s="592"/>
      <c r="AJ42" s="592"/>
      <c r="AK42" s="592"/>
      <c r="AL42" s="592"/>
      <c r="AM42" s="592"/>
      <c r="AN42" s="592"/>
      <c r="AO42" s="592"/>
      <c r="AP42" s="592"/>
      <c r="AQ42" s="592"/>
      <c r="AR42" s="592"/>
      <c r="AS42" s="592"/>
      <c r="AT42" s="592"/>
      <c r="AU42" s="592"/>
      <c r="AV42" s="592"/>
      <c r="AW42" s="592"/>
      <c r="AX42" s="592"/>
      <c r="AY42" s="592"/>
      <c r="AZ42" s="592"/>
      <c r="BA42" s="593"/>
      <c r="BB42" s="146">
        <f t="shared" ref="BB42:BG42" si="44">SUM(BB43+BB52+BB60)</f>
        <v>540</v>
      </c>
      <c r="BC42" s="146">
        <f t="shared" si="44"/>
        <v>189</v>
      </c>
      <c r="BD42" s="146">
        <f t="shared" si="44"/>
        <v>342</v>
      </c>
      <c r="BE42" s="146">
        <f t="shared" si="44"/>
        <v>9</v>
      </c>
      <c r="BF42" s="146">
        <f t="shared" si="44"/>
        <v>0</v>
      </c>
      <c r="BG42" s="147">
        <f t="shared" si="44"/>
        <v>85</v>
      </c>
      <c r="BH42" s="148">
        <f t="shared" ref="BH42:CM42" si="45">SUM(BH44:BH75)</f>
        <v>0</v>
      </c>
      <c r="BI42" s="148">
        <f t="shared" si="45"/>
        <v>0</v>
      </c>
      <c r="BJ42" s="148">
        <f t="shared" si="45"/>
        <v>0</v>
      </c>
      <c r="BK42" s="148">
        <f t="shared" si="45"/>
        <v>0</v>
      </c>
      <c r="BL42" s="148">
        <f t="shared" si="45"/>
        <v>0</v>
      </c>
      <c r="BM42" s="148">
        <f t="shared" si="45"/>
        <v>0</v>
      </c>
      <c r="BN42" s="148">
        <f t="shared" si="45"/>
        <v>0</v>
      </c>
      <c r="BO42" s="148">
        <f t="shared" si="45"/>
        <v>0</v>
      </c>
      <c r="BP42" s="148">
        <f t="shared" si="45"/>
        <v>0</v>
      </c>
      <c r="BQ42" s="148">
        <f t="shared" si="45"/>
        <v>0</v>
      </c>
      <c r="BR42" s="148">
        <f t="shared" si="45"/>
        <v>0</v>
      </c>
      <c r="BS42" s="148">
        <f t="shared" si="45"/>
        <v>0</v>
      </c>
      <c r="BT42" s="148">
        <f t="shared" si="45"/>
        <v>0</v>
      </c>
      <c r="BU42" s="148">
        <f t="shared" si="45"/>
        <v>0</v>
      </c>
      <c r="BV42" s="148">
        <f t="shared" si="45"/>
        <v>0</v>
      </c>
      <c r="BW42" s="148">
        <f t="shared" si="45"/>
        <v>0</v>
      </c>
      <c r="BX42" s="148">
        <f t="shared" si="45"/>
        <v>0</v>
      </c>
      <c r="BY42" s="148">
        <f t="shared" si="45"/>
        <v>0</v>
      </c>
      <c r="BZ42" s="148">
        <f t="shared" si="45"/>
        <v>0</v>
      </c>
      <c r="CA42" s="148">
        <f t="shared" si="45"/>
        <v>0</v>
      </c>
      <c r="CB42" s="148">
        <f t="shared" si="45"/>
        <v>0</v>
      </c>
      <c r="CC42" s="148">
        <f t="shared" si="45"/>
        <v>0</v>
      </c>
      <c r="CD42" s="148">
        <f t="shared" si="45"/>
        <v>0</v>
      </c>
      <c r="CE42" s="148">
        <f t="shared" si="45"/>
        <v>0</v>
      </c>
      <c r="CF42" s="148">
        <f t="shared" si="45"/>
        <v>0</v>
      </c>
      <c r="CG42" s="148">
        <f t="shared" si="45"/>
        <v>0</v>
      </c>
      <c r="CH42" s="148">
        <f t="shared" si="45"/>
        <v>699</v>
      </c>
      <c r="CI42" s="148">
        <f t="shared" si="45"/>
        <v>65</v>
      </c>
      <c r="CJ42" s="148">
        <f t="shared" si="45"/>
        <v>0</v>
      </c>
      <c r="CK42" s="148">
        <f t="shared" si="45"/>
        <v>0</v>
      </c>
      <c r="CL42" s="148">
        <f t="shared" si="45"/>
        <v>0</v>
      </c>
      <c r="CM42" s="148">
        <f t="shared" si="45"/>
        <v>0</v>
      </c>
      <c r="CN42" s="148">
        <f t="shared" ref="CN42:DP42" si="46">SUM(CN44:CN75)</f>
        <v>0</v>
      </c>
      <c r="CO42" s="148">
        <f t="shared" si="46"/>
        <v>0</v>
      </c>
      <c r="CP42" s="148">
        <f t="shared" si="46"/>
        <v>0</v>
      </c>
      <c r="CQ42" s="148">
        <f t="shared" si="46"/>
        <v>0</v>
      </c>
      <c r="CR42" s="148">
        <f t="shared" si="46"/>
        <v>0</v>
      </c>
      <c r="CS42" s="148">
        <f t="shared" si="46"/>
        <v>0</v>
      </c>
      <c r="CT42" s="148">
        <f t="shared" si="46"/>
        <v>0</v>
      </c>
      <c r="CU42" s="148">
        <f t="shared" si="46"/>
        <v>0</v>
      </c>
      <c r="CV42" s="148">
        <f t="shared" si="46"/>
        <v>0</v>
      </c>
      <c r="CW42" s="148">
        <f t="shared" si="46"/>
        <v>0</v>
      </c>
      <c r="CX42" s="148">
        <f t="shared" si="46"/>
        <v>12</v>
      </c>
      <c r="CY42" s="148">
        <f t="shared" si="46"/>
        <v>4.32</v>
      </c>
      <c r="CZ42" s="148">
        <f t="shared" si="46"/>
        <v>2.4</v>
      </c>
      <c r="DA42" s="148">
        <f t="shared" si="46"/>
        <v>0.48</v>
      </c>
      <c r="DB42" s="148">
        <f t="shared" si="46"/>
        <v>0.26666666666666666</v>
      </c>
      <c r="DC42" s="148">
        <f t="shared" si="46"/>
        <v>2.666666666666667</v>
      </c>
      <c r="DD42" s="148">
        <f t="shared" si="46"/>
        <v>0</v>
      </c>
      <c r="DE42" s="148">
        <f t="shared" si="46"/>
        <v>0</v>
      </c>
      <c r="DF42" s="148">
        <f t="shared" si="46"/>
        <v>0</v>
      </c>
      <c r="DG42" s="148">
        <f t="shared" si="46"/>
        <v>81</v>
      </c>
      <c r="DH42" s="148">
        <f t="shared" si="46"/>
        <v>13</v>
      </c>
      <c r="DI42" s="148">
        <f t="shared" si="46"/>
        <v>7.2222222222222223</v>
      </c>
      <c r="DJ42" s="148">
        <f t="shared" si="46"/>
        <v>3.5</v>
      </c>
      <c r="DK42" s="148">
        <f t="shared" si="46"/>
        <v>0</v>
      </c>
      <c r="DL42" s="148">
        <f t="shared" si="46"/>
        <v>1.5</v>
      </c>
      <c r="DM42" s="148">
        <f t="shared" si="46"/>
        <v>0</v>
      </c>
      <c r="DN42" s="148">
        <f t="shared" si="46"/>
        <v>0</v>
      </c>
      <c r="DO42" s="148">
        <f t="shared" si="46"/>
        <v>0</v>
      </c>
      <c r="DP42" s="148">
        <f t="shared" si="46"/>
        <v>0</v>
      </c>
      <c r="DQ42" s="84"/>
      <c r="EB42" s="120"/>
      <c r="EC42" s="121"/>
      <c r="ED42" s="122">
        <f t="shared" si="43"/>
        <v>0</v>
      </c>
    </row>
    <row r="43" spans="1:215" s="280" customFormat="1" ht="21" customHeight="1">
      <c r="A43" s="597" t="s">
        <v>140</v>
      </c>
      <c r="B43" s="598"/>
      <c r="C43" s="598"/>
      <c r="D43" s="598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598"/>
      <c r="U43" s="598"/>
      <c r="V43" s="598"/>
      <c r="W43" s="598"/>
      <c r="X43" s="598"/>
      <c r="Y43" s="598"/>
      <c r="Z43" s="598"/>
      <c r="AA43" s="598"/>
      <c r="AB43" s="598"/>
      <c r="AC43" s="598"/>
      <c r="AD43" s="598"/>
      <c r="AE43" s="598"/>
      <c r="AF43" s="598"/>
      <c r="AG43" s="598"/>
      <c r="AH43" s="598"/>
      <c r="AI43" s="598"/>
      <c r="AJ43" s="598"/>
      <c r="AK43" s="598"/>
      <c r="AL43" s="598"/>
      <c r="AM43" s="598"/>
      <c r="AN43" s="598"/>
      <c r="AO43" s="598"/>
      <c r="AP43" s="598"/>
      <c r="AQ43" s="598"/>
      <c r="AR43" s="598"/>
      <c r="AS43" s="598"/>
      <c r="AT43" s="598"/>
      <c r="AU43" s="598"/>
      <c r="AV43" s="598"/>
      <c r="AW43" s="598"/>
      <c r="AX43" s="598"/>
      <c r="AY43" s="598"/>
      <c r="AZ43" s="598"/>
      <c r="BA43" s="599"/>
      <c r="BB43" s="165">
        <f t="shared" ref="BB43:BG43" si="47">SUM(BB44:BB51)</f>
        <v>129</v>
      </c>
      <c r="BC43" s="165">
        <f t="shared" si="47"/>
        <v>51</v>
      </c>
      <c r="BD43" s="165">
        <f t="shared" si="47"/>
        <v>78</v>
      </c>
      <c r="BE43" s="165">
        <f t="shared" si="47"/>
        <v>0</v>
      </c>
      <c r="BF43" s="165">
        <f t="shared" si="47"/>
        <v>0</v>
      </c>
      <c r="BG43" s="167">
        <f t="shared" si="47"/>
        <v>21</v>
      </c>
      <c r="BH43" s="270"/>
      <c r="BI43" s="271"/>
      <c r="BJ43" s="241"/>
      <c r="BK43" s="272"/>
      <c r="BL43" s="270"/>
      <c r="BM43" s="272"/>
      <c r="BN43" s="270"/>
      <c r="BO43" s="271"/>
      <c r="BP43" s="241"/>
      <c r="BQ43" s="273"/>
      <c r="BR43" s="270"/>
      <c r="BS43" s="271"/>
      <c r="BT43" s="241"/>
      <c r="BU43" s="272"/>
      <c r="BV43" s="270"/>
      <c r="BW43" s="271"/>
      <c r="BX43" s="272"/>
      <c r="BY43" s="274"/>
      <c r="BZ43" s="270"/>
      <c r="CA43" s="272"/>
      <c r="CB43" s="275"/>
      <c r="CC43" s="272"/>
      <c r="CD43" s="270"/>
      <c r="CE43" s="272"/>
      <c r="CF43" s="275"/>
      <c r="CG43" s="276"/>
      <c r="CH43" s="168">
        <f>SUM(CH44:CH75)</f>
        <v>699</v>
      </c>
      <c r="CI43" s="168">
        <f>SUM(CI44:CI75)</f>
        <v>65</v>
      </c>
      <c r="CJ43" s="270"/>
      <c r="CK43" s="272"/>
      <c r="CL43" s="270"/>
      <c r="CM43" s="272"/>
      <c r="CN43" s="270"/>
      <c r="CO43" s="272"/>
      <c r="CP43" s="277"/>
      <c r="CQ43" s="272"/>
      <c r="CR43" s="278"/>
      <c r="CS43" s="272"/>
      <c r="CT43" s="270"/>
      <c r="CU43" s="272"/>
      <c r="CV43" s="270"/>
      <c r="CW43" s="272"/>
      <c r="CX43" s="241"/>
      <c r="CY43" s="272"/>
      <c r="CZ43" s="208"/>
      <c r="DA43" s="272"/>
      <c r="DB43" s="208"/>
      <c r="DC43" s="208"/>
      <c r="DD43" s="275"/>
      <c r="DE43" s="275"/>
      <c r="DF43" s="275"/>
      <c r="DG43" s="270"/>
      <c r="DH43" s="272"/>
      <c r="DI43" s="207"/>
      <c r="DJ43" s="272"/>
      <c r="DK43" s="272"/>
      <c r="DL43" s="272"/>
      <c r="DM43" s="272"/>
      <c r="DN43" s="209"/>
      <c r="DO43" s="279"/>
      <c r="DP43" s="279"/>
      <c r="DQ43" s="279"/>
      <c r="EB43" s="120"/>
      <c r="EC43" s="121"/>
      <c r="ED43" s="122">
        <f t="shared" si="43"/>
        <v>0</v>
      </c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</row>
    <row r="44" spans="1:215" ht="21" customHeight="1">
      <c r="A44" s="107">
        <v>1</v>
      </c>
      <c r="B44" s="83" t="s">
        <v>141</v>
      </c>
      <c r="C44" s="184" t="s">
        <v>108</v>
      </c>
      <c r="D44" s="123">
        <v>9</v>
      </c>
      <c r="E44" s="123">
        <v>18</v>
      </c>
      <c r="F44" s="123"/>
      <c r="G44" s="123"/>
      <c r="H44" s="187">
        <v>5</v>
      </c>
      <c r="I44" s="123"/>
      <c r="J44" s="123"/>
      <c r="K44" s="123"/>
      <c r="L44" s="123"/>
      <c r="M44" s="187"/>
      <c r="N44" s="124"/>
      <c r="O44" s="124"/>
      <c r="P44" s="124"/>
      <c r="Q44" s="124"/>
      <c r="R44" s="187"/>
      <c r="S44" s="124"/>
      <c r="T44" s="124"/>
      <c r="U44" s="124"/>
      <c r="V44" s="124"/>
      <c r="W44" s="187"/>
      <c r="X44" s="234"/>
      <c r="Y44" s="125"/>
      <c r="Z44" s="125"/>
      <c r="AA44" s="125"/>
      <c r="AB44" s="187"/>
      <c r="AC44" s="125"/>
      <c r="AD44" s="125"/>
      <c r="AE44" s="125"/>
      <c r="AF44" s="125"/>
      <c r="AG44" s="187"/>
      <c r="AH44" s="186"/>
      <c r="AI44" s="186"/>
      <c r="AJ44" s="186"/>
      <c r="AK44" s="186"/>
      <c r="AL44" s="187"/>
      <c r="AM44" s="186"/>
      <c r="AN44" s="186"/>
      <c r="AO44" s="186"/>
      <c r="AP44" s="186"/>
      <c r="AQ44" s="187"/>
      <c r="AR44" s="188"/>
      <c r="AS44" s="188"/>
      <c r="AT44" s="188"/>
      <c r="AU44" s="188"/>
      <c r="AV44" s="187"/>
      <c r="AW44" s="188"/>
      <c r="AX44" s="188"/>
      <c r="AY44" s="188"/>
      <c r="AZ44" s="188"/>
      <c r="BA44" s="187"/>
      <c r="BB44" s="239">
        <f t="shared" ref="BB44:BB51" si="48">BC44+BD44+BE44+BF44</f>
        <v>27</v>
      </c>
      <c r="BC44" s="107">
        <f>D44+I44+N44+S44+X44+AC44+AH44+AM44+AR44+AW44</f>
        <v>9</v>
      </c>
      <c r="BD44" s="107">
        <f t="shared" ref="BD44:BF51" si="49">E44+J44+O44+T44+Y44+AD44+AI44+AN44+AS44+AX44</f>
        <v>18</v>
      </c>
      <c r="BE44" s="107">
        <f t="shared" si="49"/>
        <v>0</v>
      </c>
      <c r="BF44" s="107">
        <f t="shared" si="49"/>
        <v>0</v>
      </c>
      <c r="BG44" s="187">
        <f t="shared" ref="BG44:BG72" si="50">SUM(H44,M44,R44,W44,AB44,AG44,AL44,AQ44,AV44,BA44)</f>
        <v>5</v>
      </c>
      <c r="BH44" s="218"/>
      <c r="BI44" s="223"/>
      <c r="BJ44" s="220"/>
      <c r="BK44" s="221"/>
      <c r="BL44" s="218"/>
      <c r="BM44" s="221"/>
      <c r="BN44" s="218"/>
      <c r="BO44" s="223"/>
      <c r="BP44" s="220"/>
      <c r="BQ44" s="222"/>
      <c r="BR44" s="218"/>
      <c r="BS44" s="223"/>
      <c r="BT44" s="220"/>
      <c r="BU44" s="221"/>
      <c r="BV44" s="218"/>
      <c r="BW44" s="223"/>
      <c r="BX44" s="221"/>
      <c r="BY44" s="224"/>
      <c r="BZ44" s="218"/>
      <c r="CA44" s="221"/>
      <c r="CB44" s="218"/>
      <c r="CC44" s="221"/>
      <c r="CD44" s="218"/>
      <c r="CE44" s="221"/>
      <c r="CF44" s="229"/>
      <c r="CG44" s="281"/>
      <c r="CH44" s="130">
        <f>BB44</f>
        <v>27</v>
      </c>
      <c r="CI44" s="131">
        <f>BG44</f>
        <v>5</v>
      </c>
      <c r="CJ44" s="130"/>
      <c r="CK44" s="131"/>
      <c r="CL44" s="201"/>
      <c r="CM44" s="202"/>
      <c r="CN44" s="218"/>
      <c r="CO44" s="221"/>
      <c r="CP44" s="282"/>
      <c r="CQ44" s="221"/>
      <c r="CR44" s="283"/>
      <c r="CS44" s="221"/>
      <c r="CT44" s="218"/>
      <c r="CU44" s="221"/>
      <c r="CV44" s="218"/>
      <c r="CW44" s="221"/>
      <c r="CX44" s="220">
        <v>4</v>
      </c>
      <c r="CY44" s="221">
        <f>BB44/25</f>
        <v>1.08</v>
      </c>
      <c r="CZ44" s="228">
        <f>CY44*100/180</f>
        <v>0.6</v>
      </c>
      <c r="DA44" s="221">
        <f>CX44/25</f>
        <v>0.16</v>
      </c>
      <c r="DB44" s="228">
        <f>DA44*100/180</f>
        <v>8.8888888888888892E-2</v>
      </c>
      <c r="DC44" s="228">
        <f>CZ44+DB44</f>
        <v>0.68888888888888888</v>
      </c>
      <c r="DD44" s="229"/>
      <c r="DE44" s="229"/>
      <c r="DF44" s="229"/>
      <c r="DG44" s="218"/>
      <c r="DH44" s="221"/>
      <c r="DI44" s="230">
        <f>DH44*100/180</f>
        <v>0</v>
      </c>
      <c r="DJ44" s="221"/>
      <c r="DK44" s="221"/>
      <c r="DL44" s="221"/>
      <c r="DM44" s="221"/>
      <c r="DN44" s="231" t="s">
        <v>142</v>
      </c>
      <c r="DO44" s="232"/>
      <c r="DP44" s="232"/>
      <c r="DQ44" s="232"/>
      <c r="DR44" s="233"/>
      <c r="DS44" s="233"/>
      <c r="DT44" s="233"/>
      <c r="DU44" s="233"/>
      <c r="DV44" s="233"/>
      <c r="DW44" s="233"/>
      <c r="DX44" s="233"/>
      <c r="DY44" s="233"/>
      <c r="DZ44" s="233"/>
      <c r="EA44" s="233"/>
      <c r="EB44" s="120"/>
      <c r="EC44" s="121">
        <v>10</v>
      </c>
      <c r="ED44" s="122">
        <f t="shared" si="43"/>
        <v>1.8518518518518519</v>
      </c>
      <c r="FI44" s="233"/>
      <c r="FJ44" s="233"/>
      <c r="FK44" s="233"/>
      <c r="FL44" s="233"/>
      <c r="FM44" s="233"/>
      <c r="FN44" s="233"/>
      <c r="FO44" s="233"/>
      <c r="FP44" s="233"/>
      <c r="FQ44" s="233"/>
      <c r="FR44" s="233"/>
      <c r="FS44" s="233"/>
      <c r="FT44" s="233"/>
      <c r="FU44" s="233"/>
      <c r="FV44" s="233"/>
      <c r="FW44" s="233"/>
      <c r="FX44" s="233"/>
      <c r="FY44" s="233"/>
      <c r="FZ44" s="233"/>
      <c r="GA44" s="233"/>
      <c r="GB44" s="233"/>
      <c r="GC44" s="233"/>
      <c r="GD44" s="233"/>
      <c r="GE44" s="233"/>
      <c r="GF44" s="233"/>
      <c r="GG44" s="233"/>
      <c r="GH44" s="233"/>
      <c r="GI44" s="233"/>
      <c r="GJ44" s="233"/>
      <c r="GK44" s="233"/>
      <c r="GL44" s="233"/>
      <c r="GM44" s="233"/>
      <c r="GN44" s="233"/>
      <c r="GO44" s="233"/>
      <c r="GP44" s="233"/>
      <c r="GQ44" s="233"/>
      <c r="GR44" s="233"/>
      <c r="GS44" s="233"/>
      <c r="GT44" s="233"/>
      <c r="GU44" s="233"/>
      <c r="GV44" s="233"/>
      <c r="GW44" s="233"/>
      <c r="GX44" s="233"/>
      <c r="GY44" s="233"/>
      <c r="GZ44" s="233"/>
      <c r="HA44" s="233"/>
      <c r="HB44" s="233"/>
      <c r="HC44" s="233"/>
      <c r="HD44" s="233"/>
      <c r="HE44" s="233"/>
      <c r="HF44" s="233"/>
      <c r="HG44" s="233"/>
    </row>
    <row r="45" spans="1:215" ht="21" customHeight="1">
      <c r="A45" s="107">
        <v>2</v>
      </c>
      <c r="B45" s="284" t="s">
        <v>143</v>
      </c>
      <c r="C45" s="184" t="s">
        <v>108</v>
      </c>
      <c r="D45" s="123"/>
      <c r="E45" s="123"/>
      <c r="F45" s="123"/>
      <c r="G45" s="123"/>
      <c r="H45" s="285"/>
      <c r="I45" s="123">
        <v>9</v>
      </c>
      <c r="J45" s="123">
        <v>9</v>
      </c>
      <c r="K45" s="123"/>
      <c r="L45" s="123"/>
      <c r="M45" s="285">
        <v>3</v>
      </c>
      <c r="N45" s="124"/>
      <c r="O45" s="124"/>
      <c r="P45" s="124"/>
      <c r="Q45" s="124"/>
      <c r="R45" s="187"/>
      <c r="S45" s="124"/>
      <c r="T45" s="124"/>
      <c r="U45" s="124"/>
      <c r="V45" s="124"/>
      <c r="W45" s="187"/>
      <c r="X45" s="234"/>
      <c r="Y45" s="125"/>
      <c r="Z45" s="125"/>
      <c r="AA45" s="125"/>
      <c r="AB45" s="120"/>
      <c r="AC45" s="125"/>
      <c r="AD45" s="125"/>
      <c r="AE45" s="125"/>
      <c r="AF45" s="125"/>
      <c r="AG45" s="187"/>
      <c r="AH45" s="286"/>
      <c r="AI45" s="286"/>
      <c r="AJ45" s="286"/>
      <c r="AK45" s="286"/>
      <c r="AL45" s="187"/>
      <c r="AM45" s="235"/>
      <c r="AN45" s="235"/>
      <c r="AO45" s="235"/>
      <c r="AP45" s="235"/>
      <c r="AQ45" s="187"/>
      <c r="AR45" s="188"/>
      <c r="AS45" s="188"/>
      <c r="AT45" s="188"/>
      <c r="AU45" s="188"/>
      <c r="AV45" s="187"/>
      <c r="AW45" s="216"/>
      <c r="AX45" s="216"/>
      <c r="AY45" s="216"/>
      <c r="AZ45" s="216"/>
      <c r="BA45" s="120"/>
      <c r="BB45" s="239">
        <f t="shared" si="48"/>
        <v>18</v>
      </c>
      <c r="BC45" s="107">
        <f t="shared" ref="BC45:BC51" si="51">D45+I45+N45+S45+X45+AC45+AH45+AM45+AR45+AW45</f>
        <v>9</v>
      </c>
      <c r="BD45" s="107">
        <f t="shared" si="49"/>
        <v>9</v>
      </c>
      <c r="BE45" s="107">
        <f t="shared" si="49"/>
        <v>0</v>
      </c>
      <c r="BF45" s="107">
        <f t="shared" si="49"/>
        <v>0</v>
      </c>
      <c r="BG45" s="187">
        <f t="shared" si="50"/>
        <v>3</v>
      </c>
      <c r="BH45" s="218"/>
      <c r="BI45" s="223"/>
      <c r="BJ45" s="220"/>
      <c r="BK45" s="221"/>
      <c r="BL45" s="218"/>
      <c r="BM45" s="221"/>
      <c r="BN45" s="218"/>
      <c r="BO45" s="223"/>
      <c r="BP45" s="220"/>
      <c r="BQ45" s="222"/>
      <c r="BR45" s="218"/>
      <c r="BS45" s="223"/>
      <c r="BT45" s="220"/>
      <c r="BU45" s="221"/>
      <c r="BV45" s="218"/>
      <c r="BW45" s="223"/>
      <c r="BX45" s="221"/>
      <c r="BY45" s="224"/>
      <c r="BZ45" s="218"/>
      <c r="CA45" s="221"/>
      <c r="CB45" s="218"/>
      <c r="CC45" s="221"/>
      <c r="CD45" s="218"/>
      <c r="CE45" s="221"/>
      <c r="CF45" s="229"/>
      <c r="CG45" s="281"/>
      <c r="CH45" s="130"/>
      <c r="CI45" s="131"/>
      <c r="CJ45" s="130"/>
      <c r="CK45" s="131"/>
      <c r="CL45" s="201"/>
      <c r="CM45" s="202"/>
      <c r="CN45" s="218"/>
      <c r="CO45" s="221"/>
      <c r="CP45" s="282"/>
      <c r="CQ45" s="221"/>
      <c r="CR45" s="283"/>
      <c r="CS45" s="221"/>
      <c r="CT45" s="218"/>
      <c r="CU45" s="221"/>
      <c r="CV45" s="218"/>
      <c r="CW45" s="221"/>
      <c r="CX45" s="220"/>
      <c r="CY45" s="221"/>
      <c r="CZ45" s="228"/>
      <c r="DA45" s="221"/>
      <c r="DB45" s="228"/>
      <c r="DC45" s="228"/>
      <c r="DD45" s="229"/>
      <c r="DE45" s="229"/>
      <c r="DF45" s="229"/>
      <c r="DG45" s="218"/>
      <c r="DH45" s="221"/>
      <c r="DI45" s="230"/>
      <c r="DJ45" s="221"/>
      <c r="DK45" s="221"/>
      <c r="DL45" s="221"/>
      <c r="DM45" s="221"/>
      <c r="DN45" s="231"/>
      <c r="DO45" s="232"/>
      <c r="DP45" s="232"/>
      <c r="DQ45" s="232"/>
      <c r="DR45" s="233"/>
      <c r="DS45" s="233"/>
      <c r="DT45" s="233"/>
      <c r="DU45" s="233"/>
      <c r="DV45" s="233"/>
      <c r="DW45" s="233"/>
      <c r="DX45" s="233"/>
      <c r="DY45" s="233"/>
      <c r="DZ45" s="233"/>
      <c r="EA45" s="233"/>
      <c r="EB45" s="120"/>
      <c r="EC45" s="121">
        <v>7</v>
      </c>
      <c r="ED45" s="122">
        <f t="shared" si="43"/>
        <v>1.1666666666666667</v>
      </c>
      <c r="FI45" s="233"/>
      <c r="FJ45" s="233"/>
      <c r="FK45" s="233"/>
      <c r="FL45" s="233"/>
      <c r="FM45" s="233"/>
      <c r="FN45" s="233"/>
      <c r="FO45" s="233"/>
      <c r="FP45" s="233"/>
      <c r="FQ45" s="233"/>
      <c r="FR45" s="233"/>
      <c r="FS45" s="233"/>
      <c r="FT45" s="233"/>
      <c r="FU45" s="233"/>
      <c r="FV45" s="233"/>
      <c r="FW45" s="233"/>
      <c r="FX45" s="233"/>
      <c r="FY45" s="233"/>
      <c r="FZ45" s="233"/>
      <c r="GA45" s="233"/>
      <c r="GB45" s="233"/>
      <c r="GC45" s="233"/>
      <c r="GD45" s="233"/>
      <c r="GE45" s="233"/>
      <c r="GF45" s="233"/>
      <c r="GG45" s="233"/>
      <c r="GH45" s="233"/>
      <c r="GI45" s="233"/>
      <c r="GJ45" s="233"/>
      <c r="GK45" s="233"/>
      <c r="GL45" s="233"/>
      <c r="GM45" s="233"/>
      <c r="GN45" s="233"/>
      <c r="GO45" s="233"/>
      <c r="GP45" s="233"/>
      <c r="GQ45" s="233"/>
      <c r="GR45" s="233"/>
      <c r="GS45" s="233"/>
      <c r="GT45" s="233"/>
      <c r="GU45" s="233"/>
      <c r="GV45" s="233"/>
      <c r="GW45" s="233"/>
      <c r="GX45" s="233"/>
      <c r="GY45" s="233"/>
      <c r="GZ45" s="233"/>
      <c r="HA45" s="233"/>
      <c r="HB45" s="233"/>
      <c r="HC45" s="233"/>
      <c r="HD45" s="233"/>
      <c r="HE45" s="233"/>
      <c r="HF45" s="233"/>
      <c r="HG45" s="233"/>
    </row>
    <row r="46" spans="1:215" ht="21" customHeight="1">
      <c r="A46" s="107">
        <v>3</v>
      </c>
      <c r="B46" s="80" t="s">
        <v>144</v>
      </c>
      <c r="C46" s="184" t="s">
        <v>112</v>
      </c>
      <c r="D46" s="123"/>
      <c r="E46" s="123"/>
      <c r="F46" s="123"/>
      <c r="G46" s="123"/>
      <c r="H46" s="187"/>
      <c r="I46" s="123">
        <v>3</v>
      </c>
      <c r="J46" s="123">
        <v>9</v>
      </c>
      <c r="K46" s="123"/>
      <c r="L46" s="123"/>
      <c r="M46" s="187">
        <v>2</v>
      </c>
      <c r="N46" s="124"/>
      <c r="O46" s="124"/>
      <c r="P46" s="124"/>
      <c r="Q46" s="124"/>
      <c r="R46" s="187"/>
      <c r="S46" s="124"/>
      <c r="T46" s="124"/>
      <c r="U46" s="124"/>
      <c r="V46" s="124"/>
      <c r="W46" s="187"/>
      <c r="X46" s="234"/>
      <c r="Y46" s="125"/>
      <c r="Z46" s="125"/>
      <c r="AA46" s="125"/>
      <c r="AB46" s="120"/>
      <c r="AC46" s="125"/>
      <c r="AD46" s="125"/>
      <c r="AE46" s="125"/>
      <c r="AF46" s="125"/>
      <c r="AG46" s="187"/>
      <c r="AH46" s="186"/>
      <c r="AI46" s="186"/>
      <c r="AJ46" s="186"/>
      <c r="AK46" s="186"/>
      <c r="AL46" s="187"/>
      <c r="AM46" s="186"/>
      <c r="AN46" s="186"/>
      <c r="AO46" s="186"/>
      <c r="AP46" s="186"/>
      <c r="AQ46" s="187"/>
      <c r="AR46" s="188"/>
      <c r="AS46" s="188"/>
      <c r="AT46" s="188"/>
      <c r="AU46" s="188"/>
      <c r="AV46" s="187"/>
      <c r="AW46" s="216"/>
      <c r="AX46" s="216"/>
      <c r="AY46" s="216"/>
      <c r="AZ46" s="216"/>
      <c r="BA46" s="120"/>
      <c r="BB46" s="239">
        <f>BC46+BD46+BE46+BF46</f>
        <v>12</v>
      </c>
      <c r="BC46" s="107">
        <f t="shared" ref="BC46:BF50" si="52">D46+I46+N46+S46+X46+AC46+AH46+AM46+AR46+AW46</f>
        <v>3</v>
      </c>
      <c r="BD46" s="107">
        <f t="shared" si="52"/>
        <v>9</v>
      </c>
      <c r="BE46" s="107">
        <f t="shared" si="52"/>
        <v>0</v>
      </c>
      <c r="BF46" s="107">
        <f t="shared" si="52"/>
        <v>0</v>
      </c>
      <c r="BG46" s="187">
        <f>SUM(H46,M46,R46,W46,AB46,AG46,AL46,AQ46,AV46,BA46)</f>
        <v>2</v>
      </c>
      <c r="BH46" s="218"/>
      <c r="BI46" s="223"/>
      <c r="BJ46" s="220"/>
      <c r="BK46" s="221"/>
      <c r="BL46" s="218"/>
      <c r="BM46" s="221"/>
      <c r="BN46" s="218"/>
      <c r="BO46" s="223"/>
      <c r="BP46" s="220"/>
      <c r="BQ46" s="222"/>
      <c r="BR46" s="218"/>
      <c r="BS46" s="223"/>
      <c r="BT46" s="220"/>
      <c r="BU46" s="221"/>
      <c r="BV46" s="218"/>
      <c r="BW46" s="223"/>
      <c r="BX46" s="221"/>
      <c r="BY46" s="224"/>
      <c r="BZ46" s="218"/>
      <c r="CA46" s="221"/>
      <c r="CB46" s="218"/>
      <c r="CC46" s="221"/>
      <c r="CD46" s="218"/>
      <c r="CE46" s="221"/>
      <c r="CF46" s="229"/>
      <c r="CG46" s="281"/>
      <c r="CH46" s="130"/>
      <c r="CI46" s="131"/>
      <c r="CJ46" s="130"/>
      <c r="CK46" s="131"/>
      <c r="CL46" s="201"/>
      <c r="CM46" s="202"/>
      <c r="CN46" s="218"/>
      <c r="CO46" s="221"/>
      <c r="CP46" s="282"/>
      <c r="CQ46" s="221"/>
      <c r="CR46" s="283"/>
      <c r="CS46" s="221"/>
      <c r="CT46" s="218"/>
      <c r="CU46" s="221"/>
      <c r="CV46" s="218"/>
      <c r="CW46" s="221"/>
      <c r="CX46" s="220"/>
      <c r="CY46" s="221"/>
      <c r="CZ46" s="228"/>
      <c r="DA46" s="221"/>
      <c r="DB46" s="228"/>
      <c r="DC46" s="228"/>
      <c r="DD46" s="229"/>
      <c r="DE46" s="229"/>
      <c r="DF46" s="229"/>
      <c r="DG46" s="218"/>
      <c r="DH46" s="221"/>
      <c r="DI46" s="230"/>
      <c r="DJ46" s="221"/>
      <c r="DK46" s="221"/>
      <c r="DL46" s="221"/>
      <c r="DM46" s="221"/>
      <c r="DN46" s="231"/>
      <c r="DO46" s="232"/>
      <c r="DP46" s="232"/>
      <c r="DQ46" s="232"/>
      <c r="DR46" s="233"/>
      <c r="DS46" s="233"/>
      <c r="DT46" s="233"/>
      <c r="DU46" s="233"/>
      <c r="DV46" s="233"/>
      <c r="DW46" s="233"/>
      <c r="DX46" s="233"/>
      <c r="DY46" s="233"/>
      <c r="DZ46" s="233"/>
      <c r="EA46" s="233"/>
      <c r="EB46" s="120">
        <f>BG46</f>
        <v>2</v>
      </c>
      <c r="EC46" s="121">
        <v>10</v>
      </c>
      <c r="ED46" s="122">
        <f>EC46*BG46/BB46</f>
        <v>1.6666666666666667</v>
      </c>
      <c r="FI46" s="233"/>
      <c r="FJ46" s="233"/>
      <c r="FK46" s="233"/>
      <c r="FL46" s="233"/>
      <c r="FM46" s="233"/>
      <c r="FN46" s="233"/>
      <c r="FO46" s="233"/>
      <c r="FP46" s="233"/>
      <c r="FQ46" s="233"/>
      <c r="FR46" s="233"/>
      <c r="FS46" s="233"/>
      <c r="FT46" s="233"/>
      <c r="FU46" s="233"/>
      <c r="FV46" s="233"/>
      <c r="FW46" s="233"/>
      <c r="FX46" s="233"/>
      <c r="FY46" s="233"/>
      <c r="FZ46" s="233"/>
      <c r="GA46" s="233"/>
      <c r="GB46" s="233"/>
      <c r="GC46" s="233"/>
      <c r="GD46" s="233"/>
      <c r="GE46" s="233"/>
      <c r="GF46" s="233"/>
      <c r="GG46" s="233"/>
      <c r="GH46" s="233"/>
      <c r="GI46" s="233"/>
      <c r="GJ46" s="233"/>
      <c r="GK46" s="233"/>
      <c r="GL46" s="233"/>
      <c r="GM46" s="233"/>
      <c r="GN46" s="233"/>
      <c r="GO46" s="233"/>
      <c r="GP46" s="233"/>
      <c r="GQ46" s="233"/>
      <c r="GR46" s="233"/>
      <c r="GS46" s="233"/>
      <c r="GT46" s="233"/>
      <c r="GU46" s="233"/>
      <c r="GV46" s="233"/>
      <c r="GW46" s="233"/>
      <c r="GX46" s="233"/>
      <c r="GY46" s="233"/>
      <c r="GZ46" s="233"/>
      <c r="HA46" s="233"/>
      <c r="HB46" s="233"/>
      <c r="HC46" s="233"/>
      <c r="HD46" s="233"/>
      <c r="HE46" s="233"/>
      <c r="HF46" s="233"/>
      <c r="HG46" s="233"/>
    </row>
    <row r="47" spans="1:215" ht="21" customHeight="1">
      <c r="A47" s="107">
        <v>4</v>
      </c>
      <c r="B47" s="79" t="s">
        <v>145</v>
      </c>
      <c r="C47" s="184" t="s">
        <v>112</v>
      </c>
      <c r="D47" s="123"/>
      <c r="E47" s="123"/>
      <c r="F47" s="123"/>
      <c r="G47" s="123"/>
      <c r="H47" s="23"/>
      <c r="I47" s="123"/>
      <c r="J47" s="123"/>
      <c r="K47" s="123"/>
      <c r="L47" s="123"/>
      <c r="M47" s="23"/>
      <c r="N47" s="124"/>
      <c r="O47" s="124"/>
      <c r="P47" s="124"/>
      <c r="Q47" s="124"/>
      <c r="R47" s="185"/>
      <c r="S47" s="124">
        <v>3</v>
      </c>
      <c r="T47" s="124">
        <v>6</v>
      </c>
      <c r="U47" s="124"/>
      <c r="V47" s="124"/>
      <c r="W47" s="185">
        <v>2</v>
      </c>
      <c r="X47" s="234"/>
      <c r="Y47" s="125"/>
      <c r="Z47" s="125"/>
      <c r="AA47" s="125"/>
      <c r="AB47" s="120"/>
      <c r="AC47" s="125"/>
      <c r="AD47" s="125"/>
      <c r="AE47" s="125"/>
      <c r="AF47" s="125"/>
      <c r="AG47" s="23"/>
      <c r="AH47" s="287"/>
      <c r="AI47" s="287"/>
      <c r="AJ47" s="287"/>
      <c r="AK47" s="287"/>
      <c r="AL47" s="23"/>
      <c r="AM47" s="288"/>
      <c r="AN47" s="288"/>
      <c r="AO47" s="288"/>
      <c r="AP47" s="288"/>
      <c r="AQ47" s="23"/>
      <c r="AR47" s="289"/>
      <c r="AS47" s="289"/>
      <c r="AT47" s="289"/>
      <c r="AU47" s="289"/>
      <c r="AV47" s="215"/>
      <c r="AW47" s="289"/>
      <c r="AX47" s="289"/>
      <c r="AY47" s="289"/>
      <c r="AZ47" s="289"/>
      <c r="BA47" s="215"/>
      <c r="BB47" s="239">
        <f>BC47+BD47+BE47+BF47</f>
        <v>9</v>
      </c>
      <c r="BC47" s="107">
        <f t="shared" si="52"/>
        <v>3</v>
      </c>
      <c r="BD47" s="107">
        <f t="shared" si="52"/>
        <v>6</v>
      </c>
      <c r="BE47" s="107">
        <f t="shared" si="52"/>
        <v>0</v>
      </c>
      <c r="BF47" s="107">
        <f t="shared" si="52"/>
        <v>0</v>
      </c>
      <c r="BG47" s="187">
        <f>SUM(H47,M47,R47,W47,AB47,AG47,AL47,AQ47,AV47,BA47)</f>
        <v>2</v>
      </c>
      <c r="BH47" s="218"/>
      <c r="BI47" s="223"/>
      <c r="BJ47" s="220"/>
      <c r="BK47" s="221"/>
      <c r="BL47" s="218"/>
      <c r="BM47" s="221"/>
      <c r="BN47" s="218"/>
      <c r="BO47" s="223"/>
      <c r="BP47" s="220"/>
      <c r="BQ47" s="222"/>
      <c r="BR47" s="218"/>
      <c r="BS47" s="223"/>
      <c r="BT47" s="220"/>
      <c r="BU47" s="221"/>
      <c r="BV47" s="218"/>
      <c r="BW47" s="223"/>
      <c r="BX47" s="221"/>
      <c r="BY47" s="224"/>
      <c r="BZ47" s="218"/>
      <c r="CA47" s="221"/>
      <c r="CB47" s="218"/>
      <c r="CC47" s="221"/>
      <c r="CD47" s="218"/>
      <c r="CE47" s="221"/>
      <c r="CF47" s="229"/>
      <c r="CG47" s="281"/>
      <c r="CH47" s="130"/>
      <c r="CI47" s="131"/>
      <c r="CJ47" s="130"/>
      <c r="CK47" s="131"/>
      <c r="CL47" s="201"/>
      <c r="CM47" s="202"/>
      <c r="CN47" s="218"/>
      <c r="CO47" s="221"/>
      <c r="CP47" s="282"/>
      <c r="CQ47" s="221"/>
      <c r="CR47" s="283"/>
      <c r="CS47" s="221"/>
      <c r="CT47" s="218"/>
      <c r="CU47" s="221"/>
      <c r="CV47" s="218"/>
      <c r="CW47" s="221"/>
      <c r="CX47" s="220"/>
      <c r="CY47" s="221"/>
      <c r="CZ47" s="228"/>
      <c r="DA47" s="221"/>
      <c r="DB47" s="228"/>
      <c r="DC47" s="228"/>
      <c r="DD47" s="229"/>
      <c r="DE47" s="229"/>
      <c r="DF47" s="229"/>
      <c r="DG47" s="218"/>
      <c r="DH47" s="221"/>
      <c r="DI47" s="230"/>
      <c r="DJ47" s="221"/>
      <c r="DK47" s="221"/>
      <c r="DL47" s="221"/>
      <c r="DM47" s="221"/>
      <c r="DN47" s="231"/>
      <c r="DO47" s="232"/>
      <c r="DP47" s="232"/>
      <c r="DQ47" s="232"/>
      <c r="DR47" s="233"/>
      <c r="DS47" s="233"/>
      <c r="DT47" s="233"/>
      <c r="DU47" s="233"/>
      <c r="DV47" s="233"/>
      <c r="DW47" s="233"/>
      <c r="DX47" s="233"/>
      <c r="DY47" s="233"/>
      <c r="DZ47" s="233"/>
      <c r="EA47" s="233"/>
      <c r="EB47" s="120"/>
      <c r="EC47" s="121">
        <v>10</v>
      </c>
      <c r="ED47" s="122">
        <f>EC47*BG47/BB47</f>
        <v>2.2222222222222223</v>
      </c>
      <c r="FI47" s="233"/>
      <c r="FJ47" s="233"/>
      <c r="FK47" s="233"/>
      <c r="FL47" s="233"/>
      <c r="FM47" s="233"/>
      <c r="FN47" s="233"/>
      <c r="FO47" s="233"/>
      <c r="FP47" s="233"/>
      <c r="FQ47" s="233"/>
      <c r="FR47" s="233"/>
      <c r="FS47" s="233"/>
      <c r="FT47" s="233"/>
      <c r="FU47" s="233"/>
      <c r="FV47" s="233"/>
      <c r="FW47" s="233"/>
      <c r="FX47" s="233"/>
      <c r="FY47" s="233"/>
      <c r="FZ47" s="233"/>
      <c r="GA47" s="233"/>
      <c r="GB47" s="233"/>
      <c r="GC47" s="233"/>
      <c r="GD47" s="233"/>
      <c r="GE47" s="233"/>
      <c r="GF47" s="233"/>
      <c r="GG47" s="233"/>
      <c r="GH47" s="233"/>
      <c r="GI47" s="233"/>
      <c r="GJ47" s="233"/>
      <c r="GK47" s="233"/>
      <c r="GL47" s="233"/>
      <c r="GM47" s="233"/>
      <c r="GN47" s="233"/>
      <c r="GO47" s="233"/>
      <c r="GP47" s="233"/>
      <c r="GQ47" s="233"/>
      <c r="GR47" s="233"/>
      <c r="GS47" s="233"/>
      <c r="GT47" s="233"/>
      <c r="GU47" s="233"/>
      <c r="GV47" s="233"/>
      <c r="GW47" s="233"/>
      <c r="GX47" s="233"/>
      <c r="GY47" s="233"/>
      <c r="GZ47" s="233"/>
      <c r="HA47" s="233"/>
      <c r="HB47" s="233"/>
      <c r="HC47" s="233"/>
      <c r="HD47" s="233"/>
      <c r="HE47" s="233"/>
      <c r="HF47" s="233"/>
      <c r="HG47" s="233"/>
    </row>
    <row r="48" spans="1:215" ht="21" customHeight="1">
      <c r="A48" s="107">
        <v>5</v>
      </c>
      <c r="B48" s="78" t="s">
        <v>146</v>
      </c>
      <c r="C48" s="184" t="s">
        <v>112</v>
      </c>
      <c r="D48" s="123"/>
      <c r="E48" s="123"/>
      <c r="F48" s="123"/>
      <c r="G48" s="123"/>
      <c r="H48" s="185"/>
      <c r="I48" s="123"/>
      <c r="J48" s="123"/>
      <c r="K48" s="123"/>
      <c r="L48" s="123"/>
      <c r="M48" s="185"/>
      <c r="N48" s="124"/>
      <c r="O48" s="124"/>
      <c r="P48" s="124"/>
      <c r="Q48" s="124"/>
      <c r="R48" s="185"/>
      <c r="S48" s="124">
        <v>9</v>
      </c>
      <c r="T48" s="124">
        <v>9</v>
      </c>
      <c r="U48" s="124"/>
      <c r="V48" s="124"/>
      <c r="W48" s="185">
        <v>2</v>
      </c>
      <c r="X48" s="234"/>
      <c r="Y48" s="125"/>
      <c r="Z48" s="125"/>
      <c r="AA48" s="125"/>
      <c r="AB48" s="120"/>
      <c r="AC48" s="125"/>
      <c r="AD48" s="125"/>
      <c r="AE48" s="125"/>
      <c r="AF48" s="125"/>
      <c r="AG48" s="187"/>
      <c r="AH48" s="235"/>
      <c r="AI48" s="235"/>
      <c r="AJ48" s="235"/>
      <c r="AK48" s="235"/>
      <c r="AL48" s="120"/>
      <c r="AM48" s="235"/>
      <c r="AN48" s="235"/>
      <c r="AO48" s="235"/>
      <c r="AP48" s="235"/>
      <c r="AQ48" s="187"/>
      <c r="AR48" s="216"/>
      <c r="AS48" s="216"/>
      <c r="AT48" s="216"/>
      <c r="AU48" s="216"/>
      <c r="AV48" s="187"/>
      <c r="AW48" s="216"/>
      <c r="AX48" s="216"/>
      <c r="AY48" s="216"/>
      <c r="AZ48" s="216"/>
      <c r="BA48" s="120"/>
      <c r="BB48" s="239">
        <f>BC48+BD48+BE48+BF48</f>
        <v>18</v>
      </c>
      <c r="BC48" s="107">
        <f t="shared" si="52"/>
        <v>9</v>
      </c>
      <c r="BD48" s="107">
        <f t="shared" si="52"/>
        <v>9</v>
      </c>
      <c r="BE48" s="107">
        <f t="shared" si="52"/>
        <v>0</v>
      </c>
      <c r="BF48" s="107">
        <f t="shared" si="52"/>
        <v>0</v>
      </c>
      <c r="BG48" s="187">
        <f>SUM(H48,M48,R48,W48,AB48,AG48,AL48,AQ48,AV48,BA48)</f>
        <v>2</v>
      </c>
      <c r="BH48" s="218"/>
      <c r="BI48" s="223"/>
      <c r="BJ48" s="220"/>
      <c r="BK48" s="221"/>
      <c r="BL48" s="218"/>
      <c r="BM48" s="221"/>
      <c r="BN48" s="218"/>
      <c r="BO48" s="223"/>
      <c r="BP48" s="220"/>
      <c r="BQ48" s="222"/>
      <c r="BR48" s="218"/>
      <c r="BS48" s="223"/>
      <c r="BT48" s="220"/>
      <c r="BU48" s="221"/>
      <c r="BV48" s="218"/>
      <c r="BW48" s="223"/>
      <c r="BX48" s="221"/>
      <c r="BY48" s="224"/>
      <c r="BZ48" s="218"/>
      <c r="CA48" s="221"/>
      <c r="CB48" s="218"/>
      <c r="CC48" s="221"/>
      <c r="CD48" s="218"/>
      <c r="CE48" s="221"/>
      <c r="CF48" s="229"/>
      <c r="CG48" s="281"/>
      <c r="CH48" s="130"/>
      <c r="CI48" s="131"/>
      <c r="CJ48" s="130"/>
      <c r="CK48" s="131"/>
      <c r="CL48" s="201"/>
      <c r="CM48" s="202"/>
      <c r="CN48" s="218"/>
      <c r="CO48" s="221"/>
      <c r="CP48" s="282"/>
      <c r="CQ48" s="221"/>
      <c r="CR48" s="283"/>
      <c r="CS48" s="221"/>
      <c r="CT48" s="218"/>
      <c r="CU48" s="221"/>
      <c r="CV48" s="218"/>
      <c r="CW48" s="221"/>
      <c r="CX48" s="220"/>
      <c r="CY48" s="221"/>
      <c r="CZ48" s="228"/>
      <c r="DA48" s="221"/>
      <c r="DB48" s="228"/>
      <c r="DC48" s="228"/>
      <c r="DD48" s="229"/>
      <c r="DE48" s="229"/>
      <c r="DF48" s="229"/>
      <c r="DG48" s="218"/>
      <c r="DH48" s="221"/>
      <c r="DI48" s="230"/>
      <c r="DJ48" s="221"/>
      <c r="DK48" s="221"/>
      <c r="DL48" s="221"/>
      <c r="DM48" s="221"/>
      <c r="DN48" s="231"/>
      <c r="DO48" s="232"/>
      <c r="DP48" s="232"/>
      <c r="DQ48" s="232"/>
      <c r="DR48" s="233"/>
      <c r="DS48" s="233"/>
      <c r="DT48" s="233"/>
      <c r="DU48" s="233"/>
      <c r="DV48" s="233"/>
      <c r="DW48" s="233"/>
      <c r="DX48" s="233"/>
      <c r="DY48" s="233"/>
      <c r="DZ48" s="233"/>
      <c r="EA48" s="233"/>
      <c r="EB48" s="120">
        <f>BG48</f>
        <v>2</v>
      </c>
      <c r="EC48" s="121">
        <v>15</v>
      </c>
      <c r="ED48" s="122">
        <f>EC48*BG48/BB48</f>
        <v>1.6666666666666667</v>
      </c>
      <c r="FI48" s="233"/>
      <c r="FJ48" s="233"/>
      <c r="FK48" s="233"/>
      <c r="FL48" s="233"/>
      <c r="FM48" s="233"/>
      <c r="FN48" s="233"/>
      <c r="FO48" s="233"/>
      <c r="FP48" s="233"/>
      <c r="FQ48" s="233"/>
      <c r="FR48" s="233"/>
      <c r="FS48" s="233"/>
      <c r="FT48" s="233"/>
      <c r="FU48" s="233"/>
      <c r="FV48" s="233"/>
      <c r="FW48" s="233"/>
      <c r="FX48" s="233"/>
      <c r="FY48" s="233"/>
      <c r="FZ48" s="233"/>
      <c r="GA48" s="233"/>
      <c r="GB48" s="233"/>
      <c r="GC48" s="233"/>
      <c r="GD48" s="233"/>
      <c r="GE48" s="233"/>
      <c r="GF48" s="233"/>
      <c r="GG48" s="233"/>
      <c r="GH48" s="233"/>
      <c r="GI48" s="233"/>
      <c r="GJ48" s="233"/>
      <c r="GK48" s="233"/>
      <c r="GL48" s="233"/>
      <c r="GM48" s="233"/>
      <c r="GN48" s="233"/>
      <c r="GO48" s="233"/>
      <c r="GP48" s="233"/>
      <c r="GQ48" s="233"/>
      <c r="GR48" s="233"/>
      <c r="GS48" s="233"/>
      <c r="GT48" s="233"/>
      <c r="GU48" s="233"/>
      <c r="GV48" s="233"/>
      <c r="GW48" s="233"/>
      <c r="GX48" s="233"/>
      <c r="GY48" s="233"/>
      <c r="GZ48" s="233"/>
      <c r="HA48" s="233"/>
      <c r="HB48" s="233"/>
      <c r="HC48" s="233"/>
      <c r="HD48" s="233"/>
      <c r="HE48" s="233"/>
      <c r="HF48" s="233"/>
      <c r="HG48" s="233"/>
    </row>
    <row r="49" spans="1:215" ht="21" customHeight="1">
      <c r="A49" s="107">
        <v>6</v>
      </c>
      <c r="B49" s="81" t="s">
        <v>147</v>
      </c>
      <c r="C49" s="184" t="s">
        <v>112</v>
      </c>
      <c r="D49" s="123"/>
      <c r="E49" s="123"/>
      <c r="F49" s="123"/>
      <c r="G49" s="123"/>
      <c r="H49" s="185"/>
      <c r="I49" s="123"/>
      <c r="J49" s="123"/>
      <c r="K49" s="123"/>
      <c r="L49" s="123"/>
      <c r="M49" s="185"/>
      <c r="N49" s="124"/>
      <c r="O49" s="124"/>
      <c r="P49" s="124"/>
      <c r="Q49" s="124"/>
      <c r="R49" s="185"/>
      <c r="S49" s="124"/>
      <c r="T49" s="124"/>
      <c r="U49" s="124"/>
      <c r="V49" s="124"/>
      <c r="W49" s="185"/>
      <c r="X49" s="234">
        <v>9</v>
      </c>
      <c r="Y49" s="125">
        <v>9</v>
      </c>
      <c r="Z49" s="125"/>
      <c r="AA49" s="125"/>
      <c r="AB49" s="120">
        <v>3</v>
      </c>
      <c r="AC49" s="234"/>
      <c r="AD49" s="125"/>
      <c r="AE49" s="125"/>
      <c r="AF49" s="125"/>
      <c r="AG49" s="120"/>
      <c r="AH49" s="235"/>
      <c r="AI49" s="235"/>
      <c r="AJ49" s="235"/>
      <c r="AK49" s="235"/>
      <c r="AL49" s="120"/>
      <c r="AM49" s="290"/>
      <c r="AN49" s="290"/>
      <c r="AO49" s="290"/>
      <c r="AP49" s="290"/>
      <c r="AQ49" s="107"/>
      <c r="AR49" s="291"/>
      <c r="AS49" s="291"/>
      <c r="AT49" s="216"/>
      <c r="AU49" s="216"/>
      <c r="AV49" s="120"/>
      <c r="AW49" s="292"/>
      <c r="AX49" s="292"/>
      <c r="AY49" s="292"/>
      <c r="AZ49" s="292"/>
      <c r="BA49" s="200"/>
      <c r="BB49" s="239">
        <f>SUM(BC49:BF49)</f>
        <v>18</v>
      </c>
      <c r="BC49" s="107">
        <f t="shared" si="52"/>
        <v>9</v>
      </c>
      <c r="BD49" s="107">
        <f t="shared" si="52"/>
        <v>9</v>
      </c>
      <c r="BE49" s="107">
        <f t="shared" si="52"/>
        <v>0</v>
      </c>
      <c r="BF49" s="107">
        <f t="shared" si="52"/>
        <v>0</v>
      </c>
      <c r="BG49" s="187">
        <f>SUM(H49,M49,R49,W49,AB49,AG49,AL49,AQ49,AV49,BA49)</f>
        <v>3</v>
      </c>
      <c r="BH49" s="218"/>
      <c r="BI49" s="223"/>
      <c r="BJ49" s="220"/>
      <c r="BK49" s="221"/>
      <c r="BL49" s="218"/>
      <c r="BM49" s="221"/>
      <c r="BN49" s="218"/>
      <c r="BO49" s="223"/>
      <c r="BP49" s="220"/>
      <c r="BQ49" s="222"/>
      <c r="BR49" s="218"/>
      <c r="BS49" s="223"/>
      <c r="BT49" s="220"/>
      <c r="BU49" s="221"/>
      <c r="BV49" s="218"/>
      <c r="BW49" s="223"/>
      <c r="BX49" s="221"/>
      <c r="BY49" s="224"/>
      <c r="BZ49" s="218"/>
      <c r="CA49" s="221"/>
      <c r="CB49" s="218"/>
      <c r="CC49" s="221"/>
      <c r="CD49" s="218"/>
      <c r="CE49" s="221"/>
      <c r="CF49" s="229"/>
      <c r="CG49" s="281"/>
      <c r="CH49" s="130"/>
      <c r="CI49" s="131"/>
      <c r="CJ49" s="130"/>
      <c r="CK49" s="131"/>
      <c r="CL49" s="201"/>
      <c r="CM49" s="202"/>
      <c r="CN49" s="218"/>
      <c r="CO49" s="221"/>
      <c r="CP49" s="282"/>
      <c r="CQ49" s="221"/>
      <c r="CR49" s="283"/>
      <c r="CS49" s="221"/>
      <c r="CT49" s="218"/>
      <c r="CU49" s="221"/>
      <c r="CV49" s="218"/>
      <c r="CW49" s="221"/>
      <c r="CX49" s="220"/>
      <c r="CY49" s="221"/>
      <c r="CZ49" s="228"/>
      <c r="DA49" s="221"/>
      <c r="DB49" s="228"/>
      <c r="DC49" s="228"/>
      <c r="DD49" s="229"/>
      <c r="DE49" s="229"/>
      <c r="DF49" s="229"/>
      <c r="DG49" s="218"/>
      <c r="DH49" s="221"/>
      <c r="DI49" s="230"/>
      <c r="DJ49" s="221"/>
      <c r="DK49" s="221"/>
      <c r="DL49" s="221"/>
      <c r="DM49" s="221"/>
      <c r="DN49" s="231"/>
      <c r="DO49" s="232"/>
      <c r="DP49" s="232"/>
      <c r="DQ49" s="232"/>
      <c r="DR49" s="233"/>
      <c r="DS49" s="233"/>
      <c r="DT49" s="233"/>
      <c r="DU49" s="233"/>
      <c r="DV49" s="233"/>
      <c r="DW49" s="233"/>
      <c r="DX49" s="233"/>
      <c r="DY49" s="233"/>
      <c r="DZ49" s="233"/>
      <c r="EA49" s="233"/>
      <c r="EB49" s="120"/>
      <c r="EC49" s="121">
        <v>6</v>
      </c>
      <c r="ED49" s="122">
        <f>EC49*BG49/BB49</f>
        <v>1</v>
      </c>
      <c r="FI49" s="233"/>
      <c r="FJ49" s="233"/>
      <c r="FK49" s="233"/>
      <c r="FL49" s="233"/>
      <c r="FM49" s="233"/>
      <c r="FN49" s="233"/>
      <c r="FO49" s="233"/>
      <c r="FP49" s="233"/>
      <c r="FQ49" s="233"/>
      <c r="FR49" s="233"/>
      <c r="FS49" s="233"/>
      <c r="FT49" s="233"/>
      <c r="FU49" s="233"/>
      <c r="FV49" s="233"/>
      <c r="FW49" s="233"/>
      <c r="FX49" s="233"/>
      <c r="FY49" s="233"/>
      <c r="FZ49" s="233"/>
      <c r="GA49" s="233"/>
      <c r="GB49" s="233"/>
      <c r="GC49" s="233"/>
      <c r="GD49" s="233"/>
      <c r="GE49" s="233"/>
      <c r="GF49" s="233"/>
      <c r="GG49" s="233"/>
      <c r="GH49" s="233"/>
      <c r="GI49" s="233"/>
      <c r="GJ49" s="233"/>
      <c r="GK49" s="233"/>
      <c r="GL49" s="233"/>
      <c r="GM49" s="233"/>
      <c r="GN49" s="233"/>
      <c r="GO49" s="233"/>
      <c r="GP49" s="233"/>
      <c r="GQ49" s="233"/>
      <c r="GR49" s="233"/>
      <c r="GS49" s="233"/>
      <c r="GT49" s="233"/>
      <c r="GU49" s="233"/>
      <c r="GV49" s="233"/>
      <c r="GW49" s="233"/>
      <c r="GX49" s="233"/>
      <c r="GY49" s="233"/>
      <c r="GZ49" s="233"/>
      <c r="HA49" s="233"/>
      <c r="HB49" s="233"/>
      <c r="HC49" s="233"/>
      <c r="HD49" s="233"/>
      <c r="HE49" s="233"/>
      <c r="HF49" s="233"/>
      <c r="HG49" s="233"/>
    </row>
    <row r="50" spans="1:215" ht="21" customHeight="1">
      <c r="A50" s="107">
        <v>7</v>
      </c>
      <c r="B50" s="293" t="s">
        <v>148</v>
      </c>
      <c r="C50" s="184" t="s">
        <v>112</v>
      </c>
      <c r="D50" s="123"/>
      <c r="E50" s="123"/>
      <c r="F50" s="123"/>
      <c r="G50" s="123"/>
      <c r="H50" s="185"/>
      <c r="I50" s="123"/>
      <c r="J50" s="123"/>
      <c r="K50" s="123"/>
      <c r="L50" s="123"/>
      <c r="M50" s="185"/>
      <c r="N50" s="124"/>
      <c r="O50" s="124"/>
      <c r="P50" s="124"/>
      <c r="Q50" s="124"/>
      <c r="R50" s="185"/>
      <c r="S50" s="124"/>
      <c r="T50" s="124"/>
      <c r="U50" s="124"/>
      <c r="V50" s="124"/>
      <c r="W50" s="185"/>
      <c r="X50" s="234"/>
      <c r="Y50" s="125"/>
      <c r="Z50" s="125"/>
      <c r="AA50" s="125"/>
      <c r="AB50" s="200"/>
      <c r="AC50" s="125"/>
      <c r="AD50" s="125"/>
      <c r="AE50" s="125"/>
      <c r="AF50" s="125"/>
      <c r="AG50" s="120"/>
      <c r="AH50" s="235"/>
      <c r="AI50" s="235">
        <v>9</v>
      </c>
      <c r="AJ50" s="235"/>
      <c r="AK50" s="235"/>
      <c r="AL50" s="120">
        <v>2</v>
      </c>
      <c r="AM50" s="235"/>
      <c r="AN50" s="235"/>
      <c r="AO50" s="235"/>
      <c r="AP50" s="235"/>
      <c r="AQ50" s="107"/>
      <c r="AR50" s="216"/>
      <c r="AS50" s="216"/>
      <c r="AT50" s="216"/>
      <c r="AU50" s="216"/>
      <c r="AV50" s="107"/>
      <c r="AW50" s="236"/>
      <c r="AX50" s="236"/>
      <c r="AY50" s="236"/>
      <c r="AZ50" s="236"/>
      <c r="BA50" s="120"/>
      <c r="BB50" s="239">
        <f>BC50+BD50+BE50+BF50</f>
        <v>9</v>
      </c>
      <c r="BC50" s="107">
        <f t="shared" si="52"/>
        <v>0</v>
      </c>
      <c r="BD50" s="107">
        <f t="shared" si="52"/>
        <v>9</v>
      </c>
      <c r="BE50" s="107">
        <f t="shared" si="52"/>
        <v>0</v>
      </c>
      <c r="BF50" s="107">
        <f t="shared" si="52"/>
        <v>0</v>
      </c>
      <c r="BG50" s="187">
        <f>SUM(H50,M50,R50,W50,AB50,AG50,AL50,AQ50,AV50,BA50)</f>
        <v>2</v>
      </c>
      <c r="BH50" s="218"/>
      <c r="BI50" s="223"/>
      <c r="BJ50" s="220"/>
      <c r="BK50" s="221"/>
      <c r="BL50" s="218"/>
      <c r="BM50" s="221"/>
      <c r="BN50" s="218"/>
      <c r="BO50" s="223"/>
      <c r="BP50" s="220"/>
      <c r="BQ50" s="222"/>
      <c r="BR50" s="218"/>
      <c r="BS50" s="223"/>
      <c r="BT50" s="220"/>
      <c r="BU50" s="221"/>
      <c r="BV50" s="218"/>
      <c r="BW50" s="223"/>
      <c r="BX50" s="221"/>
      <c r="BY50" s="224"/>
      <c r="BZ50" s="218"/>
      <c r="CA50" s="221"/>
      <c r="CB50" s="218"/>
      <c r="CC50" s="221"/>
      <c r="CD50" s="218"/>
      <c r="CE50" s="221"/>
      <c r="CF50" s="229"/>
      <c r="CG50" s="281"/>
      <c r="CH50" s="130"/>
      <c r="CI50" s="131"/>
      <c r="CJ50" s="130"/>
      <c r="CK50" s="131"/>
      <c r="CL50" s="201"/>
      <c r="CM50" s="202"/>
      <c r="CN50" s="218"/>
      <c r="CO50" s="221"/>
      <c r="CP50" s="282"/>
      <c r="CQ50" s="221"/>
      <c r="CR50" s="283"/>
      <c r="CS50" s="221"/>
      <c r="CT50" s="218"/>
      <c r="CU50" s="221"/>
      <c r="CV50" s="218"/>
      <c r="CW50" s="221"/>
      <c r="CX50" s="220"/>
      <c r="CY50" s="221"/>
      <c r="CZ50" s="228"/>
      <c r="DA50" s="221"/>
      <c r="DB50" s="228"/>
      <c r="DC50" s="228"/>
      <c r="DD50" s="229"/>
      <c r="DE50" s="229"/>
      <c r="DF50" s="229"/>
      <c r="DG50" s="218"/>
      <c r="DH50" s="221"/>
      <c r="DI50" s="230"/>
      <c r="DJ50" s="221"/>
      <c r="DK50" s="221"/>
      <c r="DL50" s="221"/>
      <c r="DM50" s="221"/>
      <c r="DN50" s="231"/>
      <c r="DO50" s="232"/>
      <c r="DP50" s="232"/>
      <c r="DQ50" s="232"/>
      <c r="DR50" s="233"/>
      <c r="DS50" s="233"/>
      <c r="DT50" s="233"/>
      <c r="DU50" s="233"/>
      <c r="DV50" s="233"/>
      <c r="DW50" s="233"/>
      <c r="DX50" s="233"/>
      <c r="DY50" s="233"/>
      <c r="DZ50" s="233"/>
      <c r="EA50" s="233"/>
      <c r="EB50" s="120"/>
      <c r="EC50" s="121">
        <v>5</v>
      </c>
      <c r="ED50" s="122">
        <f>EC50*BG50/BB50</f>
        <v>1.1111111111111112</v>
      </c>
      <c r="FI50" s="233"/>
      <c r="FJ50" s="233"/>
      <c r="FK50" s="233"/>
      <c r="FL50" s="233"/>
      <c r="FM50" s="233"/>
      <c r="FN50" s="233"/>
      <c r="FO50" s="233"/>
      <c r="FP50" s="233"/>
      <c r="FQ50" s="233"/>
      <c r="FR50" s="233"/>
      <c r="FS50" s="233"/>
      <c r="FT50" s="233"/>
      <c r="FU50" s="233"/>
      <c r="FV50" s="233"/>
      <c r="FW50" s="233"/>
      <c r="FX50" s="233"/>
      <c r="FY50" s="233"/>
      <c r="FZ50" s="233"/>
      <c r="GA50" s="233"/>
      <c r="GB50" s="233"/>
      <c r="GC50" s="233"/>
      <c r="GD50" s="233"/>
      <c r="GE50" s="233"/>
      <c r="GF50" s="233"/>
      <c r="GG50" s="233"/>
      <c r="GH50" s="233"/>
      <c r="GI50" s="233"/>
      <c r="GJ50" s="233"/>
      <c r="GK50" s="233"/>
      <c r="GL50" s="233"/>
      <c r="GM50" s="233"/>
      <c r="GN50" s="233"/>
      <c r="GO50" s="233"/>
      <c r="GP50" s="233"/>
      <c r="GQ50" s="233"/>
      <c r="GR50" s="233"/>
      <c r="GS50" s="233"/>
      <c r="GT50" s="233"/>
      <c r="GU50" s="233"/>
      <c r="GV50" s="233"/>
      <c r="GW50" s="233"/>
      <c r="GX50" s="233"/>
      <c r="GY50" s="233"/>
      <c r="GZ50" s="233"/>
      <c r="HA50" s="233"/>
      <c r="HB50" s="233"/>
      <c r="HC50" s="233"/>
      <c r="HD50" s="233"/>
      <c r="HE50" s="233"/>
      <c r="HF50" s="233"/>
      <c r="HG50" s="233"/>
    </row>
    <row r="51" spans="1:215" ht="21" customHeight="1">
      <c r="A51" s="107">
        <v>8</v>
      </c>
      <c r="B51" s="78" t="s">
        <v>149</v>
      </c>
      <c r="C51" s="184" t="s">
        <v>112</v>
      </c>
      <c r="D51" s="123"/>
      <c r="E51" s="123"/>
      <c r="F51" s="123"/>
      <c r="G51" s="123"/>
      <c r="H51" s="185"/>
      <c r="I51" s="123"/>
      <c r="J51" s="123"/>
      <c r="K51" s="123"/>
      <c r="L51" s="123"/>
      <c r="M51" s="185"/>
      <c r="N51" s="124"/>
      <c r="O51" s="124"/>
      <c r="P51" s="124"/>
      <c r="Q51" s="124"/>
      <c r="R51" s="185"/>
      <c r="S51" s="124"/>
      <c r="T51" s="124"/>
      <c r="U51" s="124"/>
      <c r="V51" s="124"/>
      <c r="W51" s="185"/>
      <c r="X51" s="234"/>
      <c r="Y51" s="125"/>
      <c r="Z51" s="125"/>
      <c r="AA51" s="125"/>
      <c r="AB51" s="120"/>
      <c r="AC51" s="125"/>
      <c r="AD51" s="125"/>
      <c r="AE51" s="125"/>
      <c r="AF51" s="125"/>
      <c r="AG51" s="107"/>
      <c r="AH51" s="286"/>
      <c r="AI51" s="286"/>
      <c r="AJ51" s="286"/>
      <c r="AK51" s="286"/>
      <c r="AL51" s="107"/>
      <c r="AM51" s="235">
        <v>9</v>
      </c>
      <c r="AN51" s="782">
        <v>9</v>
      </c>
      <c r="AO51" s="235"/>
      <c r="AP51" s="235"/>
      <c r="AQ51" s="120">
        <v>2</v>
      </c>
      <c r="AR51" s="216"/>
      <c r="AS51" s="216"/>
      <c r="AT51" s="216"/>
      <c r="AU51" s="216"/>
      <c r="AV51" s="187"/>
      <c r="AW51" s="216"/>
      <c r="AX51" s="216"/>
      <c r="AY51" s="216"/>
      <c r="AZ51" s="216"/>
      <c r="BA51" s="120"/>
      <c r="BB51" s="239">
        <f t="shared" si="48"/>
        <v>18</v>
      </c>
      <c r="BC51" s="107">
        <f t="shared" si="51"/>
        <v>9</v>
      </c>
      <c r="BD51" s="107">
        <f t="shared" si="49"/>
        <v>9</v>
      </c>
      <c r="BE51" s="107">
        <f t="shared" si="49"/>
        <v>0</v>
      </c>
      <c r="BF51" s="107">
        <f t="shared" si="49"/>
        <v>0</v>
      </c>
      <c r="BG51" s="187">
        <f t="shared" si="50"/>
        <v>2</v>
      </c>
      <c r="BH51" s="107"/>
      <c r="BI51" s="134"/>
      <c r="BJ51" s="102"/>
      <c r="BK51" s="120"/>
      <c r="BL51" s="107"/>
      <c r="BM51" s="120"/>
      <c r="BN51" s="107"/>
      <c r="BO51" s="134"/>
      <c r="BP51" s="102"/>
      <c r="BQ51" s="193"/>
      <c r="BR51" s="107"/>
      <c r="BS51" s="134"/>
      <c r="BT51" s="102"/>
      <c r="BU51" s="120"/>
      <c r="BV51" s="107"/>
      <c r="BW51" s="134"/>
      <c r="BX51" s="120"/>
      <c r="BY51" s="122"/>
      <c r="BZ51" s="130"/>
      <c r="CA51" s="131"/>
      <c r="CB51" s="201"/>
      <c r="CC51" s="131"/>
      <c r="CD51" s="130"/>
      <c r="CE51" s="131"/>
      <c r="CF51" s="201"/>
      <c r="CG51" s="202"/>
      <c r="CH51" s="130">
        <f>BB51</f>
        <v>18</v>
      </c>
      <c r="CI51" s="131">
        <f>BG51</f>
        <v>2</v>
      </c>
      <c r="CJ51" s="130"/>
      <c r="CK51" s="131"/>
      <c r="CL51" s="130"/>
      <c r="CM51" s="131"/>
      <c r="CN51" s="130"/>
      <c r="CO51" s="131"/>
      <c r="CP51" s="195"/>
      <c r="CQ51" s="131"/>
      <c r="CR51" s="138"/>
      <c r="CS51" s="131"/>
      <c r="CT51" s="130"/>
      <c r="CU51" s="131"/>
      <c r="CV51" s="130"/>
      <c r="CW51" s="131"/>
      <c r="CX51" s="102"/>
      <c r="CY51" s="120"/>
      <c r="CZ51" s="140"/>
      <c r="DA51" s="120"/>
      <c r="DB51" s="140"/>
      <c r="DC51" s="140"/>
      <c r="DD51" s="23"/>
      <c r="DE51" s="23"/>
      <c r="DF51" s="23"/>
      <c r="DG51" s="107"/>
      <c r="DH51" s="120"/>
      <c r="DI51" s="196"/>
      <c r="DJ51" s="120"/>
      <c r="DK51" s="120"/>
      <c r="DL51" s="120"/>
      <c r="DM51" s="120"/>
      <c r="DN51" s="231"/>
      <c r="DO51" s="232"/>
      <c r="DP51" s="232"/>
      <c r="DQ51" s="232"/>
      <c r="DR51" s="233"/>
      <c r="DS51" s="233"/>
      <c r="DT51" s="233"/>
      <c r="DU51" s="233"/>
      <c r="DV51" s="233"/>
      <c r="DW51" s="233"/>
      <c r="DX51" s="233"/>
      <c r="DY51" s="233"/>
      <c r="DZ51" s="233"/>
      <c r="EA51" s="233"/>
      <c r="EB51" s="120">
        <f>BG51</f>
        <v>2</v>
      </c>
      <c r="EC51" s="121">
        <v>15</v>
      </c>
      <c r="ED51" s="122">
        <f t="shared" si="43"/>
        <v>1.6666666666666667</v>
      </c>
      <c r="FI51" s="233"/>
      <c r="FJ51" s="233"/>
      <c r="FK51" s="233"/>
      <c r="FL51" s="233"/>
      <c r="FM51" s="233"/>
      <c r="FN51" s="233"/>
      <c r="FO51" s="233"/>
      <c r="FP51" s="233"/>
      <c r="FQ51" s="233"/>
      <c r="FR51" s="233"/>
      <c r="FS51" s="233"/>
      <c r="FT51" s="233"/>
      <c r="FU51" s="233"/>
      <c r="FV51" s="233"/>
      <c r="FW51" s="233"/>
      <c r="FX51" s="233"/>
      <c r="FY51" s="233"/>
      <c r="FZ51" s="233"/>
      <c r="GA51" s="233"/>
      <c r="GB51" s="233"/>
      <c r="GC51" s="233"/>
      <c r="GD51" s="233"/>
      <c r="GE51" s="233"/>
      <c r="GF51" s="233"/>
      <c r="GG51" s="233"/>
      <c r="GH51" s="233"/>
      <c r="GI51" s="233"/>
      <c r="GJ51" s="233"/>
      <c r="GK51" s="233"/>
      <c r="GL51" s="233"/>
      <c r="GM51" s="233"/>
      <c r="GN51" s="233"/>
      <c r="GO51" s="233"/>
      <c r="GP51" s="233"/>
      <c r="GQ51" s="233"/>
      <c r="GR51" s="233"/>
      <c r="GS51" s="233"/>
      <c r="GT51" s="233"/>
      <c r="GU51" s="233"/>
      <c r="GV51" s="233"/>
      <c r="GW51" s="233"/>
      <c r="GX51" s="233"/>
      <c r="GY51" s="233"/>
      <c r="GZ51" s="233"/>
      <c r="HA51" s="233"/>
      <c r="HB51" s="233"/>
      <c r="HC51" s="233"/>
      <c r="HD51" s="233"/>
      <c r="HE51" s="233"/>
      <c r="HF51" s="233"/>
      <c r="HG51" s="233"/>
    </row>
    <row r="52" spans="1:215" ht="21" customHeight="1">
      <c r="A52" s="597" t="s">
        <v>150</v>
      </c>
      <c r="B52" s="603"/>
      <c r="C52" s="603"/>
      <c r="D52" s="603"/>
      <c r="E52" s="603"/>
      <c r="F52" s="603"/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  <c r="AC52" s="603"/>
      <c r="AD52" s="603"/>
      <c r="AE52" s="603"/>
      <c r="AF52" s="603"/>
      <c r="AG52" s="603"/>
      <c r="AH52" s="603"/>
      <c r="AI52" s="603"/>
      <c r="AJ52" s="603"/>
      <c r="AK52" s="603"/>
      <c r="AL52" s="603"/>
      <c r="AM52" s="603"/>
      <c r="AN52" s="603"/>
      <c r="AO52" s="603"/>
      <c r="AP52" s="603"/>
      <c r="AQ52" s="603"/>
      <c r="AR52" s="603"/>
      <c r="AS52" s="603"/>
      <c r="AT52" s="603"/>
      <c r="AU52" s="603"/>
      <c r="AV52" s="603"/>
      <c r="AW52" s="603"/>
      <c r="AX52" s="603"/>
      <c r="AY52" s="603"/>
      <c r="AZ52" s="603"/>
      <c r="BA52" s="603"/>
      <c r="BB52" s="205">
        <f t="shared" ref="BB52:BG52" si="53">SUM(BB53:BB59)</f>
        <v>138</v>
      </c>
      <c r="BC52" s="205">
        <f t="shared" si="53"/>
        <v>57</v>
      </c>
      <c r="BD52" s="205">
        <f t="shared" si="53"/>
        <v>81</v>
      </c>
      <c r="BE52" s="205">
        <f t="shared" si="53"/>
        <v>0</v>
      </c>
      <c r="BF52" s="205">
        <f t="shared" si="53"/>
        <v>0</v>
      </c>
      <c r="BG52" s="176">
        <f t="shared" si="53"/>
        <v>22</v>
      </c>
      <c r="BH52" s="218"/>
      <c r="BI52" s="223"/>
      <c r="BJ52" s="220"/>
      <c r="BK52" s="221"/>
      <c r="BL52" s="218"/>
      <c r="BM52" s="221"/>
      <c r="BN52" s="218"/>
      <c r="BO52" s="223"/>
      <c r="BP52" s="220"/>
      <c r="BQ52" s="222"/>
      <c r="BR52" s="218"/>
      <c r="BS52" s="223"/>
      <c r="BT52" s="220"/>
      <c r="BU52" s="221"/>
      <c r="BV52" s="218"/>
      <c r="BW52" s="223"/>
      <c r="BX52" s="221"/>
      <c r="BY52" s="224"/>
      <c r="BZ52" s="218"/>
      <c r="CA52" s="221"/>
      <c r="CB52" s="218"/>
      <c r="CC52" s="221"/>
      <c r="CD52" s="218"/>
      <c r="CE52" s="221"/>
      <c r="CF52" s="229"/>
      <c r="CG52" s="281"/>
      <c r="CH52" s="130"/>
      <c r="CI52" s="131"/>
      <c r="CJ52" s="130"/>
      <c r="CK52" s="131"/>
      <c r="CL52" s="201"/>
      <c r="CM52" s="202"/>
      <c r="CN52" s="218"/>
      <c r="CO52" s="221"/>
      <c r="CP52" s="282"/>
      <c r="CQ52" s="221"/>
      <c r="CR52" s="283"/>
      <c r="CS52" s="221"/>
      <c r="CT52" s="218"/>
      <c r="CU52" s="221"/>
      <c r="CV52" s="218"/>
      <c r="CW52" s="221"/>
      <c r="CX52" s="220"/>
      <c r="CY52" s="221"/>
      <c r="CZ52" s="228"/>
      <c r="DA52" s="221"/>
      <c r="DB52" s="228"/>
      <c r="DC52" s="228"/>
      <c r="DD52" s="229"/>
      <c r="DE52" s="229"/>
      <c r="DF52" s="229"/>
      <c r="DG52" s="218"/>
      <c r="DH52" s="221"/>
      <c r="DI52" s="230"/>
      <c r="DJ52" s="221"/>
      <c r="DK52" s="221"/>
      <c r="DL52" s="221"/>
      <c r="DM52" s="221"/>
      <c r="DN52" s="231"/>
      <c r="DO52" s="232"/>
      <c r="DP52" s="232"/>
      <c r="DQ52" s="232"/>
      <c r="DR52" s="233"/>
      <c r="DS52" s="233"/>
      <c r="DT52" s="233"/>
      <c r="DU52" s="233"/>
      <c r="DV52" s="233"/>
      <c r="DW52" s="233"/>
      <c r="DX52" s="233"/>
      <c r="DY52" s="233"/>
      <c r="DZ52" s="233"/>
      <c r="EA52" s="233"/>
      <c r="EB52" s="120"/>
      <c r="EC52" s="121"/>
      <c r="ED52" s="122">
        <f t="shared" si="43"/>
        <v>0</v>
      </c>
      <c r="FI52" s="233"/>
      <c r="FJ52" s="233"/>
      <c r="FK52" s="233"/>
      <c r="FL52" s="233"/>
      <c r="FM52" s="233"/>
      <c r="FN52" s="233"/>
      <c r="FO52" s="233"/>
      <c r="FP52" s="233"/>
      <c r="FQ52" s="233"/>
      <c r="FR52" s="233"/>
      <c r="FS52" s="233"/>
      <c r="FT52" s="233"/>
      <c r="FU52" s="233"/>
      <c r="FV52" s="233"/>
      <c r="FW52" s="233"/>
      <c r="FX52" s="233"/>
      <c r="FY52" s="233"/>
      <c r="FZ52" s="233"/>
      <c r="GA52" s="233"/>
      <c r="GB52" s="233"/>
      <c r="GC52" s="233"/>
      <c r="GD52" s="233"/>
      <c r="GE52" s="233"/>
      <c r="GF52" s="233"/>
      <c r="GG52" s="233"/>
      <c r="GH52" s="233"/>
      <c r="GI52" s="233"/>
      <c r="GJ52" s="233"/>
      <c r="GK52" s="233"/>
      <c r="GL52" s="233"/>
      <c r="GM52" s="233"/>
      <c r="GN52" s="233"/>
      <c r="GO52" s="233"/>
      <c r="GP52" s="233"/>
      <c r="GQ52" s="233"/>
      <c r="GR52" s="233"/>
      <c r="GS52" s="233"/>
      <c r="GT52" s="233"/>
      <c r="GU52" s="233"/>
      <c r="GV52" s="233"/>
      <c r="GW52" s="233"/>
      <c r="GX52" s="233"/>
      <c r="GY52" s="233"/>
      <c r="GZ52" s="233"/>
      <c r="HA52" s="233"/>
      <c r="HB52" s="233"/>
      <c r="HC52" s="233"/>
      <c r="HD52" s="233"/>
      <c r="HE52" s="233"/>
      <c r="HF52" s="233"/>
      <c r="HG52" s="233"/>
    </row>
    <row r="53" spans="1:215" ht="21" customHeight="1">
      <c r="A53" s="101">
        <v>9</v>
      </c>
      <c r="B53" s="78" t="s">
        <v>151</v>
      </c>
      <c r="C53" s="184" t="s">
        <v>108</v>
      </c>
      <c r="D53" s="123">
        <v>9</v>
      </c>
      <c r="E53" s="123">
        <v>9</v>
      </c>
      <c r="F53" s="123"/>
      <c r="G53" s="123"/>
      <c r="H53" s="185">
        <v>3</v>
      </c>
      <c r="I53" s="123"/>
      <c r="J53" s="123"/>
      <c r="K53" s="123"/>
      <c r="L53" s="123"/>
      <c r="M53" s="185"/>
      <c r="N53" s="124"/>
      <c r="O53" s="124"/>
      <c r="P53" s="124"/>
      <c r="Q53" s="124"/>
      <c r="R53" s="185"/>
      <c r="S53" s="124"/>
      <c r="T53" s="124"/>
      <c r="U53" s="124"/>
      <c r="V53" s="124"/>
      <c r="W53" s="185"/>
      <c r="X53" s="234"/>
      <c r="Y53" s="125"/>
      <c r="Z53" s="125"/>
      <c r="AA53" s="125"/>
      <c r="AB53" s="107"/>
      <c r="AC53" s="125"/>
      <c r="AD53" s="125"/>
      <c r="AE53" s="125"/>
      <c r="AF53" s="125"/>
      <c r="AG53" s="107"/>
      <c r="AH53" s="186"/>
      <c r="AI53" s="186"/>
      <c r="AJ53" s="186"/>
      <c r="AK53" s="186"/>
      <c r="AL53" s="107"/>
      <c r="AM53" s="186"/>
      <c r="AN53" s="186"/>
      <c r="AO53" s="186"/>
      <c r="AP53" s="186"/>
      <c r="AQ53" s="107"/>
      <c r="AR53" s="188"/>
      <c r="AS53" s="188"/>
      <c r="AT53" s="188"/>
      <c r="AU53" s="188"/>
      <c r="AV53" s="107"/>
      <c r="AW53" s="216"/>
      <c r="AX53" s="216"/>
      <c r="AY53" s="216"/>
      <c r="AZ53" s="216"/>
      <c r="BA53" s="120"/>
      <c r="BB53" s="239">
        <f>BC53+BD53+BE53+BF53</f>
        <v>18</v>
      </c>
      <c r="BC53" s="107">
        <f>D53+I53+N53+S53+X53+AC53+AH53+AM53+AR53+AW53</f>
        <v>9</v>
      </c>
      <c r="BD53" s="107">
        <f>E53+J53+O53+T53+Y53+AD53+AI53+AN53+AS53+AX53</f>
        <v>9</v>
      </c>
      <c r="BE53" s="107">
        <f>F53+K53+P53+U53+Z53+AE53+AJ53+AO53+AT53+AY53</f>
        <v>0</v>
      </c>
      <c r="BF53" s="107">
        <f>G53+L53+Q53+V53+AA53+AF53+AK53+AP53+AU53+AZ53</f>
        <v>0</v>
      </c>
      <c r="BG53" s="187">
        <f>SUM(H53,M53,R53,W53,AB53,AG53,AL53,AQ53,AV53,BA53)</f>
        <v>3</v>
      </c>
      <c r="BH53" s="107"/>
      <c r="BI53" s="134"/>
      <c r="BJ53" s="102"/>
      <c r="BK53" s="120"/>
      <c r="BL53" s="107"/>
      <c r="BM53" s="120"/>
      <c r="BN53" s="107"/>
      <c r="BO53" s="134"/>
      <c r="BP53" s="102"/>
      <c r="BQ53" s="193"/>
      <c r="BR53" s="107"/>
      <c r="BS53" s="134"/>
      <c r="BT53" s="102"/>
      <c r="BU53" s="120"/>
      <c r="BV53" s="107"/>
      <c r="BW53" s="134"/>
      <c r="BX53" s="120"/>
      <c r="BY53" s="122"/>
      <c r="BZ53" s="130"/>
      <c r="CA53" s="131"/>
      <c r="CB53" s="201"/>
      <c r="CC53" s="131"/>
      <c r="CD53" s="130"/>
      <c r="CE53" s="131"/>
      <c r="CF53" s="201"/>
      <c r="CG53" s="202"/>
      <c r="CH53" s="130">
        <f>BB53</f>
        <v>18</v>
      </c>
      <c r="CI53" s="131">
        <f>BG53</f>
        <v>3</v>
      </c>
      <c r="CJ53" s="130"/>
      <c r="CK53" s="131"/>
      <c r="CL53" s="130"/>
      <c r="CM53" s="131"/>
      <c r="CN53" s="130"/>
      <c r="CO53" s="131"/>
      <c r="CP53" s="195"/>
      <c r="CQ53" s="131"/>
      <c r="CR53" s="138"/>
      <c r="CS53" s="131"/>
      <c r="CT53" s="130"/>
      <c r="CU53" s="131"/>
      <c r="CV53" s="130"/>
      <c r="CW53" s="131"/>
      <c r="CX53" s="102"/>
      <c r="CY53" s="120"/>
      <c r="CZ53" s="140"/>
      <c r="DA53" s="120"/>
      <c r="DB53" s="140"/>
      <c r="DC53" s="140"/>
      <c r="DD53" s="23"/>
      <c r="DE53" s="23"/>
      <c r="DF53" s="23"/>
      <c r="DG53" s="107"/>
      <c r="DH53" s="120"/>
      <c r="DI53" s="196"/>
      <c r="DJ53" s="120"/>
      <c r="DK53" s="120"/>
      <c r="DL53" s="120"/>
      <c r="DM53" s="120"/>
      <c r="DN53" s="83"/>
      <c r="DO53" s="84"/>
      <c r="DP53" s="84"/>
      <c r="DQ53" s="84"/>
      <c r="DS53" s="233"/>
      <c r="DT53" s="233"/>
      <c r="DU53" s="233"/>
      <c r="DV53" s="233"/>
      <c r="DW53" s="233"/>
      <c r="DX53" s="233"/>
      <c r="DY53" s="233"/>
      <c r="DZ53" s="233"/>
      <c r="EA53" s="233"/>
      <c r="EB53" s="120">
        <f>BG53</f>
        <v>3</v>
      </c>
      <c r="EC53" s="121">
        <v>15</v>
      </c>
      <c r="ED53" s="122">
        <f>EC53*BG53/BB53</f>
        <v>2.5</v>
      </c>
      <c r="FI53" s="233"/>
      <c r="FJ53" s="233"/>
      <c r="FK53" s="233"/>
      <c r="FL53" s="233"/>
      <c r="FM53" s="233"/>
      <c r="FN53" s="233"/>
      <c r="FO53" s="233"/>
      <c r="FP53" s="233"/>
      <c r="FQ53" s="233"/>
      <c r="FR53" s="233"/>
      <c r="FS53" s="233"/>
      <c r="FT53" s="233"/>
      <c r="FU53" s="233"/>
      <c r="FV53" s="233"/>
      <c r="FW53" s="233"/>
      <c r="FX53" s="233"/>
      <c r="FY53" s="233"/>
      <c r="FZ53" s="233"/>
      <c r="GA53" s="233"/>
      <c r="GB53" s="233"/>
      <c r="GC53" s="233"/>
      <c r="GD53" s="233"/>
      <c r="GE53" s="233"/>
      <c r="GF53" s="233"/>
      <c r="GG53" s="233"/>
      <c r="GH53" s="233"/>
      <c r="GI53" s="233"/>
      <c r="GJ53" s="233"/>
      <c r="GK53" s="233"/>
      <c r="GL53" s="233"/>
      <c r="GM53" s="233"/>
      <c r="GN53" s="233"/>
      <c r="GO53" s="233"/>
      <c r="GP53" s="233"/>
      <c r="GQ53" s="233"/>
      <c r="GR53" s="233"/>
      <c r="GS53" s="233"/>
      <c r="GT53" s="233"/>
      <c r="GU53" s="233"/>
      <c r="GV53" s="233"/>
      <c r="GW53" s="233"/>
      <c r="GX53" s="233"/>
      <c r="GY53" s="233"/>
      <c r="GZ53" s="233"/>
      <c r="HA53" s="233"/>
      <c r="HB53" s="233"/>
      <c r="HC53" s="233"/>
      <c r="HD53" s="233"/>
      <c r="HE53" s="233"/>
      <c r="HF53" s="233"/>
      <c r="HG53" s="233"/>
    </row>
    <row r="54" spans="1:215" ht="21" customHeight="1">
      <c r="A54" s="101">
        <v>10</v>
      </c>
      <c r="B54" s="78" t="s">
        <v>152</v>
      </c>
      <c r="C54" s="184" t="s">
        <v>112</v>
      </c>
      <c r="D54" s="123"/>
      <c r="E54" s="123"/>
      <c r="F54" s="123"/>
      <c r="G54" s="123"/>
      <c r="H54" s="185"/>
      <c r="I54" s="123"/>
      <c r="J54" s="123"/>
      <c r="K54" s="123"/>
      <c r="L54" s="123"/>
      <c r="M54" s="185"/>
      <c r="N54" s="124"/>
      <c r="O54" s="124">
        <v>9</v>
      </c>
      <c r="P54" s="124"/>
      <c r="Q54" s="124"/>
      <c r="R54" s="185">
        <v>2</v>
      </c>
      <c r="S54" s="124"/>
      <c r="T54" s="124"/>
      <c r="U54" s="124"/>
      <c r="V54" s="124"/>
      <c r="W54" s="185"/>
      <c r="X54" s="234"/>
      <c r="Y54" s="125"/>
      <c r="Z54" s="125"/>
      <c r="AA54" s="125"/>
      <c r="AB54" s="107"/>
      <c r="AC54" s="125"/>
      <c r="AD54" s="125"/>
      <c r="AE54" s="125"/>
      <c r="AF54" s="125"/>
      <c r="AG54" s="107"/>
      <c r="AH54" s="186"/>
      <c r="AI54" s="186"/>
      <c r="AJ54" s="186"/>
      <c r="AK54" s="186"/>
      <c r="AL54" s="107"/>
      <c r="AM54" s="186"/>
      <c r="AN54" s="186"/>
      <c r="AO54" s="186"/>
      <c r="AP54" s="186"/>
      <c r="AQ54" s="107"/>
      <c r="AR54" s="188"/>
      <c r="AS54" s="188"/>
      <c r="AT54" s="188"/>
      <c r="AU54" s="188"/>
      <c r="AV54" s="107"/>
      <c r="AW54" s="216"/>
      <c r="AX54" s="216"/>
      <c r="AY54" s="216"/>
      <c r="AZ54" s="216"/>
      <c r="BA54" s="120"/>
      <c r="BB54" s="239">
        <f>BC54+BD54+BE54+BF54</f>
        <v>9</v>
      </c>
      <c r="BC54" s="107">
        <f>D54+I54+N54+S54+X54+AC54+AH54+AM54+AR54+AW54</f>
        <v>0</v>
      </c>
      <c r="BD54" s="107">
        <f t="shared" ref="BD54" si="54">E54+J54+O54+T54+Y54+AD54+AI54+AN54+AS54+AX54</f>
        <v>9</v>
      </c>
      <c r="BE54" s="107">
        <f t="shared" ref="BE54" si="55">F54+K54+P54+U54+Z54+AE54+AJ54+AO54+AT54+AY54</f>
        <v>0</v>
      </c>
      <c r="BF54" s="107">
        <f t="shared" ref="BF54" si="56">G54+L54+Q54+V54+AA54+AF54+AK54+AP54+AU54+AZ54</f>
        <v>0</v>
      </c>
      <c r="BG54" s="187">
        <f>SUM(H54,M54,R54,W54,AB54,AG54,AL54,AQ54,AV54,BA54)</f>
        <v>2</v>
      </c>
      <c r="BH54" s="107"/>
      <c r="BI54" s="134"/>
      <c r="BJ54" s="102"/>
      <c r="BK54" s="120"/>
      <c r="BL54" s="107"/>
      <c r="BM54" s="120"/>
      <c r="BN54" s="107"/>
      <c r="BO54" s="134"/>
      <c r="BP54" s="102"/>
      <c r="BQ54" s="193"/>
      <c r="BR54" s="107"/>
      <c r="BS54" s="134"/>
      <c r="BT54" s="102"/>
      <c r="BU54" s="120"/>
      <c r="BV54" s="107"/>
      <c r="BW54" s="134"/>
      <c r="BX54" s="120"/>
      <c r="BY54" s="122"/>
      <c r="BZ54" s="130"/>
      <c r="CA54" s="131"/>
      <c r="CB54" s="201"/>
      <c r="CC54" s="131"/>
      <c r="CD54" s="130"/>
      <c r="CE54" s="131"/>
      <c r="CF54" s="201"/>
      <c r="CG54" s="202"/>
      <c r="CH54" s="130">
        <f>BB54</f>
        <v>9</v>
      </c>
      <c r="CI54" s="131">
        <f>BG54</f>
        <v>2</v>
      </c>
      <c r="CJ54" s="130"/>
      <c r="CK54" s="131"/>
      <c r="CL54" s="130"/>
      <c r="CM54" s="131"/>
      <c r="CN54" s="130"/>
      <c r="CO54" s="131"/>
      <c r="CP54" s="195"/>
      <c r="CQ54" s="131"/>
      <c r="CR54" s="138"/>
      <c r="CS54" s="131"/>
      <c r="CT54" s="130"/>
      <c r="CU54" s="131"/>
      <c r="CV54" s="130"/>
      <c r="CW54" s="131"/>
      <c r="CX54" s="102"/>
      <c r="CY54" s="120"/>
      <c r="CZ54" s="140"/>
      <c r="DA54" s="120"/>
      <c r="DB54" s="140"/>
      <c r="DC54" s="140"/>
      <c r="DD54" s="23"/>
      <c r="DE54" s="23"/>
      <c r="DF54" s="23"/>
      <c r="DG54" s="107"/>
      <c r="DH54" s="120"/>
      <c r="DI54" s="196"/>
      <c r="DJ54" s="120"/>
      <c r="DK54" s="120"/>
      <c r="DL54" s="120"/>
      <c r="DM54" s="120"/>
      <c r="DN54" s="83"/>
      <c r="DO54" s="84"/>
      <c r="DP54" s="84"/>
      <c r="DQ54" s="84"/>
      <c r="DS54" s="233"/>
      <c r="DT54" s="233"/>
      <c r="DU54" s="233"/>
      <c r="DV54" s="233"/>
      <c r="DW54" s="233"/>
      <c r="DX54" s="233"/>
      <c r="DY54" s="233"/>
      <c r="DZ54" s="233"/>
      <c r="EA54" s="233"/>
      <c r="EB54" s="120">
        <f>BG54</f>
        <v>2</v>
      </c>
      <c r="EC54" s="121">
        <v>8</v>
      </c>
      <c r="ED54" s="122">
        <f t="shared" ref="ED54" si="57">EC54*BG54/BB54</f>
        <v>1.7777777777777777</v>
      </c>
      <c r="FI54" s="233"/>
      <c r="FJ54" s="233"/>
      <c r="FK54" s="233"/>
      <c r="FL54" s="233"/>
      <c r="FM54" s="233"/>
      <c r="FN54" s="233"/>
      <c r="FO54" s="233"/>
      <c r="FP54" s="233"/>
      <c r="FQ54" s="233"/>
      <c r="FR54" s="233"/>
      <c r="FS54" s="233"/>
      <c r="FT54" s="233"/>
      <c r="FU54" s="233"/>
      <c r="FV54" s="233"/>
      <c r="FW54" s="233"/>
      <c r="FX54" s="233"/>
      <c r="FY54" s="233"/>
      <c r="FZ54" s="233"/>
      <c r="GA54" s="233"/>
      <c r="GB54" s="233"/>
      <c r="GC54" s="233"/>
      <c r="GD54" s="233"/>
      <c r="GE54" s="233"/>
      <c r="GF54" s="233"/>
      <c r="GG54" s="233"/>
      <c r="GH54" s="233"/>
      <c r="GI54" s="233"/>
      <c r="GJ54" s="233"/>
      <c r="GK54" s="233"/>
      <c r="GL54" s="233"/>
      <c r="GM54" s="233"/>
      <c r="GN54" s="233"/>
      <c r="GO54" s="233"/>
      <c r="GP54" s="233"/>
      <c r="GQ54" s="233"/>
      <c r="GR54" s="233"/>
      <c r="GS54" s="233"/>
      <c r="GT54" s="233"/>
      <c r="GU54" s="233"/>
      <c r="GV54" s="233"/>
      <c r="GW54" s="233"/>
      <c r="GX54" s="233"/>
      <c r="GY54" s="233"/>
      <c r="GZ54" s="233"/>
      <c r="HA54" s="233"/>
      <c r="HB54" s="233"/>
      <c r="HC54" s="233"/>
      <c r="HD54" s="233"/>
      <c r="HE54" s="233"/>
      <c r="HF54" s="233"/>
      <c r="HG54" s="233"/>
    </row>
    <row r="55" spans="1:215" ht="21" customHeight="1">
      <c r="A55" s="101">
        <v>11</v>
      </c>
      <c r="B55" s="78" t="s">
        <v>153</v>
      </c>
      <c r="C55" s="184" t="s">
        <v>112</v>
      </c>
      <c r="D55" s="123"/>
      <c r="E55" s="123"/>
      <c r="F55" s="123"/>
      <c r="G55" s="123"/>
      <c r="H55" s="185"/>
      <c r="I55" s="123"/>
      <c r="J55" s="123"/>
      <c r="K55" s="123"/>
      <c r="L55" s="123"/>
      <c r="M55" s="185"/>
      <c r="N55" s="124">
        <v>9</v>
      </c>
      <c r="O55" s="124"/>
      <c r="P55" s="124"/>
      <c r="Q55" s="124"/>
      <c r="R55" s="185">
        <v>2</v>
      </c>
      <c r="S55" s="124"/>
      <c r="T55" s="124"/>
      <c r="U55" s="124"/>
      <c r="V55" s="124"/>
      <c r="W55" s="185"/>
      <c r="X55" s="234"/>
      <c r="Y55" s="125"/>
      <c r="Z55" s="125"/>
      <c r="AA55" s="125"/>
      <c r="AB55" s="120"/>
      <c r="AC55" s="125"/>
      <c r="AD55" s="125"/>
      <c r="AE55" s="125"/>
      <c r="AF55" s="125"/>
      <c r="AG55" s="107"/>
      <c r="AH55" s="235"/>
      <c r="AI55" s="235"/>
      <c r="AJ55" s="235"/>
      <c r="AK55" s="235"/>
      <c r="AL55" s="120"/>
      <c r="AM55" s="235"/>
      <c r="AN55" s="235"/>
      <c r="AO55" s="235"/>
      <c r="AP55" s="235"/>
      <c r="AQ55" s="107"/>
      <c r="AR55" s="216"/>
      <c r="AS55" s="216"/>
      <c r="AT55" s="216"/>
      <c r="AU55" s="216"/>
      <c r="AV55" s="107"/>
      <c r="AW55" s="216"/>
      <c r="AX55" s="216"/>
      <c r="AY55" s="216"/>
      <c r="AZ55" s="216"/>
      <c r="BA55" s="120"/>
      <c r="BB55" s="239">
        <f>BC55+BD55+BE55+BF55</f>
        <v>9</v>
      </c>
      <c r="BC55" s="107">
        <f>D55+I55+N55+S55+X55+AC55+AH55+AM55+AR55+AW55</f>
        <v>9</v>
      </c>
      <c r="BD55" s="107">
        <f t="shared" ref="BD55:BF56" si="58">E55+J55+O55+T55+Y55+AD55+AI55+AN55+AS55+AX55</f>
        <v>0</v>
      </c>
      <c r="BE55" s="107">
        <f t="shared" si="58"/>
        <v>0</v>
      </c>
      <c r="BF55" s="107">
        <f t="shared" si="58"/>
        <v>0</v>
      </c>
      <c r="BG55" s="187">
        <f>SUM(H55,M55,R55,W55,AB55,AG55,AL55,AQ55,AV55,BA55)</f>
        <v>2</v>
      </c>
      <c r="BH55" s="107"/>
      <c r="BI55" s="134"/>
      <c r="BJ55" s="102"/>
      <c r="BK55" s="120"/>
      <c r="BL55" s="107"/>
      <c r="BM55" s="120"/>
      <c r="BN55" s="107"/>
      <c r="BO55" s="134"/>
      <c r="BP55" s="102"/>
      <c r="BQ55" s="193"/>
      <c r="BR55" s="107"/>
      <c r="BS55" s="134"/>
      <c r="BT55" s="102"/>
      <c r="BU55" s="120"/>
      <c r="BV55" s="107"/>
      <c r="BW55" s="134"/>
      <c r="BX55" s="120"/>
      <c r="BY55" s="122"/>
      <c r="BZ55" s="130"/>
      <c r="CA55" s="131"/>
      <c r="CB55" s="201"/>
      <c r="CC55" s="131"/>
      <c r="CD55" s="130"/>
      <c r="CE55" s="131"/>
      <c r="CF55" s="201"/>
      <c r="CG55" s="202"/>
      <c r="CH55" s="130">
        <f>BB55</f>
        <v>9</v>
      </c>
      <c r="CI55" s="131">
        <f>BG55</f>
        <v>2</v>
      </c>
      <c r="CJ55" s="130"/>
      <c r="CK55" s="131"/>
      <c r="CL55" s="130"/>
      <c r="CM55" s="131"/>
      <c r="CN55" s="130"/>
      <c r="CO55" s="131"/>
      <c r="CP55" s="195"/>
      <c r="CQ55" s="131"/>
      <c r="CR55" s="138"/>
      <c r="CS55" s="131"/>
      <c r="CT55" s="130"/>
      <c r="CU55" s="131"/>
      <c r="CV55" s="130"/>
      <c r="CW55" s="131"/>
      <c r="CX55" s="102"/>
      <c r="CY55" s="120"/>
      <c r="CZ55" s="140"/>
      <c r="DA55" s="120"/>
      <c r="DB55" s="140"/>
      <c r="DC55" s="140"/>
      <c r="DD55" s="23"/>
      <c r="DE55" s="23"/>
      <c r="DF55" s="23"/>
      <c r="DG55" s="107"/>
      <c r="DH55" s="120"/>
      <c r="DI55" s="196"/>
      <c r="DJ55" s="120"/>
      <c r="DK55" s="120"/>
      <c r="DL55" s="120"/>
      <c r="DM55" s="120"/>
      <c r="DN55" s="83"/>
      <c r="DO55" s="232"/>
      <c r="DP55" s="232"/>
      <c r="DQ55" s="232"/>
      <c r="DR55" s="233"/>
      <c r="DS55" s="233"/>
      <c r="DT55" s="233"/>
      <c r="DU55" s="233"/>
      <c r="DV55" s="233"/>
      <c r="DW55" s="233"/>
      <c r="DX55" s="233"/>
      <c r="DY55" s="233"/>
      <c r="DZ55" s="233"/>
      <c r="EA55" s="233"/>
      <c r="EB55" s="120"/>
      <c r="EC55" s="121">
        <v>10</v>
      </c>
      <c r="ED55" s="122">
        <f>EC55*BG55/BB55</f>
        <v>2.2222222222222223</v>
      </c>
      <c r="FI55" s="233"/>
      <c r="FJ55" s="233"/>
      <c r="FK55" s="233"/>
      <c r="FL55" s="233"/>
      <c r="FM55" s="233"/>
      <c r="FN55" s="233"/>
      <c r="FO55" s="233"/>
      <c r="FP55" s="233"/>
      <c r="FQ55" s="233"/>
      <c r="FR55" s="233"/>
      <c r="FS55" s="233"/>
      <c r="FT55" s="233"/>
      <c r="FU55" s="233"/>
      <c r="FV55" s="233"/>
      <c r="FW55" s="233"/>
      <c r="FX55" s="233"/>
      <c r="FY55" s="233"/>
      <c r="FZ55" s="233"/>
      <c r="GA55" s="233"/>
      <c r="GB55" s="233"/>
      <c r="GC55" s="233"/>
      <c r="GD55" s="233"/>
      <c r="GE55" s="233"/>
      <c r="GF55" s="233"/>
      <c r="GG55" s="233"/>
      <c r="GH55" s="233"/>
      <c r="GI55" s="233"/>
      <c r="GJ55" s="233"/>
      <c r="GK55" s="233"/>
      <c r="GL55" s="233"/>
      <c r="GM55" s="233"/>
      <c r="GN55" s="233"/>
      <c r="GO55" s="233"/>
      <c r="GP55" s="233"/>
      <c r="GQ55" s="233"/>
      <c r="GR55" s="233"/>
      <c r="GS55" s="233"/>
      <c r="GT55" s="233"/>
      <c r="GU55" s="233"/>
      <c r="GV55" s="233"/>
      <c r="GW55" s="233"/>
      <c r="GX55" s="233"/>
      <c r="GY55" s="233"/>
      <c r="GZ55" s="233"/>
      <c r="HA55" s="233"/>
      <c r="HB55" s="233"/>
      <c r="HC55" s="233"/>
      <c r="HD55" s="233"/>
      <c r="HE55" s="233"/>
      <c r="HF55" s="233"/>
      <c r="HG55" s="233"/>
    </row>
    <row r="56" spans="1:215" ht="20.25" customHeight="1">
      <c r="A56" s="101">
        <v>12</v>
      </c>
      <c r="B56" s="78" t="s">
        <v>154</v>
      </c>
      <c r="C56" s="184" t="s">
        <v>108</v>
      </c>
      <c r="D56" s="123"/>
      <c r="E56" s="123"/>
      <c r="F56" s="123"/>
      <c r="G56" s="123"/>
      <c r="H56" s="185"/>
      <c r="I56" s="123"/>
      <c r="J56" s="123"/>
      <c r="K56" s="123"/>
      <c r="L56" s="123"/>
      <c r="M56" s="185"/>
      <c r="N56" s="124">
        <v>9</v>
      </c>
      <c r="O56" s="124">
        <v>9</v>
      </c>
      <c r="P56" s="124"/>
      <c r="Q56" s="124"/>
      <c r="R56" s="185">
        <v>3</v>
      </c>
      <c r="S56" s="124">
        <v>9</v>
      </c>
      <c r="T56" s="124">
        <v>9</v>
      </c>
      <c r="U56" s="124"/>
      <c r="V56" s="124"/>
      <c r="W56" s="185">
        <v>3</v>
      </c>
      <c r="X56" s="234">
        <v>9</v>
      </c>
      <c r="Y56" s="125">
        <v>9</v>
      </c>
      <c r="Z56" s="125"/>
      <c r="AA56" s="125"/>
      <c r="AB56" s="120">
        <v>3</v>
      </c>
      <c r="AC56" s="125"/>
      <c r="AD56" s="125"/>
      <c r="AE56" s="125"/>
      <c r="AF56" s="125"/>
      <c r="AG56" s="107"/>
      <c r="AH56" s="186"/>
      <c r="AI56" s="294"/>
      <c r="AJ56" s="294"/>
      <c r="AK56" s="294"/>
      <c r="AL56" s="107"/>
      <c r="AM56" s="235"/>
      <c r="AN56" s="235"/>
      <c r="AO56" s="235"/>
      <c r="AP56" s="235"/>
      <c r="AQ56" s="107"/>
      <c r="AR56" s="188"/>
      <c r="AS56" s="188"/>
      <c r="AT56" s="188"/>
      <c r="AU56" s="188"/>
      <c r="AV56" s="107"/>
      <c r="AW56" s="188"/>
      <c r="AX56" s="188"/>
      <c r="AY56" s="188"/>
      <c r="AZ56" s="188"/>
      <c r="BA56" s="120"/>
      <c r="BB56" s="239">
        <f>BC56+BD56+BE56+BF56</f>
        <v>54</v>
      </c>
      <c r="BC56" s="107">
        <f>D56+I56+N56+S56+X56+AC56+AH56+AM56+AR56+AW56</f>
        <v>27</v>
      </c>
      <c r="BD56" s="107">
        <f t="shared" si="58"/>
        <v>27</v>
      </c>
      <c r="BE56" s="107">
        <f t="shared" si="58"/>
        <v>0</v>
      </c>
      <c r="BF56" s="107">
        <f t="shared" si="58"/>
        <v>0</v>
      </c>
      <c r="BG56" s="187">
        <f>SUM(H56,M56,R56,W56,AB56,AG56,AL56,AQ56,AV56,BA56)</f>
        <v>9</v>
      </c>
      <c r="BH56" s="107"/>
      <c r="BI56" s="194"/>
      <c r="BJ56" s="102"/>
      <c r="BK56" s="120"/>
      <c r="BL56" s="107"/>
      <c r="BM56" s="120"/>
      <c r="BN56" s="107"/>
      <c r="BO56" s="194"/>
      <c r="BP56" s="102"/>
      <c r="BQ56" s="193"/>
      <c r="BR56" s="107"/>
      <c r="BS56" s="194"/>
      <c r="BT56" s="102"/>
      <c r="BU56" s="120"/>
      <c r="BV56" s="107"/>
      <c r="BW56" s="134"/>
      <c r="BX56" s="120"/>
      <c r="BY56" s="122"/>
      <c r="BZ56" s="130"/>
      <c r="CA56" s="131"/>
      <c r="CB56" s="201"/>
      <c r="CC56" s="131"/>
      <c r="CD56" s="130"/>
      <c r="CE56" s="131"/>
      <c r="CF56" s="201"/>
      <c r="CG56" s="202"/>
      <c r="CH56" s="130">
        <f>BB56</f>
        <v>54</v>
      </c>
      <c r="CI56" s="131">
        <f>BG56</f>
        <v>9</v>
      </c>
      <c r="CJ56" s="130"/>
      <c r="CK56" s="131"/>
      <c r="CL56" s="130"/>
      <c r="CM56" s="131"/>
      <c r="CN56" s="130"/>
      <c r="CO56" s="131"/>
      <c r="CP56" s="195"/>
      <c r="CQ56" s="131"/>
      <c r="CR56" s="138"/>
      <c r="CS56" s="131"/>
      <c r="CT56" s="130"/>
      <c r="CU56" s="131"/>
      <c r="CV56" s="130"/>
      <c r="CW56" s="131"/>
      <c r="CX56" s="102"/>
      <c r="CY56" s="120"/>
      <c r="CZ56" s="140"/>
      <c r="DA56" s="120"/>
      <c r="DB56" s="140"/>
      <c r="DC56" s="140"/>
      <c r="DD56" s="23"/>
      <c r="DE56" s="23"/>
      <c r="DF56" s="23"/>
      <c r="DG56" s="107"/>
      <c r="DH56" s="120"/>
      <c r="DI56" s="196"/>
      <c r="DJ56" s="120"/>
      <c r="DK56" s="120"/>
      <c r="DL56" s="120"/>
      <c r="DM56" s="120"/>
      <c r="DN56" s="231"/>
      <c r="DO56" s="232"/>
      <c r="DP56" s="232"/>
      <c r="DQ56" s="232"/>
      <c r="DR56" s="233"/>
      <c r="DS56" s="233"/>
      <c r="DT56" s="233"/>
      <c r="DU56" s="233"/>
      <c r="DV56" s="233"/>
      <c r="DW56" s="233"/>
      <c r="DX56" s="233"/>
      <c r="DY56" s="233"/>
      <c r="DZ56" s="233"/>
      <c r="EA56" s="233"/>
      <c r="EB56" s="120"/>
      <c r="EC56" s="121">
        <v>30</v>
      </c>
      <c r="ED56" s="122">
        <f>EC56*BG56/BB56</f>
        <v>5</v>
      </c>
      <c r="FI56" s="233"/>
      <c r="FJ56" s="233"/>
      <c r="FK56" s="233"/>
      <c r="FL56" s="233"/>
      <c r="FM56" s="233"/>
      <c r="FN56" s="233"/>
      <c r="FO56" s="233"/>
      <c r="FP56" s="233"/>
      <c r="FQ56" s="233"/>
      <c r="FR56" s="233"/>
      <c r="FS56" s="233"/>
      <c r="FT56" s="233"/>
      <c r="FU56" s="233"/>
      <c r="FV56" s="233"/>
      <c r="FW56" s="233"/>
      <c r="FX56" s="233"/>
      <c r="FY56" s="233"/>
      <c r="FZ56" s="233"/>
      <c r="GA56" s="233"/>
      <c r="GB56" s="233"/>
      <c r="GC56" s="233"/>
      <c r="GD56" s="233"/>
      <c r="GE56" s="233"/>
      <c r="GF56" s="233"/>
      <c r="GG56" s="233"/>
      <c r="GH56" s="233"/>
      <c r="GI56" s="233"/>
      <c r="GJ56" s="233"/>
      <c r="GK56" s="233"/>
      <c r="GL56" s="233"/>
      <c r="GM56" s="233"/>
      <c r="GN56" s="233"/>
      <c r="GO56" s="233"/>
      <c r="GP56" s="233"/>
      <c r="GQ56" s="233"/>
      <c r="GR56" s="233"/>
      <c r="GS56" s="233"/>
      <c r="GT56" s="233"/>
      <c r="GU56" s="233"/>
      <c r="GV56" s="233"/>
      <c r="GW56" s="233"/>
      <c r="GX56" s="233"/>
      <c r="GY56" s="233"/>
      <c r="GZ56" s="233"/>
      <c r="HA56" s="233"/>
      <c r="HB56" s="233"/>
      <c r="HC56" s="233"/>
      <c r="HD56" s="233"/>
      <c r="HE56" s="233"/>
      <c r="HF56" s="233"/>
      <c r="HG56" s="233"/>
    </row>
    <row r="57" spans="1:215" ht="21" customHeight="1">
      <c r="A57" s="101">
        <v>13</v>
      </c>
      <c r="B57" s="78" t="s">
        <v>155</v>
      </c>
      <c r="C57" s="184" t="s">
        <v>112</v>
      </c>
      <c r="D57" s="123"/>
      <c r="E57" s="123"/>
      <c r="F57" s="123"/>
      <c r="G57" s="123"/>
      <c r="H57" s="185"/>
      <c r="I57" s="123"/>
      <c r="J57" s="123"/>
      <c r="K57" s="123"/>
      <c r="L57" s="123"/>
      <c r="M57" s="185"/>
      <c r="N57" s="124"/>
      <c r="O57" s="124"/>
      <c r="P57" s="124"/>
      <c r="Q57" s="124"/>
      <c r="R57" s="185"/>
      <c r="S57" s="124"/>
      <c r="T57" s="124"/>
      <c r="U57" s="124"/>
      <c r="V57" s="124"/>
      <c r="W57" s="185"/>
      <c r="X57" s="234">
        <v>3</v>
      </c>
      <c r="Y57" s="125">
        <v>9</v>
      </c>
      <c r="Z57" s="125"/>
      <c r="AA57" s="125"/>
      <c r="AB57" s="120">
        <v>2</v>
      </c>
      <c r="AC57" s="125"/>
      <c r="AD57" s="125"/>
      <c r="AE57" s="125"/>
      <c r="AF57" s="125"/>
      <c r="AG57" s="107"/>
      <c r="AH57" s="186"/>
      <c r="AI57" s="186"/>
      <c r="AJ57" s="186"/>
      <c r="AK57" s="186"/>
      <c r="AL57" s="107"/>
      <c r="AM57" s="186"/>
      <c r="AN57" s="186"/>
      <c r="AO57" s="186"/>
      <c r="AP57" s="186"/>
      <c r="AQ57" s="107"/>
      <c r="AR57" s="188"/>
      <c r="AS57" s="188"/>
      <c r="AT57" s="188"/>
      <c r="AU57" s="188"/>
      <c r="AV57" s="107"/>
      <c r="AW57" s="216"/>
      <c r="AX57" s="216"/>
      <c r="AY57" s="216"/>
      <c r="AZ57" s="216"/>
      <c r="BA57" s="120"/>
      <c r="BB57" s="239">
        <f t="shared" ref="BB57:BB59" si="59">BC57+BD57+BE57+BF57</f>
        <v>12</v>
      </c>
      <c r="BC57" s="107">
        <f t="shared" ref="BC57:BC59" si="60">D57+I57+N57+S57+X57+AC57+AH57+AM57+AR57+AW57</f>
        <v>3</v>
      </c>
      <c r="BD57" s="107">
        <f t="shared" ref="BD57:BF59" si="61">E57+J57+O57+T57+Y57+AD57+AI57+AN57+AS57+AX57</f>
        <v>9</v>
      </c>
      <c r="BE57" s="107">
        <f t="shared" si="61"/>
        <v>0</v>
      </c>
      <c r="BF57" s="107">
        <f t="shared" si="61"/>
        <v>0</v>
      </c>
      <c r="BG57" s="187">
        <f t="shared" ref="BG57:BG59" si="62">SUM(H57,M57,R57,W57,AB57,AG57,AL57,AQ57,AV57,BA57)</f>
        <v>2</v>
      </c>
      <c r="BH57" s="107"/>
      <c r="BI57" s="134"/>
      <c r="BJ57" s="102"/>
      <c r="BK57" s="120"/>
      <c r="BL57" s="107"/>
      <c r="BM57" s="120"/>
      <c r="BN57" s="107"/>
      <c r="BO57" s="134"/>
      <c r="BP57" s="102"/>
      <c r="BQ57" s="193"/>
      <c r="BR57" s="107"/>
      <c r="BS57" s="134"/>
      <c r="BT57" s="102"/>
      <c r="BU57" s="120"/>
      <c r="BV57" s="107"/>
      <c r="BW57" s="134"/>
      <c r="BX57" s="120"/>
      <c r="BY57" s="122"/>
      <c r="BZ57" s="130"/>
      <c r="CA57" s="131"/>
      <c r="CB57" s="201"/>
      <c r="CC57" s="131"/>
      <c r="CD57" s="130"/>
      <c r="CE57" s="131"/>
      <c r="CF57" s="201"/>
      <c r="CG57" s="202"/>
      <c r="CH57" s="130"/>
      <c r="CI57" s="131"/>
      <c r="CJ57" s="130"/>
      <c r="CK57" s="131"/>
      <c r="CL57" s="130"/>
      <c r="CM57" s="131"/>
      <c r="CN57" s="130"/>
      <c r="CO57" s="131"/>
      <c r="CP57" s="195"/>
      <c r="CQ57" s="131"/>
      <c r="CR57" s="138"/>
      <c r="CS57" s="131"/>
      <c r="CT57" s="130"/>
      <c r="CU57" s="131"/>
      <c r="CV57" s="130"/>
      <c r="CW57" s="131"/>
      <c r="CX57" s="102"/>
      <c r="CY57" s="120"/>
      <c r="CZ57" s="140"/>
      <c r="DA57" s="120"/>
      <c r="DB57" s="140"/>
      <c r="DC57" s="140"/>
      <c r="DD57" s="23"/>
      <c r="DE57" s="23"/>
      <c r="DF57" s="23"/>
      <c r="DG57" s="107"/>
      <c r="DH57" s="120"/>
      <c r="DI57" s="196"/>
      <c r="DJ57" s="120"/>
      <c r="DK57" s="120"/>
      <c r="DL57" s="120"/>
      <c r="DM57" s="120"/>
      <c r="DN57" s="83"/>
      <c r="DO57" s="84"/>
      <c r="DP57" s="84"/>
      <c r="DQ57" s="84"/>
      <c r="DS57" s="233"/>
      <c r="DT57" s="233"/>
      <c r="DU57" s="233"/>
      <c r="DV57" s="233"/>
      <c r="DW57" s="233"/>
      <c r="DX57" s="233"/>
      <c r="DY57" s="233"/>
      <c r="DZ57" s="233"/>
      <c r="EA57" s="233"/>
      <c r="EB57" s="120"/>
      <c r="EC57" s="121">
        <v>5</v>
      </c>
      <c r="ED57" s="122">
        <f t="shared" si="43"/>
        <v>0.83333333333333337</v>
      </c>
      <c r="FI57" s="233"/>
      <c r="FJ57" s="233"/>
      <c r="FK57" s="233"/>
      <c r="FL57" s="233"/>
      <c r="FM57" s="233"/>
      <c r="FN57" s="233"/>
      <c r="FO57" s="233"/>
      <c r="FP57" s="233"/>
      <c r="FQ57" s="233"/>
      <c r="FR57" s="233"/>
      <c r="FS57" s="233"/>
      <c r="FT57" s="233"/>
      <c r="FU57" s="233"/>
      <c r="FV57" s="233"/>
      <c r="FW57" s="233"/>
      <c r="FX57" s="233"/>
      <c r="FY57" s="233"/>
      <c r="FZ57" s="233"/>
      <c r="GA57" s="233"/>
      <c r="GB57" s="233"/>
      <c r="GC57" s="233"/>
      <c r="GD57" s="233"/>
      <c r="GE57" s="233"/>
      <c r="GF57" s="233"/>
      <c r="GG57" s="233"/>
      <c r="GH57" s="233"/>
      <c r="GI57" s="233"/>
      <c r="GJ57" s="233"/>
      <c r="GK57" s="233"/>
      <c r="GL57" s="233"/>
      <c r="GM57" s="233"/>
      <c r="GN57" s="233"/>
      <c r="GO57" s="233"/>
      <c r="GP57" s="233"/>
      <c r="GQ57" s="233"/>
      <c r="GR57" s="233"/>
      <c r="GS57" s="233"/>
      <c r="GT57" s="233"/>
      <c r="GU57" s="233"/>
      <c r="GV57" s="233"/>
      <c r="GW57" s="233"/>
      <c r="GX57" s="233"/>
      <c r="GY57" s="233"/>
      <c r="GZ57" s="233"/>
      <c r="HA57" s="233"/>
      <c r="HB57" s="233"/>
      <c r="HC57" s="233"/>
      <c r="HD57" s="233"/>
      <c r="HE57" s="233"/>
      <c r="HF57" s="233"/>
      <c r="HG57" s="233"/>
    </row>
    <row r="58" spans="1:215" ht="21" customHeight="1">
      <c r="A58" s="101">
        <v>14</v>
      </c>
      <c r="B58" s="78" t="s">
        <v>156</v>
      </c>
      <c r="C58" s="184" t="s">
        <v>112</v>
      </c>
      <c r="D58" s="123"/>
      <c r="E58" s="123"/>
      <c r="F58" s="123"/>
      <c r="G58" s="123"/>
      <c r="H58" s="185"/>
      <c r="I58" s="123"/>
      <c r="J58" s="123"/>
      <c r="K58" s="123"/>
      <c r="L58" s="123"/>
      <c r="M58" s="185"/>
      <c r="N58" s="124"/>
      <c r="O58" s="124"/>
      <c r="P58" s="124"/>
      <c r="Q58" s="124"/>
      <c r="R58" s="185"/>
      <c r="S58" s="124"/>
      <c r="T58" s="124"/>
      <c r="U58" s="124"/>
      <c r="V58" s="124"/>
      <c r="W58" s="185"/>
      <c r="X58" s="234">
        <v>9</v>
      </c>
      <c r="Y58" s="125">
        <v>9</v>
      </c>
      <c r="Z58" s="125"/>
      <c r="AA58" s="125"/>
      <c r="AB58" s="120">
        <v>2</v>
      </c>
      <c r="AC58" s="125"/>
      <c r="AD58" s="125"/>
      <c r="AE58" s="125"/>
      <c r="AF58" s="125"/>
      <c r="AG58" s="107"/>
      <c r="AH58" s="235"/>
      <c r="AI58" s="235"/>
      <c r="AJ58" s="235"/>
      <c r="AK58" s="235"/>
      <c r="AL58" s="120"/>
      <c r="AM58" s="235"/>
      <c r="AN58" s="235"/>
      <c r="AO58" s="235"/>
      <c r="AP58" s="235"/>
      <c r="AQ58" s="107"/>
      <c r="AR58" s="216"/>
      <c r="AS58" s="216"/>
      <c r="AT58" s="216"/>
      <c r="AU58" s="216"/>
      <c r="AV58" s="107"/>
      <c r="AW58" s="216"/>
      <c r="AX58" s="216"/>
      <c r="AY58" s="216"/>
      <c r="AZ58" s="216"/>
      <c r="BA58" s="120"/>
      <c r="BB58" s="239">
        <f t="shared" si="59"/>
        <v>18</v>
      </c>
      <c r="BC58" s="107">
        <f t="shared" si="60"/>
        <v>9</v>
      </c>
      <c r="BD58" s="107">
        <f t="shared" si="61"/>
        <v>9</v>
      </c>
      <c r="BE58" s="107">
        <f t="shared" si="61"/>
        <v>0</v>
      </c>
      <c r="BF58" s="107">
        <f t="shared" si="61"/>
        <v>0</v>
      </c>
      <c r="BG58" s="187">
        <f t="shared" si="62"/>
        <v>2</v>
      </c>
      <c r="BH58" s="107"/>
      <c r="BI58" s="194"/>
      <c r="BJ58" s="102"/>
      <c r="BK58" s="120"/>
      <c r="BL58" s="107"/>
      <c r="BM58" s="120"/>
      <c r="BN58" s="107"/>
      <c r="BO58" s="194"/>
      <c r="BP58" s="102"/>
      <c r="BQ58" s="193"/>
      <c r="BR58" s="107"/>
      <c r="BS58" s="194"/>
      <c r="BT58" s="102"/>
      <c r="BU58" s="120"/>
      <c r="BV58" s="107"/>
      <c r="BW58" s="134"/>
      <c r="BX58" s="120"/>
      <c r="BY58" s="122"/>
      <c r="BZ58" s="130"/>
      <c r="CA58" s="131"/>
      <c r="CB58" s="201"/>
      <c r="CC58" s="131"/>
      <c r="CD58" s="130"/>
      <c r="CE58" s="131"/>
      <c r="CF58" s="201"/>
      <c r="CG58" s="202"/>
      <c r="CH58" s="130">
        <f t="shared" ref="CH58:CH60" si="63">BB58</f>
        <v>18</v>
      </c>
      <c r="CI58" s="131">
        <f>BG58</f>
        <v>2</v>
      </c>
      <c r="CJ58" s="130"/>
      <c r="CK58" s="131"/>
      <c r="CL58" s="130"/>
      <c r="CM58" s="131"/>
      <c r="CN58" s="130"/>
      <c r="CO58" s="131"/>
      <c r="CP58" s="195"/>
      <c r="CQ58" s="131"/>
      <c r="CR58" s="138"/>
      <c r="CS58" s="131"/>
      <c r="CT58" s="130"/>
      <c r="CU58" s="131"/>
      <c r="CV58" s="130"/>
      <c r="CW58" s="131"/>
      <c r="CX58" s="220">
        <v>4</v>
      </c>
      <c r="CY58" s="221">
        <f>BB58/25</f>
        <v>0.72</v>
      </c>
      <c r="CZ58" s="228">
        <f>CY58*100/180</f>
        <v>0.4</v>
      </c>
      <c r="DA58" s="221">
        <f>CX58/25</f>
        <v>0.16</v>
      </c>
      <c r="DB58" s="228">
        <f>DA58*100/180</f>
        <v>8.8888888888888892E-2</v>
      </c>
      <c r="DC58" s="228">
        <f>CZ58+DB58</f>
        <v>0.48888888888888893</v>
      </c>
      <c r="DD58" s="229"/>
      <c r="DE58" s="229"/>
      <c r="DF58" s="229"/>
      <c r="DG58" s="218">
        <f>BB58</f>
        <v>18</v>
      </c>
      <c r="DH58" s="221">
        <f>BG58</f>
        <v>2</v>
      </c>
      <c r="DI58" s="230">
        <f>DH58*100/180</f>
        <v>1.1111111111111112</v>
      </c>
      <c r="DJ58" s="221">
        <f>BG58</f>
        <v>2</v>
      </c>
      <c r="DK58" s="221"/>
      <c r="DL58" s="221"/>
      <c r="DM58" s="221"/>
      <c r="DN58" s="231" t="s">
        <v>157</v>
      </c>
      <c r="DO58" s="232"/>
      <c r="DP58" s="232"/>
      <c r="DQ58" s="232"/>
      <c r="DR58" s="233"/>
      <c r="DS58" s="233"/>
      <c r="DT58" s="233"/>
      <c r="DU58" s="233"/>
      <c r="DV58" s="233"/>
      <c r="DW58" s="233"/>
      <c r="DX58" s="233"/>
      <c r="DY58" s="233"/>
      <c r="DZ58" s="233"/>
      <c r="EA58" s="233"/>
      <c r="EB58" s="120"/>
      <c r="EC58" s="121">
        <v>15</v>
      </c>
      <c r="ED58" s="122">
        <f t="shared" si="43"/>
        <v>1.6666666666666667</v>
      </c>
      <c r="FI58" s="233"/>
      <c r="FJ58" s="233"/>
      <c r="FK58" s="233"/>
      <c r="FL58" s="233"/>
      <c r="FM58" s="233"/>
      <c r="FN58" s="233"/>
      <c r="FO58" s="233"/>
      <c r="FP58" s="233"/>
      <c r="FQ58" s="233"/>
      <c r="FR58" s="233"/>
      <c r="FS58" s="233"/>
      <c r="FT58" s="233"/>
      <c r="FU58" s="233"/>
      <c r="FV58" s="233"/>
      <c r="FW58" s="233"/>
      <c r="FX58" s="233"/>
      <c r="FY58" s="233"/>
      <c r="FZ58" s="233"/>
      <c r="GA58" s="233"/>
      <c r="GB58" s="233"/>
      <c r="GC58" s="233"/>
      <c r="GD58" s="233"/>
      <c r="GE58" s="233"/>
      <c r="GF58" s="233"/>
      <c r="GG58" s="233"/>
      <c r="GH58" s="233"/>
      <c r="GI58" s="233"/>
      <c r="GJ58" s="233"/>
      <c r="GK58" s="233"/>
      <c r="GL58" s="233"/>
      <c r="GM58" s="233"/>
      <c r="GN58" s="233"/>
      <c r="GO58" s="233"/>
      <c r="GP58" s="233"/>
      <c r="GQ58" s="233"/>
      <c r="GR58" s="233"/>
      <c r="GS58" s="233"/>
      <c r="GT58" s="233"/>
      <c r="GU58" s="233"/>
      <c r="GV58" s="233"/>
      <c r="GW58" s="233"/>
      <c r="GX58" s="233"/>
      <c r="GY58" s="233"/>
      <c r="GZ58" s="233"/>
      <c r="HA58" s="233"/>
      <c r="HB58" s="233"/>
      <c r="HC58" s="233"/>
      <c r="HD58" s="233"/>
      <c r="HE58" s="233"/>
      <c r="HF58" s="233"/>
      <c r="HG58" s="233"/>
    </row>
    <row r="59" spans="1:215" ht="21" customHeight="1">
      <c r="A59" s="101">
        <v>15</v>
      </c>
      <c r="B59" s="82" t="s">
        <v>158</v>
      </c>
      <c r="C59" s="184" t="s">
        <v>112</v>
      </c>
      <c r="D59" s="123"/>
      <c r="E59" s="123"/>
      <c r="F59" s="123"/>
      <c r="G59" s="123"/>
      <c r="H59" s="185"/>
      <c r="I59" s="123"/>
      <c r="J59" s="123"/>
      <c r="K59" s="123"/>
      <c r="L59" s="123"/>
      <c r="M59" s="185"/>
      <c r="N59" s="124"/>
      <c r="O59" s="124"/>
      <c r="P59" s="124"/>
      <c r="Q59" s="124"/>
      <c r="R59" s="185"/>
      <c r="S59" s="124"/>
      <c r="T59" s="124"/>
      <c r="U59" s="124"/>
      <c r="V59" s="124"/>
      <c r="W59" s="185"/>
      <c r="X59" s="234"/>
      <c r="Y59" s="125"/>
      <c r="Z59" s="125"/>
      <c r="AA59" s="125"/>
      <c r="AB59" s="120"/>
      <c r="AC59" s="125"/>
      <c r="AD59" s="125"/>
      <c r="AE59" s="125"/>
      <c r="AF59" s="125"/>
      <c r="AG59" s="107"/>
      <c r="AH59" s="186"/>
      <c r="AI59" s="235">
        <v>18</v>
      </c>
      <c r="AJ59" s="235"/>
      <c r="AK59" s="235"/>
      <c r="AL59" s="120">
        <v>2</v>
      </c>
      <c r="AM59" s="235"/>
      <c r="AN59" s="235"/>
      <c r="AO59" s="186"/>
      <c r="AP59" s="186"/>
      <c r="AQ59" s="120"/>
      <c r="AR59" s="188"/>
      <c r="AS59" s="188"/>
      <c r="AT59" s="188"/>
      <c r="AU59" s="188"/>
      <c r="AV59" s="107"/>
      <c r="AW59" s="216"/>
      <c r="AX59" s="216"/>
      <c r="AY59" s="216"/>
      <c r="AZ59" s="216"/>
      <c r="BA59" s="120"/>
      <c r="BB59" s="239">
        <f t="shared" si="59"/>
        <v>18</v>
      </c>
      <c r="BC59" s="107">
        <f t="shared" si="60"/>
        <v>0</v>
      </c>
      <c r="BD59" s="107">
        <f t="shared" si="61"/>
        <v>18</v>
      </c>
      <c r="BE59" s="107">
        <f t="shared" si="61"/>
        <v>0</v>
      </c>
      <c r="BF59" s="107">
        <f t="shared" si="61"/>
        <v>0</v>
      </c>
      <c r="BG59" s="187">
        <f t="shared" si="62"/>
        <v>2</v>
      </c>
      <c r="BH59" s="107"/>
      <c r="BI59" s="194"/>
      <c r="BJ59" s="102"/>
      <c r="BK59" s="120"/>
      <c r="BL59" s="107"/>
      <c r="BM59" s="120"/>
      <c r="BN59" s="107"/>
      <c r="BO59" s="194"/>
      <c r="BP59" s="102"/>
      <c r="BQ59" s="193"/>
      <c r="BR59" s="107"/>
      <c r="BS59" s="194"/>
      <c r="BT59" s="102"/>
      <c r="BU59" s="120"/>
      <c r="BV59" s="107"/>
      <c r="BW59" s="134"/>
      <c r="BX59" s="120"/>
      <c r="BY59" s="122"/>
      <c r="BZ59" s="130"/>
      <c r="CA59" s="131"/>
      <c r="CB59" s="201"/>
      <c r="CC59" s="131"/>
      <c r="CD59" s="130"/>
      <c r="CE59" s="131"/>
      <c r="CF59" s="201"/>
      <c r="CG59" s="202"/>
      <c r="CH59" s="130">
        <f t="shared" si="63"/>
        <v>18</v>
      </c>
      <c r="CI59" s="131">
        <f>BG59</f>
        <v>2</v>
      </c>
      <c r="CJ59" s="130"/>
      <c r="CK59" s="131"/>
      <c r="CL59" s="130"/>
      <c r="CM59" s="131"/>
      <c r="CN59" s="130"/>
      <c r="CO59" s="131"/>
      <c r="CP59" s="195"/>
      <c r="CQ59" s="131"/>
      <c r="CR59" s="138"/>
      <c r="CS59" s="131"/>
      <c r="CT59" s="130"/>
      <c r="CU59" s="131"/>
      <c r="CV59" s="130"/>
      <c r="CW59" s="131"/>
      <c r="CX59" s="102"/>
      <c r="CY59" s="120"/>
      <c r="CZ59" s="140"/>
      <c r="DA59" s="120"/>
      <c r="DB59" s="140"/>
      <c r="DC59" s="140"/>
      <c r="DD59" s="23"/>
      <c r="DE59" s="23"/>
      <c r="DF59" s="23"/>
      <c r="DG59" s="107"/>
      <c r="DH59" s="120"/>
      <c r="DI59" s="196"/>
      <c r="DJ59" s="120"/>
      <c r="DK59" s="120"/>
      <c r="DL59" s="120"/>
      <c r="DM59" s="221"/>
      <c r="DN59" s="231"/>
      <c r="DO59" s="232"/>
      <c r="DP59" s="232"/>
      <c r="DQ59" s="232"/>
      <c r="DR59" s="233"/>
      <c r="DS59" s="233"/>
      <c r="DT59" s="233"/>
      <c r="DU59" s="233"/>
      <c r="DV59" s="233"/>
      <c r="DW59" s="233"/>
      <c r="DX59" s="233"/>
      <c r="DY59" s="233"/>
      <c r="DZ59" s="233"/>
      <c r="EA59" s="233"/>
      <c r="EB59" s="120"/>
      <c r="EC59" s="121">
        <v>30</v>
      </c>
      <c r="ED59" s="122">
        <f t="shared" si="43"/>
        <v>3.3333333333333335</v>
      </c>
      <c r="FI59" s="233"/>
      <c r="FJ59" s="233"/>
      <c r="FK59" s="233"/>
      <c r="FL59" s="233"/>
      <c r="FM59" s="233"/>
      <c r="FN59" s="233"/>
      <c r="FO59" s="233"/>
      <c r="FP59" s="233"/>
      <c r="FQ59" s="233"/>
      <c r="FR59" s="233"/>
      <c r="FS59" s="233"/>
      <c r="FT59" s="233"/>
      <c r="FU59" s="233"/>
      <c r="FV59" s="233"/>
      <c r="FW59" s="233"/>
      <c r="FX59" s="233"/>
      <c r="FY59" s="233"/>
      <c r="FZ59" s="233"/>
      <c r="GA59" s="233"/>
      <c r="GB59" s="233"/>
      <c r="GC59" s="233"/>
      <c r="GD59" s="233"/>
      <c r="GE59" s="233"/>
      <c r="GF59" s="233"/>
      <c r="GG59" s="233"/>
      <c r="GH59" s="233"/>
      <c r="GI59" s="233"/>
      <c r="GJ59" s="233"/>
      <c r="GK59" s="233"/>
      <c r="GL59" s="233"/>
      <c r="GM59" s="233"/>
      <c r="GN59" s="233"/>
      <c r="GO59" s="233"/>
      <c r="GP59" s="233"/>
      <c r="GQ59" s="233"/>
      <c r="GR59" s="233"/>
      <c r="GS59" s="233"/>
      <c r="GT59" s="233"/>
      <c r="GU59" s="233"/>
      <c r="GV59" s="233"/>
      <c r="GW59" s="233"/>
      <c r="GX59" s="233"/>
      <c r="GY59" s="233"/>
      <c r="GZ59" s="233"/>
      <c r="HA59" s="233"/>
      <c r="HB59" s="233"/>
      <c r="HC59" s="233"/>
      <c r="HD59" s="233"/>
      <c r="HE59" s="233"/>
      <c r="HF59" s="233"/>
      <c r="HG59" s="233"/>
    </row>
    <row r="60" spans="1:215" ht="21" customHeight="1">
      <c r="A60" s="597" t="s">
        <v>159</v>
      </c>
      <c r="B60" s="603"/>
      <c r="C60" s="603"/>
      <c r="D60" s="603"/>
      <c r="E60" s="603"/>
      <c r="F60" s="603"/>
      <c r="G60" s="603"/>
      <c r="H60" s="603"/>
      <c r="I60" s="603"/>
      <c r="J60" s="603"/>
      <c r="K60" s="603"/>
      <c r="L60" s="603"/>
      <c r="M60" s="603"/>
      <c r="N60" s="603"/>
      <c r="O60" s="603"/>
      <c r="P60" s="603"/>
      <c r="Q60" s="603"/>
      <c r="R60" s="603"/>
      <c r="S60" s="603"/>
      <c r="T60" s="603"/>
      <c r="U60" s="603"/>
      <c r="V60" s="603"/>
      <c r="W60" s="603"/>
      <c r="X60" s="603"/>
      <c r="Y60" s="603"/>
      <c r="Z60" s="603"/>
      <c r="AA60" s="603"/>
      <c r="AB60" s="603"/>
      <c r="AC60" s="603"/>
      <c r="AD60" s="603"/>
      <c r="AE60" s="603"/>
      <c r="AF60" s="603"/>
      <c r="AG60" s="603"/>
      <c r="AH60" s="603"/>
      <c r="AI60" s="603"/>
      <c r="AJ60" s="603"/>
      <c r="AK60" s="603"/>
      <c r="AL60" s="603"/>
      <c r="AM60" s="603"/>
      <c r="AN60" s="603"/>
      <c r="AO60" s="603"/>
      <c r="AP60" s="603"/>
      <c r="AQ60" s="603"/>
      <c r="AR60" s="603"/>
      <c r="AS60" s="603"/>
      <c r="AT60" s="603"/>
      <c r="AU60" s="603"/>
      <c r="AV60" s="603"/>
      <c r="AW60" s="603"/>
      <c r="AX60" s="603"/>
      <c r="AY60" s="603"/>
      <c r="AZ60" s="603"/>
      <c r="BA60" s="603"/>
      <c r="BB60" s="205">
        <f t="shared" ref="BB60:BG60" si="64">SUM(BB61:BB75)</f>
        <v>273</v>
      </c>
      <c r="BC60" s="205">
        <f t="shared" si="64"/>
        <v>81</v>
      </c>
      <c r="BD60" s="205">
        <f t="shared" si="64"/>
        <v>183</v>
      </c>
      <c r="BE60" s="205">
        <f t="shared" si="64"/>
        <v>9</v>
      </c>
      <c r="BF60" s="205">
        <f t="shared" si="64"/>
        <v>0</v>
      </c>
      <c r="BG60" s="176">
        <f t="shared" si="64"/>
        <v>42</v>
      </c>
      <c r="BH60" s="107"/>
      <c r="BI60" s="134"/>
      <c r="BJ60" s="102"/>
      <c r="BK60" s="120"/>
      <c r="BL60" s="107"/>
      <c r="BM60" s="120"/>
      <c r="BN60" s="107"/>
      <c r="BO60" s="134"/>
      <c r="BP60" s="102"/>
      <c r="BQ60" s="193"/>
      <c r="BR60" s="107"/>
      <c r="BS60" s="134"/>
      <c r="BT60" s="102"/>
      <c r="BU60" s="120"/>
      <c r="BV60" s="107"/>
      <c r="BW60" s="134"/>
      <c r="BX60" s="120"/>
      <c r="BY60" s="122"/>
      <c r="BZ60" s="130"/>
      <c r="CA60" s="131"/>
      <c r="CB60" s="201"/>
      <c r="CC60" s="131"/>
      <c r="CD60" s="130"/>
      <c r="CE60" s="131"/>
      <c r="CF60" s="201"/>
      <c r="CG60" s="202"/>
      <c r="CH60" s="130">
        <f t="shared" si="63"/>
        <v>273</v>
      </c>
      <c r="CI60" s="131"/>
      <c r="CJ60" s="130"/>
      <c r="CK60" s="131"/>
      <c r="CL60" s="130"/>
      <c r="CM60" s="131"/>
      <c r="CN60" s="130"/>
      <c r="CO60" s="131"/>
      <c r="CP60" s="195"/>
      <c r="CQ60" s="131"/>
      <c r="CR60" s="138"/>
      <c r="CS60" s="131"/>
      <c r="CT60" s="130"/>
      <c r="CU60" s="131"/>
      <c r="CV60" s="130"/>
      <c r="CW60" s="131"/>
      <c r="CX60" s="102"/>
      <c r="CY60" s="120"/>
      <c r="CZ60" s="140"/>
      <c r="DA60" s="120"/>
      <c r="DB60" s="140"/>
      <c r="DC60" s="140"/>
      <c r="DD60" s="23"/>
      <c r="DE60" s="23"/>
      <c r="DF60" s="23"/>
      <c r="DG60" s="107"/>
      <c r="DH60" s="120"/>
      <c r="DI60" s="196"/>
      <c r="DJ60" s="120"/>
      <c r="DK60" s="120"/>
      <c r="DL60" s="120"/>
      <c r="DM60" s="120"/>
      <c r="DN60" s="231"/>
      <c r="DO60" s="232"/>
      <c r="DP60" s="232"/>
      <c r="DQ60" s="232"/>
      <c r="DR60" s="233"/>
      <c r="DS60" s="233"/>
      <c r="DT60" s="233"/>
      <c r="DU60" s="233"/>
      <c r="DV60" s="233"/>
      <c r="DW60" s="233"/>
      <c r="DX60" s="233"/>
      <c r="DY60" s="233"/>
      <c r="DZ60" s="233"/>
      <c r="EA60" s="233"/>
      <c r="EB60" s="120"/>
      <c r="EC60" s="121"/>
      <c r="ED60" s="122">
        <f t="shared" si="43"/>
        <v>0</v>
      </c>
      <c r="FI60" s="233"/>
      <c r="FJ60" s="233"/>
      <c r="FK60" s="233"/>
      <c r="FL60" s="233"/>
      <c r="FM60" s="233"/>
      <c r="FN60" s="233"/>
      <c r="FO60" s="233"/>
      <c r="FP60" s="233"/>
      <c r="FQ60" s="233"/>
      <c r="FR60" s="233"/>
      <c r="FS60" s="233"/>
      <c r="FT60" s="233"/>
      <c r="FU60" s="233"/>
      <c r="FV60" s="233"/>
      <c r="FW60" s="233"/>
      <c r="FX60" s="233"/>
      <c r="FY60" s="233"/>
      <c r="FZ60" s="233"/>
      <c r="GA60" s="233"/>
      <c r="GB60" s="233"/>
      <c r="GC60" s="233"/>
      <c r="GD60" s="233"/>
      <c r="GE60" s="233"/>
      <c r="GF60" s="233"/>
      <c r="GG60" s="233"/>
      <c r="GH60" s="233"/>
      <c r="GI60" s="233"/>
      <c r="GJ60" s="233"/>
      <c r="GK60" s="233"/>
      <c r="GL60" s="233"/>
      <c r="GM60" s="233"/>
      <c r="GN60" s="233"/>
      <c r="GO60" s="233"/>
      <c r="GP60" s="233"/>
      <c r="GQ60" s="233"/>
      <c r="GR60" s="233"/>
      <c r="GS60" s="233"/>
      <c r="GT60" s="233"/>
      <c r="GU60" s="233"/>
      <c r="GV60" s="233"/>
      <c r="GW60" s="233"/>
      <c r="GX60" s="233"/>
      <c r="GY60" s="233"/>
      <c r="GZ60" s="233"/>
      <c r="HA60" s="233"/>
      <c r="HB60" s="233"/>
      <c r="HC60" s="233"/>
      <c r="HD60" s="233"/>
      <c r="HE60" s="233"/>
      <c r="HF60" s="233"/>
      <c r="HG60" s="233"/>
    </row>
    <row r="61" spans="1:215" s="233" customFormat="1" ht="21" customHeight="1">
      <c r="A61" s="107">
        <v>16</v>
      </c>
      <c r="B61" s="82" t="s">
        <v>160</v>
      </c>
      <c r="C61" s="184" t="s">
        <v>112</v>
      </c>
      <c r="D61" s="123"/>
      <c r="E61" s="123"/>
      <c r="F61" s="123"/>
      <c r="G61" s="123"/>
      <c r="H61" s="187"/>
      <c r="I61" s="123">
        <v>9</v>
      </c>
      <c r="J61" s="123">
        <v>9</v>
      </c>
      <c r="K61" s="123"/>
      <c r="L61" s="123"/>
      <c r="M61" s="187">
        <v>3</v>
      </c>
      <c r="N61" s="124"/>
      <c r="O61" s="124"/>
      <c r="P61" s="124"/>
      <c r="Q61" s="124"/>
      <c r="R61" s="187"/>
      <c r="S61" s="124"/>
      <c r="T61" s="124"/>
      <c r="U61" s="124"/>
      <c r="V61" s="124"/>
      <c r="W61" s="185"/>
      <c r="X61" s="234"/>
      <c r="Y61" s="125"/>
      <c r="Z61" s="125"/>
      <c r="AA61" s="125"/>
      <c r="AB61" s="120"/>
      <c r="AC61" s="125"/>
      <c r="AD61" s="125"/>
      <c r="AE61" s="125"/>
      <c r="AF61" s="125"/>
      <c r="AG61" s="107"/>
      <c r="AH61" s="235"/>
      <c r="AI61" s="235"/>
      <c r="AJ61" s="235"/>
      <c r="AK61" s="235"/>
      <c r="AL61" s="120"/>
      <c r="AM61" s="235"/>
      <c r="AN61" s="235"/>
      <c r="AO61" s="235"/>
      <c r="AP61" s="235"/>
      <c r="AQ61" s="101"/>
      <c r="AR61" s="216"/>
      <c r="AS61" s="216"/>
      <c r="AT61" s="216"/>
      <c r="AU61" s="216"/>
      <c r="AV61" s="102"/>
      <c r="AW61" s="216"/>
      <c r="AX61" s="216"/>
      <c r="AY61" s="216"/>
      <c r="AZ61" s="216"/>
      <c r="BA61" s="120"/>
      <c r="BB61" s="239">
        <f t="shared" ref="BB61:BB66" si="65">BC61+BD61+BE61+BF61</f>
        <v>18</v>
      </c>
      <c r="BC61" s="107">
        <f t="shared" ref="BC61:BF66" si="66">D61+I61+N61+S61+X61+AC61+AH61+AM61+AR61+AW61</f>
        <v>9</v>
      </c>
      <c r="BD61" s="107">
        <f t="shared" si="66"/>
        <v>9</v>
      </c>
      <c r="BE61" s="107">
        <f t="shared" si="66"/>
        <v>0</v>
      </c>
      <c r="BF61" s="107">
        <f t="shared" si="66"/>
        <v>0</v>
      </c>
      <c r="BG61" s="187">
        <f t="shared" ref="BG61:BG69" si="67">SUM(H61,M61,R61,W61,AB61,AG61,AL61,AQ61,AV61,BA61)</f>
        <v>3</v>
      </c>
      <c r="BH61" s="218"/>
      <c r="BI61" s="219"/>
      <c r="BJ61" s="220"/>
      <c r="BK61" s="221"/>
      <c r="BL61" s="218"/>
      <c r="BM61" s="221"/>
      <c r="BN61" s="218"/>
      <c r="BO61" s="219"/>
      <c r="BP61" s="220"/>
      <c r="BQ61" s="222"/>
      <c r="BR61" s="218"/>
      <c r="BS61" s="219"/>
      <c r="BT61" s="220"/>
      <c r="BU61" s="221"/>
      <c r="BV61" s="218"/>
      <c r="BW61" s="223"/>
      <c r="BX61" s="221"/>
      <c r="BY61" s="224"/>
      <c r="BZ61" s="218"/>
      <c r="CA61" s="221"/>
      <c r="CB61" s="218"/>
      <c r="CC61" s="221"/>
      <c r="CD61" s="218"/>
      <c r="CE61" s="221"/>
      <c r="CF61" s="229"/>
      <c r="CG61" s="281"/>
      <c r="CH61" s="130">
        <f t="shared" ref="CH61:CH66" si="68">BB61</f>
        <v>18</v>
      </c>
      <c r="CI61" s="131">
        <f t="shared" ref="CI61:CI68" si="69">BG61</f>
        <v>3</v>
      </c>
      <c r="CJ61" s="130"/>
      <c r="CK61" s="131"/>
      <c r="CL61" s="201"/>
      <c r="CM61" s="202"/>
      <c r="CN61" s="130"/>
      <c r="CO61" s="131"/>
      <c r="CP61" s="282"/>
      <c r="CQ61" s="221"/>
      <c r="CR61" s="283"/>
      <c r="CS61" s="221"/>
      <c r="CT61" s="218"/>
      <c r="CU61" s="221"/>
      <c r="CV61" s="218"/>
      <c r="CW61" s="221"/>
      <c r="CX61" s="102"/>
      <c r="CY61" s="120"/>
      <c r="CZ61" s="140"/>
      <c r="DA61" s="120"/>
      <c r="DB61" s="140"/>
      <c r="DC61" s="140"/>
      <c r="DD61" s="23"/>
      <c r="DE61" s="23"/>
      <c r="DF61" s="23"/>
      <c r="DG61" s="107"/>
      <c r="DH61" s="120"/>
      <c r="DI61" s="196"/>
      <c r="DJ61" s="120"/>
      <c r="DK61" s="120"/>
      <c r="DL61" s="120"/>
      <c r="DM61" s="120"/>
      <c r="DN61" s="83"/>
      <c r="DO61" s="84"/>
      <c r="DP61" s="84"/>
      <c r="DQ61" s="84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120">
        <f t="shared" ref="EB61:EB69" si="70">BG61</f>
        <v>3</v>
      </c>
      <c r="EC61" s="121">
        <v>7</v>
      </c>
      <c r="ED61" s="122">
        <f t="shared" ref="ED61:ED66" si="71">EC61*BG61/BB61</f>
        <v>1.1666666666666667</v>
      </c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</row>
    <row r="62" spans="1:215" ht="21" customHeight="1">
      <c r="A62" s="107">
        <v>17</v>
      </c>
      <c r="B62" s="83" t="s">
        <v>161</v>
      </c>
      <c r="C62" s="184" t="s">
        <v>112</v>
      </c>
      <c r="D62" s="123"/>
      <c r="E62" s="123"/>
      <c r="F62" s="123"/>
      <c r="G62" s="123"/>
      <c r="H62" s="187"/>
      <c r="I62" s="123"/>
      <c r="J62" s="123"/>
      <c r="K62" s="123"/>
      <c r="L62" s="123"/>
      <c r="M62" s="187"/>
      <c r="N62" s="124"/>
      <c r="O62" s="124">
        <v>9</v>
      </c>
      <c r="P62" s="124"/>
      <c r="Q62" s="124"/>
      <c r="R62" s="187">
        <v>1</v>
      </c>
      <c r="S62" s="124"/>
      <c r="T62" s="124"/>
      <c r="U62" s="124"/>
      <c r="V62" s="124"/>
      <c r="W62" s="187"/>
      <c r="X62" s="234"/>
      <c r="Y62" s="125"/>
      <c r="Z62" s="125"/>
      <c r="AA62" s="125"/>
      <c r="AB62" s="120"/>
      <c r="AC62" s="125"/>
      <c r="AD62" s="125"/>
      <c r="AE62" s="125"/>
      <c r="AF62" s="125"/>
      <c r="AG62" s="187"/>
      <c r="AH62" s="286"/>
      <c r="AI62" s="286"/>
      <c r="AJ62" s="286"/>
      <c r="AK62" s="286"/>
      <c r="AL62" s="187"/>
      <c r="AM62" s="235"/>
      <c r="AN62" s="235"/>
      <c r="AO62" s="235"/>
      <c r="AP62" s="235"/>
      <c r="AQ62" s="187"/>
      <c r="AR62" s="188"/>
      <c r="AS62" s="188"/>
      <c r="AT62" s="188"/>
      <c r="AU62" s="188"/>
      <c r="AV62" s="187"/>
      <c r="AW62" s="216"/>
      <c r="AX62" s="216"/>
      <c r="AY62" s="216"/>
      <c r="AZ62" s="216"/>
      <c r="BA62" s="120"/>
      <c r="BB62" s="239">
        <f t="shared" si="65"/>
        <v>9</v>
      </c>
      <c r="BC62" s="107">
        <f t="shared" si="66"/>
        <v>0</v>
      </c>
      <c r="BD62" s="107">
        <f t="shared" si="66"/>
        <v>9</v>
      </c>
      <c r="BE62" s="107">
        <f t="shared" si="66"/>
        <v>0</v>
      </c>
      <c r="BF62" s="107">
        <f t="shared" si="66"/>
        <v>0</v>
      </c>
      <c r="BG62" s="187">
        <f t="shared" si="67"/>
        <v>1</v>
      </c>
      <c r="BH62" s="107"/>
      <c r="BI62" s="194"/>
      <c r="BJ62" s="102"/>
      <c r="BK62" s="120"/>
      <c r="BL62" s="107"/>
      <c r="BM62" s="120"/>
      <c r="BN62" s="107"/>
      <c r="BO62" s="194"/>
      <c r="BP62" s="102"/>
      <c r="BQ62" s="193"/>
      <c r="BR62" s="107"/>
      <c r="BS62" s="194"/>
      <c r="BT62" s="102"/>
      <c r="BU62" s="120"/>
      <c r="BV62" s="107"/>
      <c r="BW62" s="134"/>
      <c r="BX62" s="120"/>
      <c r="BY62" s="122"/>
      <c r="BZ62" s="107"/>
      <c r="CA62" s="120"/>
      <c r="CB62" s="23"/>
      <c r="CC62" s="120"/>
      <c r="CD62" s="107"/>
      <c r="CE62" s="120"/>
      <c r="CF62" s="23"/>
      <c r="CG62" s="215"/>
      <c r="CH62" s="107">
        <f t="shared" si="68"/>
        <v>9</v>
      </c>
      <c r="CI62" s="120">
        <f t="shared" si="69"/>
        <v>1</v>
      </c>
      <c r="CJ62" s="107"/>
      <c r="CK62" s="120"/>
      <c r="CL62" s="107"/>
      <c r="CM62" s="120"/>
      <c r="CN62" s="107"/>
      <c r="CO62" s="120"/>
      <c r="CP62" s="184"/>
      <c r="CQ62" s="120"/>
      <c r="CR62" s="101"/>
      <c r="CS62" s="120"/>
      <c r="CT62" s="107"/>
      <c r="CU62" s="120"/>
      <c r="CV62" s="107"/>
      <c r="CW62" s="120"/>
      <c r="CX62" s="102"/>
      <c r="CY62" s="120"/>
      <c r="CZ62" s="140"/>
      <c r="DA62" s="120"/>
      <c r="DB62" s="140"/>
      <c r="DC62" s="140"/>
      <c r="DD62" s="23"/>
      <c r="DE62" s="23"/>
      <c r="DF62" s="23"/>
      <c r="DG62" s="107"/>
      <c r="DH62" s="120"/>
      <c r="DI62" s="196"/>
      <c r="DJ62" s="120"/>
      <c r="DK62" s="120"/>
      <c r="DL62" s="120"/>
      <c r="DM62" s="120"/>
      <c r="DN62" s="83"/>
      <c r="DO62" s="84"/>
      <c r="DP62" s="84"/>
      <c r="DQ62" s="84"/>
      <c r="EB62" s="120">
        <f t="shared" si="70"/>
        <v>1</v>
      </c>
      <c r="EC62" s="121">
        <v>15</v>
      </c>
      <c r="ED62" s="122">
        <f t="shared" si="71"/>
        <v>1.6666666666666667</v>
      </c>
    </row>
    <row r="63" spans="1:215" ht="21" customHeight="1">
      <c r="A63" s="107">
        <v>18</v>
      </c>
      <c r="B63" s="82" t="s">
        <v>162</v>
      </c>
      <c r="C63" s="184" t="s">
        <v>112</v>
      </c>
      <c r="D63" s="123"/>
      <c r="E63" s="123"/>
      <c r="F63" s="123"/>
      <c r="G63" s="123"/>
      <c r="H63" s="185"/>
      <c r="I63" s="123"/>
      <c r="J63" s="123"/>
      <c r="K63" s="123"/>
      <c r="L63" s="123"/>
      <c r="M63" s="185"/>
      <c r="N63" s="124"/>
      <c r="O63" s="124">
        <v>9</v>
      </c>
      <c r="P63" s="124"/>
      <c r="Q63" s="124"/>
      <c r="R63" s="185">
        <v>2</v>
      </c>
      <c r="S63" s="124"/>
      <c r="T63" s="778">
        <v>9</v>
      </c>
      <c r="U63" s="124"/>
      <c r="V63" s="124"/>
      <c r="W63" s="185">
        <v>2</v>
      </c>
      <c r="X63" s="234"/>
      <c r="Y63" s="125"/>
      <c r="Z63" s="125"/>
      <c r="AA63" s="125"/>
      <c r="AB63" s="120"/>
      <c r="AC63" s="125"/>
      <c r="AD63" s="125"/>
      <c r="AE63" s="125"/>
      <c r="AF63" s="125"/>
      <c r="AG63" s="193"/>
      <c r="AH63" s="235"/>
      <c r="AI63" s="235"/>
      <c r="AJ63" s="235"/>
      <c r="AK63" s="235"/>
      <c r="AL63" s="107"/>
      <c r="AM63" s="235"/>
      <c r="AN63" s="235"/>
      <c r="AO63" s="235"/>
      <c r="AP63" s="235"/>
      <c r="AQ63" s="107"/>
      <c r="AR63" s="292"/>
      <c r="AS63" s="291"/>
      <c r="AT63" s="291"/>
      <c r="AU63" s="291"/>
      <c r="AV63" s="120"/>
      <c r="AW63" s="216"/>
      <c r="AX63" s="216"/>
      <c r="AY63" s="216"/>
      <c r="AZ63" s="216"/>
      <c r="BA63" s="120"/>
      <c r="BB63" s="239">
        <f t="shared" si="65"/>
        <v>18</v>
      </c>
      <c r="BC63" s="107">
        <f t="shared" si="66"/>
        <v>0</v>
      </c>
      <c r="BD63" s="107">
        <f t="shared" si="66"/>
        <v>18</v>
      </c>
      <c r="BE63" s="107">
        <f t="shared" si="66"/>
        <v>0</v>
      </c>
      <c r="BF63" s="107">
        <f t="shared" si="66"/>
        <v>0</v>
      </c>
      <c r="BG63" s="187">
        <f t="shared" si="67"/>
        <v>4</v>
      </c>
      <c r="BH63" s="107"/>
      <c r="BI63" s="134"/>
      <c r="BJ63" s="102"/>
      <c r="BK63" s="120"/>
      <c r="BL63" s="107"/>
      <c r="BM63" s="120"/>
      <c r="BN63" s="107"/>
      <c r="BO63" s="134"/>
      <c r="BP63" s="102"/>
      <c r="BQ63" s="193"/>
      <c r="BR63" s="107"/>
      <c r="BS63" s="134"/>
      <c r="BT63" s="102"/>
      <c r="BU63" s="120"/>
      <c r="BV63" s="107"/>
      <c r="BW63" s="134"/>
      <c r="BX63" s="120"/>
      <c r="BY63" s="122"/>
      <c r="BZ63" s="130"/>
      <c r="CA63" s="131"/>
      <c r="CB63" s="201"/>
      <c r="CC63" s="131"/>
      <c r="CD63" s="130"/>
      <c r="CE63" s="131"/>
      <c r="CF63" s="201"/>
      <c r="CG63" s="202"/>
      <c r="CH63" s="130">
        <f t="shared" si="68"/>
        <v>18</v>
      </c>
      <c r="CI63" s="131">
        <f t="shared" si="69"/>
        <v>4</v>
      </c>
      <c r="CJ63" s="130"/>
      <c r="CK63" s="131"/>
      <c r="CL63" s="130"/>
      <c r="CM63" s="131"/>
      <c r="CN63" s="130"/>
      <c r="CO63" s="131"/>
      <c r="CP63" s="195"/>
      <c r="CQ63" s="131"/>
      <c r="CR63" s="138"/>
      <c r="CS63" s="131"/>
      <c r="CT63" s="130"/>
      <c r="CU63" s="131"/>
      <c r="CV63" s="130"/>
      <c r="CW63" s="131"/>
      <c r="CX63" s="102"/>
      <c r="CY63" s="120"/>
      <c r="CZ63" s="140"/>
      <c r="DA63" s="120"/>
      <c r="DB63" s="140"/>
      <c r="DC63" s="140"/>
      <c r="DD63" s="23"/>
      <c r="DE63" s="23"/>
      <c r="DF63" s="23"/>
      <c r="DG63" s="107"/>
      <c r="DH63" s="120"/>
      <c r="DI63" s="196"/>
      <c r="DJ63" s="120"/>
      <c r="DK63" s="120"/>
      <c r="DL63" s="120"/>
      <c r="DM63" s="120"/>
      <c r="DN63" s="83"/>
      <c r="DO63" s="84"/>
      <c r="DP63" s="84"/>
      <c r="DQ63" s="84"/>
      <c r="EB63" s="120">
        <f t="shared" si="70"/>
        <v>4</v>
      </c>
      <c r="EC63" s="121">
        <v>30</v>
      </c>
      <c r="ED63" s="122">
        <f t="shared" si="71"/>
        <v>6.666666666666667</v>
      </c>
    </row>
    <row r="64" spans="1:215" ht="21" customHeight="1">
      <c r="A64" s="107">
        <v>19</v>
      </c>
      <c r="B64" s="83" t="s">
        <v>163</v>
      </c>
      <c r="C64" s="184" t="s">
        <v>108</v>
      </c>
      <c r="D64" s="123"/>
      <c r="E64" s="123"/>
      <c r="F64" s="123"/>
      <c r="G64" s="123"/>
      <c r="H64" s="185"/>
      <c r="I64" s="123"/>
      <c r="J64" s="123"/>
      <c r="K64" s="123"/>
      <c r="L64" s="123"/>
      <c r="M64" s="187"/>
      <c r="N64" s="297">
        <v>9</v>
      </c>
      <c r="O64" s="297">
        <v>9</v>
      </c>
      <c r="P64" s="124"/>
      <c r="Q64" s="124"/>
      <c r="R64" s="187">
        <v>3</v>
      </c>
      <c r="S64" s="297">
        <v>9</v>
      </c>
      <c r="T64" s="297">
        <v>9</v>
      </c>
      <c r="U64" s="124"/>
      <c r="V64" s="124"/>
      <c r="W64" s="187">
        <v>3</v>
      </c>
      <c r="X64" s="234"/>
      <c r="Y64" s="125"/>
      <c r="Z64" s="125"/>
      <c r="AA64" s="125"/>
      <c r="AB64" s="120"/>
      <c r="AC64" s="125"/>
      <c r="AD64" s="125"/>
      <c r="AE64" s="125"/>
      <c r="AF64" s="125"/>
      <c r="AG64" s="107"/>
      <c r="AH64" s="286"/>
      <c r="AI64" s="286"/>
      <c r="AJ64" s="286"/>
      <c r="AK64" s="286"/>
      <c r="AL64" s="107"/>
      <c r="AM64" s="235"/>
      <c r="AN64" s="235"/>
      <c r="AO64" s="235"/>
      <c r="AP64" s="235"/>
      <c r="AQ64" s="187"/>
      <c r="AR64" s="292"/>
      <c r="AS64" s="292"/>
      <c r="AT64" s="291"/>
      <c r="AU64" s="291"/>
      <c r="AV64" s="187"/>
      <c r="AW64" s="216"/>
      <c r="AX64" s="216"/>
      <c r="AY64" s="216"/>
      <c r="AZ64" s="216"/>
      <c r="BA64" s="120"/>
      <c r="BB64" s="239">
        <f t="shared" si="65"/>
        <v>36</v>
      </c>
      <c r="BC64" s="107">
        <f t="shared" si="66"/>
        <v>18</v>
      </c>
      <c r="BD64" s="107">
        <f t="shared" si="66"/>
        <v>18</v>
      </c>
      <c r="BE64" s="107">
        <f t="shared" si="66"/>
        <v>0</v>
      </c>
      <c r="BF64" s="107">
        <f t="shared" si="66"/>
        <v>0</v>
      </c>
      <c r="BG64" s="187">
        <f t="shared" si="67"/>
        <v>6</v>
      </c>
      <c r="BH64" s="107"/>
      <c r="BI64" s="194"/>
      <c r="BJ64" s="102"/>
      <c r="BK64" s="120"/>
      <c r="BL64" s="107"/>
      <c r="BM64" s="120"/>
      <c r="BN64" s="107"/>
      <c r="BO64" s="194"/>
      <c r="BP64" s="102"/>
      <c r="BQ64" s="193"/>
      <c r="BR64" s="107"/>
      <c r="BS64" s="194"/>
      <c r="BT64" s="102"/>
      <c r="BU64" s="120"/>
      <c r="BV64" s="107"/>
      <c r="BW64" s="134"/>
      <c r="BX64" s="120"/>
      <c r="BY64" s="122"/>
      <c r="BZ64" s="107"/>
      <c r="CA64" s="120"/>
      <c r="CB64" s="107"/>
      <c r="CC64" s="120"/>
      <c r="CD64" s="107"/>
      <c r="CE64" s="120"/>
      <c r="CF64" s="23"/>
      <c r="CG64" s="215"/>
      <c r="CH64" s="107">
        <f t="shared" si="68"/>
        <v>36</v>
      </c>
      <c r="CI64" s="120">
        <f t="shared" si="69"/>
        <v>6</v>
      </c>
      <c r="CJ64" s="107"/>
      <c r="CK64" s="120"/>
      <c r="CL64" s="23"/>
      <c r="CM64" s="215"/>
      <c r="CN64" s="107"/>
      <c r="CO64" s="120"/>
      <c r="CP64" s="184"/>
      <c r="CQ64" s="120"/>
      <c r="CR64" s="101"/>
      <c r="CS64" s="120"/>
      <c r="CT64" s="107"/>
      <c r="CU64" s="120"/>
      <c r="CV64" s="107"/>
      <c r="CW64" s="120"/>
      <c r="CX64" s="102">
        <v>4</v>
      </c>
      <c r="CY64" s="120">
        <f>BB64/25</f>
        <v>1.44</v>
      </c>
      <c r="CZ64" s="140">
        <f>CY64*100/180</f>
        <v>0.8</v>
      </c>
      <c r="DA64" s="120">
        <f>CX64/25</f>
        <v>0.16</v>
      </c>
      <c r="DB64" s="140">
        <f>DA64*100/180</f>
        <v>8.8888888888888892E-2</v>
      </c>
      <c r="DC64" s="140">
        <f>CZ64+DB64</f>
        <v>0.88888888888888895</v>
      </c>
      <c r="DD64" s="23"/>
      <c r="DE64" s="23"/>
      <c r="DF64" s="23"/>
      <c r="DG64" s="107">
        <f>BB64</f>
        <v>36</v>
      </c>
      <c r="DH64" s="120">
        <f>BG64</f>
        <v>6</v>
      </c>
      <c r="DI64" s="196">
        <f>DH64*100/180</f>
        <v>3.3333333333333335</v>
      </c>
      <c r="DJ64" s="120">
        <v>1.5</v>
      </c>
      <c r="DK64" s="120"/>
      <c r="DL64" s="120">
        <v>1.5</v>
      </c>
      <c r="DM64" s="120"/>
      <c r="DN64" s="83" t="s">
        <v>164</v>
      </c>
      <c r="DO64" s="84"/>
      <c r="DP64" s="84"/>
      <c r="DQ64" s="84"/>
      <c r="EB64" s="120">
        <f t="shared" si="70"/>
        <v>6</v>
      </c>
      <c r="EC64" s="121">
        <v>10</v>
      </c>
      <c r="ED64" s="122">
        <f t="shared" si="71"/>
        <v>1.6666666666666667</v>
      </c>
    </row>
    <row r="65" spans="1:215" ht="21" customHeight="1">
      <c r="A65" s="107">
        <v>20</v>
      </c>
      <c r="B65" s="82" t="s">
        <v>165</v>
      </c>
      <c r="C65" s="184" t="s">
        <v>112</v>
      </c>
      <c r="D65" s="123"/>
      <c r="E65" s="123"/>
      <c r="F65" s="123"/>
      <c r="G65" s="123"/>
      <c r="H65" s="185"/>
      <c r="I65" s="123"/>
      <c r="J65" s="123"/>
      <c r="K65" s="123"/>
      <c r="L65" s="123"/>
      <c r="M65" s="185"/>
      <c r="N65" s="124"/>
      <c r="O65" s="124"/>
      <c r="P65" s="124"/>
      <c r="Q65" s="124"/>
      <c r="R65" s="185"/>
      <c r="S65" s="124"/>
      <c r="T65" s="124"/>
      <c r="U65" s="124"/>
      <c r="V65" s="124"/>
      <c r="W65" s="185"/>
      <c r="X65" s="234"/>
      <c r="Y65" s="125">
        <v>18</v>
      </c>
      <c r="Z65" s="125"/>
      <c r="AA65" s="125"/>
      <c r="AB65" s="120">
        <v>2</v>
      </c>
      <c r="AC65" s="125"/>
      <c r="AD65" s="125"/>
      <c r="AE65" s="125"/>
      <c r="AF65" s="125"/>
      <c r="AG65" s="107"/>
      <c r="AH65" s="186"/>
      <c r="AI65" s="186"/>
      <c r="AJ65" s="186"/>
      <c r="AK65" s="186"/>
      <c r="AL65" s="107"/>
      <c r="AM65" s="186"/>
      <c r="AN65" s="186"/>
      <c r="AO65" s="186"/>
      <c r="AP65" s="186"/>
      <c r="AQ65" s="107"/>
      <c r="AR65" s="188"/>
      <c r="AS65" s="188"/>
      <c r="AT65" s="188"/>
      <c r="AU65" s="188"/>
      <c r="AV65" s="107"/>
      <c r="AW65" s="216"/>
      <c r="AX65" s="216"/>
      <c r="AY65" s="216"/>
      <c r="AZ65" s="216"/>
      <c r="BA65" s="120"/>
      <c r="BB65" s="239">
        <f t="shared" si="65"/>
        <v>18</v>
      </c>
      <c r="BC65" s="107">
        <f t="shared" si="66"/>
        <v>0</v>
      </c>
      <c r="BD65" s="107">
        <f t="shared" si="66"/>
        <v>18</v>
      </c>
      <c r="BE65" s="107">
        <f t="shared" si="66"/>
        <v>0</v>
      </c>
      <c r="BF65" s="107">
        <f t="shared" si="66"/>
        <v>0</v>
      </c>
      <c r="BG65" s="187">
        <f t="shared" si="67"/>
        <v>2</v>
      </c>
      <c r="BH65" s="107"/>
      <c r="BI65" s="134"/>
      <c r="BJ65" s="102"/>
      <c r="BK65" s="120"/>
      <c r="BL65" s="107"/>
      <c r="BM65" s="120"/>
      <c r="BN65" s="107"/>
      <c r="BO65" s="134"/>
      <c r="BP65" s="102"/>
      <c r="BQ65" s="193"/>
      <c r="BR65" s="107"/>
      <c r="BS65" s="134"/>
      <c r="BT65" s="102"/>
      <c r="BU65" s="120"/>
      <c r="BV65" s="107"/>
      <c r="BW65" s="134"/>
      <c r="BX65" s="120"/>
      <c r="BY65" s="122"/>
      <c r="BZ65" s="130"/>
      <c r="CA65" s="131"/>
      <c r="CB65" s="201"/>
      <c r="CC65" s="131"/>
      <c r="CD65" s="130"/>
      <c r="CE65" s="131"/>
      <c r="CF65" s="201"/>
      <c r="CG65" s="202"/>
      <c r="CH65" s="130">
        <f t="shared" si="68"/>
        <v>18</v>
      </c>
      <c r="CI65" s="131">
        <f t="shared" si="69"/>
        <v>2</v>
      </c>
      <c r="CJ65" s="130"/>
      <c r="CK65" s="131"/>
      <c r="CL65" s="130"/>
      <c r="CM65" s="131"/>
      <c r="CN65" s="130"/>
      <c r="CO65" s="131"/>
      <c r="CP65" s="195"/>
      <c r="CQ65" s="131"/>
      <c r="CR65" s="138"/>
      <c r="CS65" s="131"/>
      <c r="CT65" s="130"/>
      <c r="CU65" s="131"/>
      <c r="CV65" s="130"/>
      <c r="CW65" s="131"/>
      <c r="CX65" s="102"/>
      <c r="CY65" s="120"/>
      <c r="CZ65" s="140"/>
      <c r="DA65" s="120"/>
      <c r="DB65" s="140"/>
      <c r="DC65" s="140"/>
      <c r="DD65" s="23"/>
      <c r="DE65" s="23"/>
      <c r="DF65" s="23"/>
      <c r="DG65" s="107"/>
      <c r="DH65" s="120"/>
      <c r="DI65" s="196"/>
      <c r="DJ65" s="120"/>
      <c r="DK65" s="120"/>
      <c r="DL65" s="120"/>
      <c r="DM65" s="120"/>
      <c r="DN65" s="83"/>
      <c r="DO65" s="84"/>
      <c r="DP65" s="84"/>
      <c r="DQ65" s="84"/>
      <c r="EB65" s="120">
        <f t="shared" si="70"/>
        <v>2</v>
      </c>
      <c r="EC65" s="121">
        <v>20</v>
      </c>
      <c r="ED65" s="122">
        <f t="shared" si="71"/>
        <v>2.2222222222222223</v>
      </c>
    </row>
    <row r="66" spans="1:215" ht="21" customHeight="1">
      <c r="A66" s="107">
        <v>21</v>
      </c>
      <c r="B66" s="82" t="s">
        <v>166</v>
      </c>
      <c r="C66" s="184" t="s">
        <v>112</v>
      </c>
      <c r="D66" s="123"/>
      <c r="E66" s="123"/>
      <c r="F66" s="123"/>
      <c r="G66" s="123"/>
      <c r="H66" s="185"/>
      <c r="I66" s="123"/>
      <c r="J66" s="123"/>
      <c r="K66" s="123"/>
      <c r="L66" s="123"/>
      <c r="M66" s="185"/>
      <c r="N66" s="124"/>
      <c r="O66" s="124"/>
      <c r="P66" s="124"/>
      <c r="Q66" s="124"/>
      <c r="R66" s="185"/>
      <c r="S66" s="124"/>
      <c r="T66" s="124"/>
      <c r="U66" s="124"/>
      <c r="V66" s="124"/>
      <c r="W66" s="185"/>
      <c r="X66" s="234"/>
      <c r="Y66" s="125"/>
      <c r="Z66" s="125"/>
      <c r="AA66" s="125"/>
      <c r="AB66" s="120"/>
      <c r="AC66" s="125"/>
      <c r="AD66" s="125">
        <v>12</v>
      </c>
      <c r="AE66" s="125"/>
      <c r="AF66" s="125"/>
      <c r="AG66" s="193">
        <v>2</v>
      </c>
      <c r="AH66" s="286"/>
      <c r="AI66" s="286"/>
      <c r="AJ66" s="286"/>
      <c r="AK66" s="286"/>
      <c r="AL66" s="107"/>
      <c r="AM66" s="235"/>
      <c r="AN66" s="235"/>
      <c r="AO66" s="235"/>
      <c r="AP66" s="235"/>
      <c r="AQ66" s="107"/>
      <c r="AR66" s="292"/>
      <c r="AS66" s="292"/>
      <c r="AT66" s="291"/>
      <c r="AU66" s="216"/>
      <c r="AV66" s="187"/>
      <c r="AW66" s="216"/>
      <c r="AX66" s="216"/>
      <c r="AY66" s="216"/>
      <c r="AZ66" s="216"/>
      <c r="BA66" s="120"/>
      <c r="BB66" s="239">
        <f t="shared" si="65"/>
        <v>12</v>
      </c>
      <c r="BC66" s="107">
        <f t="shared" si="66"/>
        <v>0</v>
      </c>
      <c r="BD66" s="107">
        <f t="shared" si="66"/>
        <v>12</v>
      </c>
      <c r="BE66" s="107">
        <f t="shared" si="66"/>
        <v>0</v>
      </c>
      <c r="BF66" s="107">
        <f t="shared" si="66"/>
        <v>0</v>
      </c>
      <c r="BG66" s="187">
        <f t="shared" si="67"/>
        <v>2</v>
      </c>
      <c r="BH66" s="107"/>
      <c r="BI66" s="134"/>
      <c r="BJ66" s="102"/>
      <c r="BK66" s="120"/>
      <c r="BL66" s="107"/>
      <c r="BM66" s="120"/>
      <c r="BN66" s="107"/>
      <c r="BO66" s="134"/>
      <c r="BP66" s="102"/>
      <c r="BQ66" s="193"/>
      <c r="BR66" s="107"/>
      <c r="BS66" s="134"/>
      <c r="BT66" s="102"/>
      <c r="BU66" s="120"/>
      <c r="BV66" s="107"/>
      <c r="BW66" s="134"/>
      <c r="BX66" s="120"/>
      <c r="BY66" s="122"/>
      <c r="BZ66" s="130"/>
      <c r="CA66" s="131"/>
      <c r="CB66" s="201"/>
      <c r="CC66" s="131"/>
      <c r="CD66" s="130"/>
      <c r="CE66" s="131"/>
      <c r="CF66" s="201"/>
      <c r="CG66" s="202"/>
      <c r="CH66" s="130">
        <f t="shared" si="68"/>
        <v>12</v>
      </c>
      <c r="CI66" s="131">
        <f t="shared" si="69"/>
        <v>2</v>
      </c>
      <c r="CJ66" s="130"/>
      <c r="CK66" s="131"/>
      <c r="CL66" s="130"/>
      <c r="CM66" s="131"/>
      <c r="CN66" s="130"/>
      <c r="CO66" s="131"/>
      <c r="CP66" s="195"/>
      <c r="CQ66" s="131"/>
      <c r="CR66" s="138"/>
      <c r="CS66" s="131"/>
      <c r="CT66" s="130"/>
      <c r="CU66" s="131"/>
      <c r="CV66" s="130"/>
      <c r="CW66" s="131"/>
      <c r="CX66" s="102"/>
      <c r="CY66" s="120"/>
      <c r="CZ66" s="140"/>
      <c r="DA66" s="120"/>
      <c r="DB66" s="140"/>
      <c r="DC66" s="140"/>
      <c r="DD66" s="23"/>
      <c r="DE66" s="23"/>
      <c r="DF66" s="23"/>
      <c r="DG66" s="107"/>
      <c r="DH66" s="120"/>
      <c r="DI66" s="196"/>
      <c r="DJ66" s="120"/>
      <c r="DK66" s="120"/>
      <c r="DL66" s="120"/>
      <c r="DM66" s="120"/>
      <c r="DN66" s="83"/>
      <c r="DO66" s="84"/>
      <c r="DP66" s="84"/>
      <c r="DQ66" s="84"/>
      <c r="EB66" s="120">
        <f t="shared" si="70"/>
        <v>2</v>
      </c>
      <c r="EC66" s="121">
        <v>15</v>
      </c>
      <c r="ED66" s="122">
        <f t="shared" si="71"/>
        <v>2.5</v>
      </c>
    </row>
    <row r="67" spans="1:215" ht="21" customHeight="1">
      <c r="A67" s="107">
        <v>22</v>
      </c>
      <c r="B67" s="82" t="s">
        <v>167</v>
      </c>
      <c r="C67" s="184" t="s">
        <v>108</v>
      </c>
      <c r="D67" s="123"/>
      <c r="E67" s="123"/>
      <c r="F67" s="123"/>
      <c r="G67" s="123"/>
      <c r="H67" s="185"/>
      <c r="I67" s="123"/>
      <c r="J67" s="123"/>
      <c r="K67" s="123"/>
      <c r="L67" s="123"/>
      <c r="M67" s="185"/>
      <c r="N67" s="124"/>
      <c r="O67" s="124"/>
      <c r="P67" s="124"/>
      <c r="Q67" s="124"/>
      <c r="R67" s="185"/>
      <c r="S67" s="124"/>
      <c r="T67" s="124"/>
      <c r="U67" s="124"/>
      <c r="V67" s="124"/>
      <c r="W67" s="185"/>
      <c r="X67" s="234"/>
      <c r="Y67" s="125"/>
      <c r="Z67" s="125"/>
      <c r="AA67" s="125"/>
      <c r="AB67" s="120"/>
      <c r="AC67" s="125"/>
      <c r="AD67" s="125"/>
      <c r="AE67" s="125"/>
      <c r="AF67" s="125"/>
      <c r="AG67" s="107"/>
      <c r="AH67" s="295">
        <v>18</v>
      </c>
      <c r="AI67" s="295">
        <v>18</v>
      </c>
      <c r="AJ67" s="186"/>
      <c r="AL67" s="193">
        <v>4</v>
      </c>
      <c r="AM67" s="235"/>
      <c r="AN67" s="235"/>
      <c r="AO67" s="235"/>
      <c r="AP67" s="235"/>
      <c r="AQ67" s="193"/>
      <c r="AR67" s="188"/>
      <c r="AS67" s="188"/>
      <c r="AT67" s="188"/>
      <c r="AU67" s="188"/>
      <c r="AV67" s="187"/>
      <c r="AW67" s="216"/>
      <c r="AX67" s="216"/>
      <c r="AY67" s="216"/>
      <c r="AZ67" s="216"/>
      <c r="BA67" s="187"/>
      <c r="BB67" s="239">
        <f t="shared" ref="BB67" si="72">BC67+BD67+BE67+BF67</f>
        <v>36</v>
      </c>
      <c r="BC67" s="107">
        <f>D67+I67+N67+S67+X67+AC67+AH67+AM67+AR67+AW67</f>
        <v>18</v>
      </c>
      <c r="BD67" s="107">
        <f t="shared" ref="BD67" si="73">E67+J67+O67+T67+Y67+AD67+AI67+AN67+AS67+AX67</f>
        <v>18</v>
      </c>
      <c r="BE67" s="107">
        <f t="shared" ref="BE67" si="74">F67+K67+P67+U67+Z67+AE67+AJ67+AO67+AT67+AY67</f>
        <v>0</v>
      </c>
      <c r="BF67" s="107">
        <f>G67+L67+Q67+V67+AA67+AF67+AJ67+AP67+AU67+AZ67</f>
        <v>0</v>
      </c>
      <c r="BG67" s="187">
        <f t="shared" si="67"/>
        <v>4</v>
      </c>
      <c r="BH67" s="107"/>
      <c r="BI67" s="134"/>
      <c r="BJ67" s="102"/>
      <c r="BK67" s="120"/>
      <c r="BL67" s="107"/>
      <c r="BM67" s="120"/>
      <c r="BN67" s="107"/>
      <c r="BO67" s="134"/>
      <c r="BP67" s="102"/>
      <c r="BQ67" s="193"/>
      <c r="BR67" s="107"/>
      <c r="BS67" s="134"/>
      <c r="BT67" s="102"/>
      <c r="BU67" s="120"/>
      <c r="BV67" s="107"/>
      <c r="BW67" s="134"/>
      <c r="BX67" s="120"/>
      <c r="BY67" s="122"/>
      <c r="BZ67" s="107"/>
      <c r="CA67" s="120"/>
      <c r="CB67" s="23"/>
      <c r="CC67" s="120"/>
      <c r="CD67" s="107"/>
      <c r="CE67" s="120"/>
      <c r="CF67" s="23"/>
      <c r="CG67" s="215"/>
      <c r="CH67" s="107">
        <f t="shared" ref="CH67" si="75">BB67</f>
        <v>36</v>
      </c>
      <c r="CI67" s="120">
        <f t="shared" si="69"/>
        <v>4</v>
      </c>
      <c r="CJ67" s="107"/>
      <c r="CK67" s="120"/>
      <c r="CL67" s="107"/>
      <c r="CM67" s="120"/>
      <c r="CN67" s="107"/>
      <c r="CO67" s="120"/>
      <c r="CP67" s="184"/>
      <c r="CQ67" s="120"/>
      <c r="CR67" s="101"/>
      <c r="CS67" s="120"/>
      <c r="CT67" s="107"/>
      <c r="CU67" s="120"/>
      <c r="CV67" s="107"/>
      <c r="CW67" s="120"/>
      <c r="CX67" s="102"/>
      <c r="CY67" s="120"/>
      <c r="CZ67" s="140"/>
      <c r="DA67" s="120"/>
      <c r="DB67" s="140"/>
      <c r="DC67" s="140"/>
      <c r="DD67" s="23"/>
      <c r="DE67" s="23"/>
      <c r="DF67" s="23"/>
      <c r="DG67" s="107"/>
      <c r="DH67" s="120"/>
      <c r="DI67" s="196"/>
      <c r="DJ67" s="120"/>
      <c r="DK67" s="120"/>
      <c r="DL67" s="120"/>
      <c r="DM67" s="120"/>
      <c r="DN67" s="83"/>
      <c r="DO67" s="84"/>
      <c r="DP67" s="84"/>
      <c r="DQ67" s="84"/>
      <c r="EB67" s="120">
        <f t="shared" si="70"/>
        <v>4</v>
      </c>
      <c r="EC67" s="121">
        <v>20</v>
      </c>
      <c r="ED67" s="122">
        <f t="shared" ref="ED67" si="76">EC67*BG67/BB67</f>
        <v>2.2222222222222223</v>
      </c>
    </row>
    <row r="68" spans="1:215" ht="26.25" customHeight="1">
      <c r="A68" s="107">
        <v>23</v>
      </c>
      <c r="B68" s="82" t="s">
        <v>168</v>
      </c>
      <c r="C68" s="184" t="s">
        <v>112</v>
      </c>
      <c r="D68" s="123"/>
      <c r="E68" s="123"/>
      <c r="F68" s="123"/>
      <c r="G68" s="123"/>
      <c r="H68" s="185"/>
      <c r="I68" s="123"/>
      <c r="J68" s="123"/>
      <c r="K68" s="123"/>
      <c r="L68" s="123"/>
      <c r="M68" s="185"/>
      <c r="N68" s="124"/>
      <c r="O68" s="124"/>
      <c r="P68" s="124"/>
      <c r="Q68" s="124"/>
      <c r="R68" s="185"/>
      <c r="S68" s="124"/>
      <c r="T68" s="124"/>
      <c r="U68" s="124"/>
      <c r="V68" s="124"/>
      <c r="W68" s="185"/>
      <c r="X68" s="234"/>
      <c r="Y68" s="125"/>
      <c r="Z68" s="125"/>
      <c r="AA68" s="125"/>
      <c r="AB68" s="120"/>
      <c r="AC68" s="125"/>
      <c r="AD68" s="125"/>
      <c r="AE68" s="125"/>
      <c r="AF68" s="125"/>
      <c r="AG68" s="107"/>
      <c r="AH68" s="235"/>
      <c r="AI68" s="235"/>
      <c r="AJ68" s="235"/>
      <c r="AK68" s="235"/>
      <c r="AL68" s="120"/>
      <c r="AM68" s="290"/>
      <c r="AN68" s="290">
        <v>9</v>
      </c>
      <c r="AO68" s="290"/>
      <c r="AP68" s="238"/>
      <c r="AQ68" s="120">
        <v>2</v>
      </c>
      <c r="AR68" s="291"/>
      <c r="AS68" s="291"/>
      <c r="AT68" s="291"/>
      <c r="AU68" s="291"/>
      <c r="AV68" s="187"/>
      <c r="AW68" s="216"/>
      <c r="AX68" s="216"/>
      <c r="AY68" s="216"/>
      <c r="AZ68" s="216"/>
      <c r="BA68" s="120"/>
      <c r="BB68" s="239">
        <f>BC68+BD68+BE68+BF68</f>
        <v>9</v>
      </c>
      <c r="BC68" s="107">
        <f>D68+I68+N68+S68+X68+AC68+AH68+AM68+AR68+AW68</f>
        <v>0</v>
      </c>
      <c r="BD68" s="107">
        <f t="shared" ref="BD68:BF69" si="77">E68+J68+O68+T68+Y68+AD68+AI68+AN68+AS68+AX68</f>
        <v>9</v>
      </c>
      <c r="BE68" s="107">
        <f t="shared" si="77"/>
        <v>0</v>
      </c>
      <c r="BF68" s="107">
        <f t="shared" si="77"/>
        <v>0</v>
      </c>
      <c r="BG68" s="187">
        <f t="shared" si="67"/>
        <v>2</v>
      </c>
      <c r="BH68" s="107"/>
      <c r="BI68" s="134"/>
      <c r="BJ68" s="102"/>
      <c r="BK68" s="120"/>
      <c r="BL68" s="107"/>
      <c r="BM68" s="120"/>
      <c r="BN68" s="107"/>
      <c r="BO68" s="134"/>
      <c r="BP68" s="102"/>
      <c r="BQ68" s="193"/>
      <c r="BR68" s="107"/>
      <c r="BS68" s="134"/>
      <c r="BT68" s="102"/>
      <c r="BU68" s="120"/>
      <c r="BV68" s="107"/>
      <c r="BW68" s="134"/>
      <c r="BX68" s="120"/>
      <c r="BY68" s="122"/>
      <c r="BZ68" s="130"/>
      <c r="CA68" s="131"/>
      <c r="CB68" s="201"/>
      <c r="CC68" s="131"/>
      <c r="CD68" s="130"/>
      <c r="CE68" s="131"/>
      <c r="CF68" s="201"/>
      <c r="CG68" s="202"/>
      <c r="CH68" s="130">
        <f>BB68</f>
        <v>9</v>
      </c>
      <c r="CI68" s="131">
        <f t="shared" si="69"/>
        <v>2</v>
      </c>
      <c r="CJ68" s="130"/>
      <c r="CK68" s="131"/>
      <c r="CL68" s="130"/>
      <c r="CM68" s="131"/>
      <c r="CN68" s="130"/>
      <c r="CO68" s="131"/>
      <c r="CP68" s="195"/>
      <c r="CQ68" s="131"/>
      <c r="CR68" s="138"/>
      <c r="CS68" s="131"/>
      <c r="CT68" s="130"/>
      <c r="CU68" s="131"/>
      <c r="CV68" s="130"/>
      <c r="CW68" s="131"/>
      <c r="CX68" s="102"/>
      <c r="CY68" s="120"/>
      <c r="CZ68" s="140"/>
      <c r="DA68" s="120"/>
      <c r="DB68" s="140"/>
      <c r="DC68" s="140"/>
      <c r="DD68" s="23"/>
      <c r="DE68" s="23"/>
      <c r="DF68" s="23"/>
      <c r="DG68" s="107"/>
      <c r="DH68" s="120"/>
      <c r="DI68" s="196"/>
      <c r="DJ68" s="120"/>
      <c r="DK68" s="120"/>
      <c r="DL68" s="120"/>
      <c r="DM68" s="120"/>
      <c r="DN68" s="83"/>
      <c r="DO68" s="84"/>
      <c r="DP68" s="84"/>
      <c r="DQ68" s="84"/>
      <c r="EB68" s="120">
        <f t="shared" si="70"/>
        <v>2</v>
      </c>
      <c r="EC68" s="121">
        <v>15</v>
      </c>
      <c r="ED68" s="122">
        <f>EC68*BG68/BB68</f>
        <v>3.3333333333333335</v>
      </c>
    </row>
    <row r="69" spans="1:215" s="233" customFormat="1" ht="25.5" customHeight="1">
      <c r="A69" s="107">
        <v>24</v>
      </c>
      <c r="B69" s="82" t="s">
        <v>169</v>
      </c>
      <c r="C69" s="184" t="s">
        <v>112</v>
      </c>
      <c r="D69" s="123"/>
      <c r="E69" s="123"/>
      <c r="F69" s="123"/>
      <c r="G69" s="123"/>
      <c r="H69" s="298"/>
      <c r="I69" s="123"/>
      <c r="J69" s="123"/>
      <c r="K69" s="123"/>
      <c r="L69" s="123"/>
      <c r="M69" s="187"/>
      <c r="N69" s="124"/>
      <c r="O69" s="124"/>
      <c r="P69" s="124"/>
      <c r="Q69" s="124"/>
      <c r="R69" s="187"/>
      <c r="S69" s="124"/>
      <c r="T69" s="124"/>
      <c r="U69" s="124"/>
      <c r="V69" s="124"/>
      <c r="W69" s="187"/>
      <c r="X69" s="234"/>
      <c r="Y69" s="125"/>
      <c r="Z69" s="125"/>
      <c r="AA69" s="125"/>
      <c r="AB69" s="120"/>
      <c r="AC69" s="125"/>
      <c r="AD69" s="125"/>
      <c r="AE69" s="125"/>
      <c r="AF69" s="125"/>
      <c r="AG69" s="187"/>
      <c r="AH69" s="235"/>
      <c r="AI69" s="235"/>
      <c r="AJ69" s="235"/>
      <c r="AK69" s="235"/>
      <c r="AL69" s="187"/>
      <c r="AM69" s="235"/>
      <c r="AN69" s="235"/>
      <c r="AO69" s="235">
        <v>9</v>
      </c>
      <c r="AP69" s="235"/>
      <c r="AQ69" s="187">
        <v>2</v>
      </c>
      <c r="AR69" s="188"/>
      <c r="AS69" s="188"/>
      <c r="AT69" s="188"/>
      <c r="AU69" s="188"/>
      <c r="AV69" s="187"/>
      <c r="AW69" s="216"/>
      <c r="AX69" s="216"/>
      <c r="AY69" s="216"/>
      <c r="AZ69" s="216"/>
      <c r="BA69" s="120"/>
      <c r="BB69" s="239">
        <f>BC69+BD69+BE69+BF69</f>
        <v>9</v>
      </c>
      <c r="BC69" s="107">
        <f>D69+I69+N69+S69+X69+AC69+AH69+AM69+AR69+AW69</f>
        <v>0</v>
      </c>
      <c r="BD69" s="107">
        <f t="shared" si="77"/>
        <v>0</v>
      </c>
      <c r="BE69" s="107">
        <f t="shared" si="77"/>
        <v>9</v>
      </c>
      <c r="BF69" s="107">
        <f t="shared" si="77"/>
        <v>0</v>
      </c>
      <c r="BG69" s="187">
        <f t="shared" si="67"/>
        <v>2</v>
      </c>
      <c r="BH69" s="218"/>
      <c r="BI69" s="219"/>
      <c r="BJ69" s="220"/>
      <c r="BK69" s="221"/>
      <c r="BL69" s="218"/>
      <c r="BM69" s="221"/>
      <c r="BN69" s="218"/>
      <c r="BO69" s="219"/>
      <c r="BP69" s="220"/>
      <c r="BQ69" s="222"/>
      <c r="BR69" s="218"/>
      <c r="BS69" s="219"/>
      <c r="BT69" s="220"/>
      <c r="BU69" s="221"/>
      <c r="BV69" s="218"/>
      <c r="BW69" s="223"/>
      <c r="BX69" s="221"/>
      <c r="BY69" s="224"/>
      <c r="BZ69" s="218"/>
      <c r="CA69" s="221"/>
      <c r="CB69" s="218"/>
      <c r="CC69" s="221"/>
      <c r="CD69" s="218"/>
      <c r="CE69" s="221"/>
      <c r="CF69" s="229"/>
      <c r="CG69" s="281"/>
      <c r="CH69" s="130"/>
      <c r="CI69" s="131"/>
      <c r="CJ69" s="130"/>
      <c r="CK69" s="131"/>
      <c r="CL69" s="201"/>
      <c r="CM69" s="202"/>
      <c r="CN69" s="130"/>
      <c r="CO69" s="131"/>
      <c r="CP69" s="282"/>
      <c r="CQ69" s="221"/>
      <c r="CR69" s="283"/>
      <c r="CS69" s="221"/>
      <c r="CT69" s="218"/>
      <c r="CU69" s="221"/>
      <c r="CV69" s="218"/>
      <c r="CW69" s="221"/>
      <c r="CX69" s="102"/>
      <c r="CY69" s="120"/>
      <c r="CZ69" s="140"/>
      <c r="DA69" s="120"/>
      <c r="DB69" s="140"/>
      <c r="DC69" s="140"/>
      <c r="DD69" s="23"/>
      <c r="DE69" s="23"/>
      <c r="DF69" s="23"/>
      <c r="DG69" s="107"/>
      <c r="DH69" s="120"/>
      <c r="DI69" s="196"/>
      <c r="DJ69" s="120"/>
      <c r="DK69" s="120"/>
      <c r="DL69" s="120"/>
      <c r="DM69" s="120"/>
      <c r="DN69" s="83"/>
      <c r="DO69" s="84"/>
      <c r="DP69" s="84"/>
      <c r="DQ69" s="84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120">
        <f t="shared" si="70"/>
        <v>2</v>
      </c>
      <c r="EC69" s="121">
        <v>15</v>
      </c>
      <c r="ED69" s="122">
        <f>EC69*BG69/BB69</f>
        <v>3.3333333333333335</v>
      </c>
      <c r="EE69" s="88">
        <v>2</v>
      </c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</row>
    <row r="70" spans="1:215" ht="21" customHeight="1">
      <c r="A70" s="107">
        <v>25</v>
      </c>
      <c r="B70" s="82" t="s">
        <v>170</v>
      </c>
      <c r="C70" s="184" t="s">
        <v>108</v>
      </c>
      <c r="D70" s="123"/>
      <c r="E70" s="123"/>
      <c r="F70" s="123"/>
      <c r="G70" s="123"/>
      <c r="H70" s="185"/>
      <c r="I70" s="123"/>
      <c r="J70" s="123"/>
      <c r="K70" s="123"/>
      <c r="L70" s="123"/>
      <c r="M70" s="185"/>
      <c r="N70" s="124"/>
      <c r="O70" s="124"/>
      <c r="P70" s="124"/>
      <c r="Q70" s="124"/>
      <c r="R70" s="185"/>
      <c r="S70" s="124"/>
      <c r="T70" s="124"/>
      <c r="U70" s="124"/>
      <c r="V70" s="124"/>
      <c r="W70" s="185"/>
      <c r="X70" s="234"/>
      <c r="Y70" s="125"/>
      <c r="Z70" s="125"/>
      <c r="AA70" s="125"/>
      <c r="AB70" s="120"/>
      <c r="AC70" s="125"/>
      <c r="AD70" s="125"/>
      <c r="AE70" s="125"/>
      <c r="AF70" s="125"/>
      <c r="AG70" s="107"/>
      <c r="AH70" s="186"/>
      <c r="AI70" s="186"/>
      <c r="AJ70" s="186"/>
      <c r="AL70" s="107"/>
      <c r="AM70" s="235"/>
      <c r="AN70" s="235"/>
      <c r="AO70" s="235"/>
      <c r="AP70" s="235"/>
      <c r="AQ70" s="107"/>
      <c r="AR70" s="216">
        <v>9</v>
      </c>
      <c r="AS70" s="216">
        <v>9</v>
      </c>
      <c r="AT70" s="188"/>
      <c r="AU70" s="188"/>
      <c r="AV70" s="120">
        <v>2</v>
      </c>
      <c r="AW70" s="216"/>
      <c r="AX70" s="216"/>
      <c r="AY70" s="216"/>
      <c r="AZ70" s="216"/>
      <c r="BA70" s="120"/>
      <c r="BB70" s="239">
        <f t="shared" ref="BB70:BB72" si="78">BC70+BD70+BE70+BF70</f>
        <v>18</v>
      </c>
      <c r="BC70" s="107">
        <f t="shared" ref="BC70:BC72" si="79">D70+I70+N70+S70+X70+AC70+AH70+AM70+AR70+AW70</f>
        <v>9</v>
      </c>
      <c r="BD70" s="107">
        <f t="shared" ref="BD70:BF72" si="80">E70+J70+O70+T70+Y70+AD70+AI70+AN70+AS70+AX70</f>
        <v>9</v>
      </c>
      <c r="BE70" s="107">
        <f t="shared" si="80"/>
        <v>0</v>
      </c>
      <c r="BF70" s="107">
        <f>G70+L70+Q70+V70+AA70+AF70+AJ70+AP70+AU70+AZ70</f>
        <v>0</v>
      </c>
      <c r="BG70" s="187">
        <f t="shared" si="50"/>
        <v>2</v>
      </c>
      <c r="BH70" s="107"/>
      <c r="BI70" s="134"/>
      <c r="BJ70" s="102"/>
      <c r="BK70" s="120"/>
      <c r="BL70" s="107"/>
      <c r="BM70" s="120"/>
      <c r="BN70" s="107"/>
      <c r="BO70" s="134"/>
      <c r="BP70" s="102"/>
      <c r="BQ70" s="193"/>
      <c r="BR70" s="107"/>
      <c r="BS70" s="134"/>
      <c r="BT70" s="102"/>
      <c r="BU70" s="120"/>
      <c r="BV70" s="107"/>
      <c r="BW70" s="134"/>
      <c r="BX70" s="120"/>
      <c r="BY70" s="122"/>
      <c r="BZ70" s="130"/>
      <c r="CA70" s="131"/>
      <c r="CB70" s="201"/>
      <c r="CC70" s="131"/>
      <c r="CD70" s="130"/>
      <c r="CE70" s="131"/>
      <c r="CF70" s="201"/>
      <c r="CG70" s="202"/>
      <c r="CH70" s="130">
        <f>BB70</f>
        <v>18</v>
      </c>
      <c r="CI70" s="131">
        <f>BG70</f>
        <v>2</v>
      </c>
      <c r="CJ70" s="130"/>
      <c r="CK70" s="131"/>
      <c r="CL70" s="130"/>
      <c r="CM70" s="131"/>
      <c r="CN70" s="130"/>
      <c r="CO70" s="131"/>
      <c r="CP70" s="195"/>
      <c r="CQ70" s="131"/>
      <c r="CR70" s="138"/>
      <c r="CS70" s="131"/>
      <c r="CT70" s="130"/>
      <c r="CU70" s="131"/>
      <c r="CV70" s="130"/>
      <c r="CW70" s="131"/>
      <c r="CX70" s="102"/>
      <c r="CY70" s="120"/>
      <c r="CZ70" s="140"/>
      <c r="DA70" s="120"/>
      <c r="DB70" s="140"/>
      <c r="DC70" s="140"/>
      <c r="DD70" s="23"/>
      <c r="DE70" s="23"/>
      <c r="DF70" s="23"/>
      <c r="DG70" s="107"/>
      <c r="DH70" s="120"/>
      <c r="DI70" s="196"/>
      <c r="DJ70" s="120"/>
      <c r="DK70" s="120"/>
      <c r="DL70" s="120"/>
      <c r="DM70" s="120"/>
      <c r="DN70" s="83"/>
      <c r="DO70" s="84"/>
      <c r="DP70" s="84"/>
      <c r="DQ70" s="84"/>
      <c r="EB70" s="120">
        <f t="shared" ref="EB70:EB75" si="81">BG70</f>
        <v>2</v>
      </c>
      <c r="EC70" s="121">
        <v>10</v>
      </c>
      <c r="ED70" s="122">
        <f t="shared" si="43"/>
        <v>1.1111111111111112</v>
      </c>
    </row>
    <row r="71" spans="1:215" ht="25.5" customHeight="1">
      <c r="A71" s="107">
        <v>26</v>
      </c>
      <c r="B71" s="82" t="s">
        <v>171</v>
      </c>
      <c r="C71" s="184" t="s">
        <v>112</v>
      </c>
      <c r="D71" s="123"/>
      <c r="E71" s="123"/>
      <c r="F71" s="123"/>
      <c r="G71" s="123"/>
      <c r="H71" s="107"/>
      <c r="I71" s="123"/>
      <c r="J71" s="123"/>
      <c r="K71" s="123"/>
      <c r="L71" s="123"/>
      <c r="M71" s="107"/>
      <c r="N71" s="124"/>
      <c r="O71" s="124"/>
      <c r="P71" s="124"/>
      <c r="Q71" s="124"/>
      <c r="R71" s="107"/>
      <c r="S71" s="124"/>
      <c r="T71" s="124"/>
      <c r="U71" s="124"/>
      <c r="V71" s="124"/>
      <c r="W71" s="107"/>
      <c r="X71" s="234"/>
      <c r="Y71" s="125"/>
      <c r="Z71" s="125"/>
      <c r="AA71" s="125"/>
      <c r="AB71" s="120"/>
      <c r="AC71" s="234"/>
      <c r="AD71" s="125"/>
      <c r="AE71" s="125"/>
      <c r="AF71" s="125"/>
      <c r="AG71" s="120"/>
      <c r="AH71" s="235"/>
      <c r="AI71" s="235"/>
      <c r="AJ71" s="235"/>
      <c r="AK71" s="235"/>
      <c r="AL71" s="193"/>
      <c r="AM71" s="290"/>
      <c r="AN71" s="290"/>
      <c r="AO71" s="290"/>
      <c r="AP71" s="290"/>
      <c r="AQ71" s="107"/>
      <c r="AR71" s="292">
        <v>9</v>
      </c>
      <c r="AS71" s="292">
        <v>9</v>
      </c>
      <c r="AT71" s="291"/>
      <c r="AU71" s="291"/>
      <c r="AV71" s="187">
        <v>2</v>
      </c>
      <c r="AW71" s="216"/>
      <c r="AX71" s="216"/>
      <c r="AY71" s="216"/>
      <c r="AZ71" s="216"/>
      <c r="BA71" s="120"/>
      <c r="BB71" s="239">
        <f t="shared" si="78"/>
        <v>18</v>
      </c>
      <c r="BC71" s="107">
        <f t="shared" si="79"/>
        <v>9</v>
      </c>
      <c r="BD71" s="107">
        <f t="shared" si="80"/>
        <v>9</v>
      </c>
      <c r="BE71" s="107">
        <f t="shared" si="80"/>
        <v>0</v>
      </c>
      <c r="BF71" s="107">
        <f t="shared" si="80"/>
        <v>0</v>
      </c>
      <c r="BG71" s="187">
        <f t="shared" si="50"/>
        <v>2</v>
      </c>
      <c r="BH71" s="107"/>
      <c r="BI71" s="134"/>
      <c r="BJ71" s="102"/>
      <c r="BK71" s="120"/>
      <c r="BL71" s="107"/>
      <c r="BM71" s="120"/>
      <c r="BN71" s="107"/>
      <c r="BO71" s="134"/>
      <c r="BP71" s="102"/>
      <c r="BQ71" s="193"/>
      <c r="BR71" s="107"/>
      <c r="BS71" s="134"/>
      <c r="BT71" s="102"/>
      <c r="BU71" s="120"/>
      <c r="BV71" s="107"/>
      <c r="BW71" s="134"/>
      <c r="BX71" s="120"/>
      <c r="BY71" s="122"/>
      <c r="BZ71" s="130"/>
      <c r="CA71" s="131"/>
      <c r="CB71" s="201"/>
      <c r="CC71" s="131"/>
      <c r="CD71" s="130"/>
      <c r="CE71" s="131"/>
      <c r="CF71" s="201"/>
      <c r="CG71" s="202"/>
      <c r="CH71" s="130">
        <f>BB71</f>
        <v>18</v>
      </c>
      <c r="CI71" s="131">
        <f>BG71</f>
        <v>2</v>
      </c>
      <c r="CJ71" s="130"/>
      <c r="CK71" s="131"/>
      <c r="CL71" s="130"/>
      <c r="CM71" s="131"/>
      <c r="CN71" s="130"/>
      <c r="CO71" s="131"/>
      <c r="CP71" s="195"/>
      <c r="CQ71" s="131"/>
      <c r="CR71" s="138"/>
      <c r="CS71" s="131"/>
      <c r="CT71" s="130"/>
      <c r="CU71" s="131"/>
      <c r="CV71" s="130"/>
      <c r="CW71" s="131"/>
      <c r="CX71" s="102"/>
      <c r="CY71" s="120"/>
      <c r="CZ71" s="140"/>
      <c r="DA71" s="120"/>
      <c r="DB71" s="140"/>
      <c r="DC71" s="140"/>
      <c r="DD71" s="23"/>
      <c r="DE71" s="23"/>
      <c r="DF71" s="23"/>
      <c r="DG71" s="107"/>
      <c r="DH71" s="120"/>
      <c r="DI71" s="196"/>
      <c r="DJ71" s="120"/>
      <c r="DK71" s="120"/>
      <c r="DL71" s="120"/>
      <c r="DM71" s="120"/>
      <c r="DN71" s="83"/>
      <c r="DO71" s="84"/>
      <c r="DP71" s="84"/>
      <c r="DQ71" s="84"/>
      <c r="EB71" s="120">
        <f t="shared" si="81"/>
        <v>2</v>
      </c>
      <c r="EC71" s="121">
        <v>15</v>
      </c>
      <c r="ED71" s="122">
        <f t="shared" si="43"/>
        <v>1.6666666666666667</v>
      </c>
      <c r="EE71" s="88">
        <v>2</v>
      </c>
    </row>
    <row r="72" spans="1:215" ht="21" customHeight="1">
      <c r="A72" s="107">
        <v>27</v>
      </c>
      <c r="B72" s="82" t="s">
        <v>172</v>
      </c>
      <c r="C72" s="184" t="s">
        <v>112</v>
      </c>
      <c r="D72" s="123"/>
      <c r="E72" s="123"/>
      <c r="F72" s="123"/>
      <c r="G72" s="123"/>
      <c r="H72" s="185"/>
      <c r="I72" s="123"/>
      <c r="J72" s="123"/>
      <c r="K72" s="123"/>
      <c r="L72" s="123"/>
      <c r="M72" s="185"/>
      <c r="N72" s="124"/>
      <c r="O72" s="124"/>
      <c r="P72" s="124"/>
      <c r="Q72" s="124"/>
      <c r="R72" s="185"/>
      <c r="S72" s="124"/>
      <c r="T72" s="124"/>
      <c r="U72" s="124"/>
      <c r="V72" s="124"/>
      <c r="W72" s="185"/>
      <c r="X72" s="234"/>
      <c r="Y72" s="125"/>
      <c r="Z72" s="125"/>
      <c r="AA72" s="125"/>
      <c r="AB72" s="120"/>
      <c r="AC72" s="125"/>
      <c r="AD72" s="125"/>
      <c r="AE72" s="125"/>
      <c r="AF72" s="125"/>
      <c r="AG72" s="120"/>
      <c r="AH72" s="286"/>
      <c r="AI72" s="286"/>
      <c r="AJ72" s="286"/>
      <c r="AK72" s="286"/>
      <c r="AL72" s="107"/>
      <c r="AM72" s="235"/>
      <c r="AN72" s="235"/>
      <c r="AO72" s="235"/>
      <c r="AP72" s="235"/>
      <c r="AQ72" s="107"/>
      <c r="AR72" s="216">
        <v>9</v>
      </c>
      <c r="AS72" s="216">
        <v>9</v>
      </c>
      <c r="AT72" s="188"/>
      <c r="AU72" s="188"/>
      <c r="AV72" s="120">
        <v>2</v>
      </c>
      <c r="AW72" s="216"/>
      <c r="AX72" s="216"/>
      <c r="AY72" s="216"/>
      <c r="AZ72" s="216"/>
      <c r="BA72" s="120"/>
      <c r="BB72" s="239">
        <f t="shared" si="78"/>
        <v>18</v>
      </c>
      <c r="BC72" s="107">
        <f t="shared" si="79"/>
        <v>9</v>
      </c>
      <c r="BD72" s="107">
        <f t="shared" si="80"/>
        <v>9</v>
      </c>
      <c r="BE72" s="107">
        <f t="shared" si="80"/>
        <v>0</v>
      </c>
      <c r="BF72" s="107">
        <f t="shared" si="80"/>
        <v>0</v>
      </c>
      <c r="BG72" s="187">
        <f t="shared" si="50"/>
        <v>2</v>
      </c>
      <c r="BH72" s="107"/>
      <c r="BI72" s="134"/>
      <c r="BJ72" s="102"/>
      <c r="BK72" s="120"/>
      <c r="BL72" s="107"/>
      <c r="BM72" s="120"/>
      <c r="BN72" s="107"/>
      <c r="BO72" s="134"/>
      <c r="BP72" s="102"/>
      <c r="BQ72" s="193"/>
      <c r="BR72" s="107"/>
      <c r="BS72" s="134"/>
      <c r="BT72" s="102"/>
      <c r="BU72" s="120"/>
      <c r="BV72" s="107"/>
      <c r="BW72" s="134"/>
      <c r="BX72" s="120"/>
      <c r="BY72" s="122"/>
      <c r="BZ72" s="130"/>
      <c r="CA72" s="131"/>
      <c r="CB72" s="201"/>
      <c r="CC72" s="131"/>
      <c r="CD72" s="130"/>
      <c r="CE72" s="131"/>
      <c r="CF72" s="201"/>
      <c r="CG72" s="202"/>
      <c r="CH72" s="130">
        <f>BB72</f>
        <v>18</v>
      </c>
      <c r="CI72" s="131">
        <f>BG72</f>
        <v>2</v>
      </c>
      <c r="CJ72" s="130"/>
      <c r="CK72" s="131"/>
      <c r="CL72" s="130"/>
      <c r="CM72" s="131"/>
      <c r="CN72" s="130"/>
      <c r="CO72" s="131"/>
      <c r="CP72" s="195"/>
      <c r="CQ72" s="131"/>
      <c r="CR72" s="138"/>
      <c r="CS72" s="131"/>
      <c r="CT72" s="130"/>
      <c r="CU72" s="131"/>
      <c r="CV72" s="130"/>
      <c r="CW72" s="131"/>
      <c r="CX72" s="102"/>
      <c r="CY72" s="120"/>
      <c r="CZ72" s="140"/>
      <c r="DA72" s="120"/>
      <c r="DB72" s="140"/>
      <c r="DC72" s="140"/>
      <c r="DD72" s="23"/>
      <c r="DE72" s="23"/>
      <c r="DF72" s="23"/>
      <c r="DG72" s="107"/>
      <c r="DH72" s="120"/>
      <c r="DI72" s="196"/>
      <c r="DJ72" s="120"/>
      <c r="DK72" s="120"/>
      <c r="DL72" s="120"/>
      <c r="DM72" s="120"/>
      <c r="DN72" s="83"/>
      <c r="DO72" s="84"/>
      <c r="DP72" s="84"/>
      <c r="DQ72" s="84"/>
      <c r="EB72" s="120">
        <f t="shared" si="81"/>
        <v>2</v>
      </c>
      <c r="EC72" s="121">
        <v>15</v>
      </c>
      <c r="ED72" s="122">
        <f t="shared" si="43"/>
        <v>1.6666666666666667</v>
      </c>
      <c r="EH72" s="88" t="s">
        <v>247</v>
      </c>
    </row>
    <row r="73" spans="1:215" ht="21" customHeight="1">
      <c r="A73" s="107">
        <v>28</v>
      </c>
      <c r="B73" s="82" t="s">
        <v>173</v>
      </c>
      <c r="C73" s="184" t="s">
        <v>112</v>
      </c>
      <c r="D73" s="123"/>
      <c r="E73" s="123"/>
      <c r="F73" s="123"/>
      <c r="G73" s="123"/>
      <c r="H73" s="185"/>
      <c r="I73" s="123"/>
      <c r="J73" s="123"/>
      <c r="K73" s="123"/>
      <c r="L73" s="123"/>
      <c r="M73" s="185"/>
      <c r="N73" s="124"/>
      <c r="O73" s="124"/>
      <c r="P73" s="124"/>
      <c r="Q73" s="124"/>
      <c r="R73" s="187"/>
      <c r="S73" s="124"/>
      <c r="T73" s="124"/>
      <c r="U73" s="124"/>
      <c r="V73" s="124"/>
      <c r="W73" s="187"/>
      <c r="X73" s="234"/>
      <c r="Y73" s="125"/>
      <c r="Z73" s="125"/>
      <c r="AA73" s="125"/>
      <c r="AB73" s="120"/>
      <c r="AC73" s="125"/>
      <c r="AD73" s="125"/>
      <c r="AE73" s="125"/>
      <c r="AF73" s="125"/>
      <c r="AG73" s="193"/>
      <c r="AH73" s="235"/>
      <c r="AI73" s="235"/>
      <c r="AJ73" s="235"/>
      <c r="AK73" s="235"/>
      <c r="AL73" s="107"/>
      <c r="AM73" s="235"/>
      <c r="AN73" s="235"/>
      <c r="AO73" s="235"/>
      <c r="AP73" s="235"/>
      <c r="AQ73" s="107"/>
      <c r="AR73" s="292"/>
      <c r="AS73" s="216">
        <v>18</v>
      </c>
      <c r="AT73" s="291"/>
      <c r="AU73" s="292"/>
      <c r="AV73" s="187">
        <v>3</v>
      </c>
      <c r="AW73" s="216"/>
      <c r="AX73" s="216"/>
      <c r="AY73" s="216"/>
      <c r="AZ73" s="216"/>
      <c r="BA73" s="120"/>
      <c r="BB73" s="239">
        <f>BC73+BD73+BE73+BF73</f>
        <v>18</v>
      </c>
      <c r="BC73" s="107">
        <f t="shared" ref="BC73:BF75" si="82">D73+I73+N73+S73+X73+AC73+AH73+AM73+AR73+AW73</f>
        <v>0</v>
      </c>
      <c r="BD73" s="107">
        <f t="shared" si="82"/>
        <v>18</v>
      </c>
      <c r="BE73" s="107">
        <f t="shared" si="82"/>
        <v>0</v>
      </c>
      <c r="BF73" s="107">
        <f t="shared" si="82"/>
        <v>0</v>
      </c>
      <c r="BG73" s="187">
        <f>SUM(H73,M73,R73,W73,AB73,AG73,AL73,AQ73,AV73,BA73)</f>
        <v>3</v>
      </c>
      <c r="BH73" s="107"/>
      <c r="BI73" s="134"/>
      <c r="BJ73" s="102"/>
      <c r="BK73" s="120"/>
      <c r="BL73" s="107"/>
      <c r="BM73" s="120"/>
      <c r="BN73" s="107"/>
      <c r="BO73" s="134"/>
      <c r="BP73" s="102"/>
      <c r="BQ73" s="193"/>
      <c r="BR73" s="107"/>
      <c r="BS73" s="134"/>
      <c r="BT73" s="102"/>
      <c r="BU73" s="120"/>
      <c r="BV73" s="107"/>
      <c r="BW73" s="134"/>
      <c r="BX73" s="120"/>
      <c r="BY73" s="122"/>
      <c r="BZ73" s="107"/>
      <c r="CA73" s="120"/>
      <c r="CB73" s="107"/>
      <c r="CC73" s="120"/>
      <c r="CD73" s="107"/>
      <c r="CE73" s="120"/>
      <c r="CF73" s="23"/>
      <c r="CG73" s="215"/>
      <c r="CH73" s="107">
        <f>BB73</f>
        <v>18</v>
      </c>
      <c r="CI73" s="120">
        <f>BG73</f>
        <v>3</v>
      </c>
      <c r="CJ73" s="107"/>
      <c r="CK73" s="120"/>
      <c r="CL73" s="23"/>
      <c r="CM73" s="215"/>
      <c r="CN73" s="107"/>
      <c r="CO73" s="120"/>
      <c r="CP73" s="184"/>
      <c r="CQ73" s="120"/>
      <c r="CR73" s="101"/>
      <c r="CS73" s="120"/>
      <c r="CT73" s="107"/>
      <c r="CU73" s="120"/>
      <c r="CV73" s="107"/>
      <c r="CW73" s="120"/>
      <c r="CX73" s="102"/>
      <c r="CY73" s="120"/>
      <c r="CZ73" s="140"/>
      <c r="DA73" s="120"/>
      <c r="DB73" s="140"/>
      <c r="DC73" s="140"/>
      <c r="DD73" s="23"/>
      <c r="DE73" s="23"/>
      <c r="DF73" s="23"/>
      <c r="DG73" s="107"/>
      <c r="DH73" s="120"/>
      <c r="DI73" s="196"/>
      <c r="DJ73" s="120"/>
      <c r="DK73" s="120"/>
      <c r="DL73" s="120"/>
      <c r="DM73" s="120"/>
      <c r="DN73" s="83"/>
      <c r="DO73" s="84"/>
      <c r="DP73" s="84"/>
      <c r="DQ73" s="84"/>
      <c r="EB73" s="120">
        <f>BG73</f>
        <v>3</v>
      </c>
      <c r="EC73" s="121">
        <v>30</v>
      </c>
      <c r="ED73" s="122">
        <f>EC73*BG73/BB73</f>
        <v>5</v>
      </c>
    </row>
    <row r="74" spans="1:215" s="233" customFormat="1" ht="21" customHeight="1">
      <c r="A74" s="107">
        <v>29</v>
      </c>
      <c r="B74" s="82" t="s">
        <v>174</v>
      </c>
      <c r="C74" s="184" t="s">
        <v>108</v>
      </c>
      <c r="D74" s="123"/>
      <c r="E74" s="123"/>
      <c r="F74" s="123"/>
      <c r="G74" s="123"/>
      <c r="H74" s="185"/>
      <c r="I74" s="123"/>
      <c r="J74" s="123"/>
      <c r="K74" s="123"/>
      <c r="L74" s="123"/>
      <c r="M74" s="185"/>
      <c r="N74" s="124"/>
      <c r="O74" s="124"/>
      <c r="P74" s="124"/>
      <c r="Q74" s="124"/>
      <c r="R74" s="185"/>
      <c r="S74" s="124"/>
      <c r="T74" s="124"/>
      <c r="U74" s="124"/>
      <c r="V74" s="124"/>
      <c r="W74" s="185"/>
      <c r="X74" s="234"/>
      <c r="Y74" s="125"/>
      <c r="Z74" s="125"/>
      <c r="AA74" s="125"/>
      <c r="AB74" s="200"/>
      <c r="AC74" s="125"/>
      <c r="AD74" s="125"/>
      <c r="AE74" s="125"/>
      <c r="AF74" s="125"/>
      <c r="AG74" s="120"/>
      <c r="AH74" s="235"/>
      <c r="AI74" s="235"/>
      <c r="AJ74" s="235"/>
      <c r="AK74" s="235"/>
      <c r="AL74" s="120"/>
      <c r="AM74" s="235"/>
      <c r="AN74" s="235"/>
      <c r="AO74" s="235"/>
      <c r="AP74" s="235"/>
      <c r="AQ74" s="107"/>
      <c r="AR74" s="216">
        <v>9</v>
      </c>
      <c r="AS74" s="216">
        <v>9</v>
      </c>
      <c r="AT74" s="216"/>
      <c r="AU74" s="216"/>
      <c r="AV74" s="120">
        <v>3</v>
      </c>
      <c r="AW74" s="216"/>
      <c r="AX74" s="216">
        <v>9</v>
      </c>
      <c r="AY74" s="216"/>
      <c r="AZ74" s="216"/>
      <c r="BA74" s="120">
        <v>2</v>
      </c>
      <c r="BB74" s="239">
        <f>BC74+BD74+BE74+BF74</f>
        <v>27</v>
      </c>
      <c r="BC74" s="107">
        <f t="shared" si="82"/>
        <v>9</v>
      </c>
      <c r="BD74" s="107">
        <f t="shared" si="82"/>
        <v>18</v>
      </c>
      <c r="BE74" s="107">
        <f t="shared" si="82"/>
        <v>0</v>
      </c>
      <c r="BF74" s="107">
        <f t="shared" si="82"/>
        <v>0</v>
      </c>
      <c r="BG74" s="187">
        <f>SUM(H74,M74,R74,W74,AB74,AG74,AL74,AQ74,AV74,BA74)</f>
        <v>5</v>
      </c>
      <c r="BH74" s="107"/>
      <c r="BI74" s="194"/>
      <c r="BJ74" s="102"/>
      <c r="BK74" s="120"/>
      <c r="BL74" s="107"/>
      <c r="BM74" s="120"/>
      <c r="BN74" s="107"/>
      <c r="BO74" s="194"/>
      <c r="BP74" s="102"/>
      <c r="BQ74" s="193"/>
      <c r="BR74" s="107"/>
      <c r="BS74" s="194"/>
      <c r="BT74" s="102"/>
      <c r="BU74" s="120"/>
      <c r="BV74" s="107"/>
      <c r="BW74" s="134"/>
      <c r="BX74" s="120"/>
      <c r="BY74" s="122"/>
      <c r="BZ74" s="130"/>
      <c r="CA74" s="131"/>
      <c r="CB74" s="201"/>
      <c r="CC74" s="131"/>
      <c r="CD74" s="130"/>
      <c r="CE74" s="131"/>
      <c r="CF74" s="201"/>
      <c r="CG74" s="202"/>
      <c r="CH74" s="130">
        <f t="shared" ref="CH74" si="83">BB74</f>
        <v>27</v>
      </c>
      <c r="CI74" s="131">
        <f t="shared" ref="CI74" si="84">BG74</f>
        <v>5</v>
      </c>
      <c r="CJ74" s="130"/>
      <c r="CK74" s="131"/>
      <c r="CL74" s="130"/>
      <c r="CM74" s="131"/>
      <c r="CN74" s="130"/>
      <c r="CO74" s="131"/>
      <c r="CP74" s="195"/>
      <c r="CQ74" s="131"/>
      <c r="CR74" s="138"/>
      <c r="CS74" s="131"/>
      <c r="CT74" s="130"/>
      <c r="CU74" s="131"/>
      <c r="CV74" s="130"/>
      <c r="CW74" s="131"/>
      <c r="CX74" s="220"/>
      <c r="CY74" s="221">
        <f>BB74/25</f>
        <v>1.08</v>
      </c>
      <c r="CZ74" s="228">
        <f>CY74*100/180</f>
        <v>0.6</v>
      </c>
      <c r="DA74" s="221">
        <f>CX74/25</f>
        <v>0</v>
      </c>
      <c r="DB74" s="228">
        <f>DA74*100/180</f>
        <v>0</v>
      </c>
      <c r="DC74" s="228">
        <f>CZ74+DB74</f>
        <v>0.6</v>
      </c>
      <c r="DD74" s="229"/>
      <c r="DE74" s="229"/>
      <c r="DF74" s="229"/>
      <c r="DG74" s="218">
        <f>BB74</f>
        <v>27</v>
      </c>
      <c r="DH74" s="221">
        <f>BG74</f>
        <v>5</v>
      </c>
      <c r="DI74" s="230">
        <f>DH74*100/180</f>
        <v>2.7777777777777777</v>
      </c>
      <c r="DJ74" s="221"/>
      <c r="DK74" s="221"/>
      <c r="DL74" s="221"/>
      <c r="DM74" s="221"/>
      <c r="DN74" s="231" t="s">
        <v>175</v>
      </c>
      <c r="DO74" s="232"/>
      <c r="DP74" s="232"/>
      <c r="DQ74" s="232"/>
      <c r="EB74" s="120">
        <f>BG74</f>
        <v>5</v>
      </c>
      <c r="EC74" s="121">
        <v>10</v>
      </c>
      <c r="ED74" s="122">
        <f>EC74*BG74/BB74</f>
        <v>1.8518518518518519</v>
      </c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</row>
    <row r="75" spans="1:215" ht="27" customHeight="1">
      <c r="A75" s="107">
        <v>30</v>
      </c>
      <c r="B75" s="82" t="s">
        <v>176</v>
      </c>
      <c r="C75" s="184" t="s">
        <v>112</v>
      </c>
      <c r="D75" s="123"/>
      <c r="E75" s="123"/>
      <c r="F75" s="123"/>
      <c r="G75" s="123"/>
      <c r="H75" s="187"/>
      <c r="I75" s="123"/>
      <c r="J75" s="123"/>
      <c r="K75" s="123"/>
      <c r="L75" s="123"/>
      <c r="M75" s="187"/>
      <c r="N75" s="124"/>
      <c r="O75" s="124"/>
      <c r="P75" s="124"/>
      <c r="Q75" s="124"/>
      <c r="R75" s="187"/>
      <c r="S75" s="124"/>
      <c r="T75" s="124"/>
      <c r="U75" s="124"/>
      <c r="V75" s="124"/>
      <c r="W75" s="187"/>
      <c r="X75" s="234"/>
      <c r="Y75" s="125"/>
      <c r="Z75" s="125"/>
      <c r="AA75" s="125"/>
      <c r="AB75" s="120"/>
      <c r="AC75" s="125"/>
      <c r="AD75" s="125"/>
      <c r="AE75" s="125"/>
      <c r="AF75" s="125"/>
      <c r="AG75" s="187"/>
      <c r="AH75" s="235"/>
      <c r="AI75" s="235"/>
      <c r="AJ75" s="235"/>
      <c r="AK75" s="235"/>
      <c r="AL75" s="120"/>
      <c r="AM75" s="235"/>
      <c r="AN75" s="235"/>
      <c r="AO75" s="235"/>
      <c r="AP75" s="235"/>
      <c r="AQ75" s="187"/>
      <c r="AR75" s="216"/>
      <c r="AS75" s="216"/>
      <c r="AT75" s="216"/>
      <c r="AU75" s="216"/>
      <c r="AV75" s="187"/>
      <c r="AW75" s="216"/>
      <c r="AX75" s="780">
        <v>9</v>
      </c>
      <c r="AY75" s="216"/>
      <c r="AZ75" s="216"/>
      <c r="BA75" s="120">
        <v>2</v>
      </c>
      <c r="BB75" s="239">
        <f>BC75+BD75+BE75+BF75</f>
        <v>9</v>
      </c>
      <c r="BC75" s="107">
        <f t="shared" si="82"/>
        <v>0</v>
      </c>
      <c r="BD75" s="107">
        <f t="shared" si="82"/>
        <v>9</v>
      </c>
      <c r="BE75" s="107">
        <f t="shared" si="82"/>
        <v>0</v>
      </c>
      <c r="BF75" s="107">
        <f t="shared" si="82"/>
        <v>0</v>
      </c>
      <c r="BG75" s="187">
        <f>SUM(H75,M75,R75,W75,AB75,AG75,AL75,AQ75,AV75,BA75)</f>
        <v>2</v>
      </c>
      <c r="BH75" s="107"/>
      <c r="BI75" s="134"/>
      <c r="BJ75" s="102"/>
      <c r="BK75" s="120"/>
      <c r="BL75" s="107"/>
      <c r="BM75" s="120"/>
      <c r="BN75" s="107"/>
      <c r="BO75" s="134"/>
      <c r="BP75" s="102"/>
      <c r="BQ75" s="193"/>
      <c r="BR75" s="107"/>
      <c r="BS75" s="134"/>
      <c r="BT75" s="102"/>
      <c r="BU75" s="120"/>
      <c r="BV75" s="107"/>
      <c r="BW75" s="134"/>
      <c r="BX75" s="120"/>
      <c r="BY75" s="122"/>
      <c r="BZ75" s="130"/>
      <c r="CA75" s="131"/>
      <c r="CB75" s="201"/>
      <c r="CC75" s="131"/>
      <c r="CD75" s="130"/>
      <c r="CE75" s="131"/>
      <c r="CF75" s="201"/>
      <c r="CG75" s="202"/>
      <c r="CH75" s="130"/>
      <c r="CI75" s="131"/>
      <c r="CJ75" s="130"/>
      <c r="CK75" s="131"/>
      <c r="CL75" s="130"/>
      <c r="CM75" s="131"/>
      <c r="CN75" s="130"/>
      <c r="CO75" s="131"/>
      <c r="CP75" s="195"/>
      <c r="CQ75" s="131"/>
      <c r="CR75" s="138"/>
      <c r="CS75" s="131"/>
      <c r="CT75" s="130"/>
      <c r="CU75" s="131"/>
      <c r="CV75" s="130"/>
      <c r="CW75" s="131"/>
      <c r="CX75" s="102"/>
      <c r="CY75" s="120"/>
      <c r="CZ75" s="140"/>
      <c r="DA75" s="120"/>
      <c r="DB75" s="140"/>
      <c r="DC75" s="140"/>
      <c r="DD75" s="23"/>
      <c r="DE75" s="23"/>
      <c r="DF75" s="23"/>
      <c r="DG75" s="107"/>
      <c r="DH75" s="120"/>
      <c r="DI75" s="196"/>
      <c r="DJ75" s="120"/>
      <c r="DK75" s="120"/>
      <c r="DL75" s="120"/>
      <c r="DM75" s="120"/>
      <c r="DN75" s="83"/>
      <c r="DO75" s="84"/>
      <c r="DP75" s="84"/>
      <c r="DQ75" s="84"/>
      <c r="EB75" s="120">
        <f t="shared" si="81"/>
        <v>2</v>
      </c>
      <c r="EC75" s="121">
        <v>15</v>
      </c>
      <c r="ED75" s="122">
        <f t="shared" si="43"/>
        <v>3.3333333333333335</v>
      </c>
      <c r="EE75" s="88">
        <v>2</v>
      </c>
    </row>
    <row r="76" spans="1:215" s="233" customFormat="1" ht="21" customHeight="1">
      <c r="A76" s="600" t="s">
        <v>177</v>
      </c>
      <c r="B76" s="601"/>
      <c r="C76" s="601"/>
      <c r="D76" s="601"/>
      <c r="E76" s="601"/>
      <c r="F76" s="601"/>
      <c r="G76" s="601"/>
      <c r="H76" s="601"/>
      <c r="I76" s="601"/>
      <c r="J76" s="601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1"/>
      <c r="AI76" s="601"/>
      <c r="AJ76" s="601"/>
      <c r="AK76" s="601"/>
      <c r="AL76" s="601"/>
      <c r="AM76" s="601"/>
      <c r="AN76" s="601"/>
      <c r="AO76" s="601"/>
      <c r="AP76" s="601"/>
      <c r="AQ76" s="601"/>
      <c r="AR76" s="601"/>
      <c r="AS76" s="601"/>
      <c r="AT76" s="601"/>
      <c r="AU76" s="601"/>
      <c r="AV76" s="601"/>
      <c r="AW76" s="601"/>
      <c r="AX76" s="601"/>
      <c r="AY76" s="601"/>
      <c r="AZ76" s="601"/>
      <c r="BA76" s="602"/>
      <c r="BB76" s="299">
        <f t="shared" ref="BB76:BG76" si="85">BB77+BB95</f>
        <v>483</v>
      </c>
      <c r="BC76" s="299">
        <f t="shared" si="85"/>
        <v>111</v>
      </c>
      <c r="BD76" s="299">
        <f t="shared" si="85"/>
        <v>192</v>
      </c>
      <c r="BE76" s="299">
        <f t="shared" si="85"/>
        <v>0</v>
      </c>
      <c r="BF76" s="299">
        <f t="shared" si="85"/>
        <v>180</v>
      </c>
      <c r="BG76" s="156">
        <f t="shared" si="85"/>
        <v>57</v>
      </c>
      <c r="BH76" s="218"/>
      <c r="BI76" s="223"/>
      <c r="BJ76" s="220"/>
      <c r="BK76" s="221"/>
      <c r="BL76" s="218"/>
      <c r="BM76" s="221"/>
      <c r="BN76" s="218"/>
      <c r="BO76" s="223"/>
      <c r="BP76" s="220"/>
      <c r="BQ76" s="222"/>
      <c r="BR76" s="218"/>
      <c r="BS76" s="223"/>
      <c r="BT76" s="220"/>
      <c r="BU76" s="221"/>
      <c r="BV76" s="218"/>
      <c r="BW76" s="223"/>
      <c r="BX76" s="221"/>
      <c r="BY76" s="224"/>
      <c r="BZ76" s="218"/>
      <c r="CA76" s="221"/>
      <c r="CB76" s="218"/>
      <c r="CC76" s="221"/>
      <c r="CD76" s="218"/>
      <c r="CE76" s="221"/>
      <c r="CF76" s="229"/>
      <c r="CG76" s="281"/>
      <c r="CH76" s="130"/>
      <c r="CI76" s="131"/>
      <c r="CJ76" s="130"/>
      <c r="CK76" s="131"/>
      <c r="CL76" s="201"/>
      <c r="CM76" s="202"/>
      <c r="CN76" s="130"/>
      <c r="CO76" s="131"/>
      <c r="CP76" s="282"/>
      <c r="CQ76" s="221"/>
      <c r="CR76" s="283"/>
      <c r="CS76" s="221"/>
      <c r="CT76" s="218"/>
      <c r="CU76" s="221"/>
      <c r="CV76" s="218"/>
      <c r="CW76" s="221"/>
      <c r="CX76" s="102"/>
      <c r="CY76" s="120"/>
      <c r="CZ76" s="140"/>
      <c r="DA76" s="120"/>
      <c r="DB76" s="140"/>
      <c r="DC76" s="140"/>
      <c r="DD76" s="23"/>
      <c r="DE76" s="23"/>
      <c r="DF76" s="23"/>
      <c r="DG76" s="107"/>
      <c r="DH76" s="120"/>
      <c r="DI76" s="196"/>
      <c r="DJ76" s="120"/>
      <c r="DK76" s="120"/>
      <c r="DL76" s="120"/>
      <c r="DM76" s="120"/>
      <c r="DN76" s="83"/>
      <c r="DO76" s="84"/>
      <c r="DP76" s="84"/>
      <c r="DQ76" s="84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120"/>
      <c r="EC76" s="121"/>
      <c r="ED76" s="122">
        <f t="shared" si="43"/>
        <v>0</v>
      </c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  <c r="HG76" s="88"/>
    </row>
    <row r="77" spans="1:215" s="280" customFormat="1" ht="21" customHeight="1">
      <c r="A77" s="597" t="s">
        <v>248</v>
      </c>
      <c r="B77" s="598"/>
      <c r="C77" s="598"/>
      <c r="D77" s="598"/>
      <c r="E77" s="598"/>
      <c r="F77" s="598"/>
      <c r="G77" s="598"/>
      <c r="H77" s="598"/>
      <c r="I77" s="598"/>
      <c r="J77" s="598"/>
      <c r="K77" s="598"/>
      <c r="L77" s="598"/>
      <c r="M77" s="598"/>
      <c r="N77" s="598"/>
      <c r="O77" s="598"/>
      <c r="P77" s="598"/>
      <c r="Q77" s="598"/>
      <c r="R77" s="598"/>
      <c r="S77" s="598"/>
      <c r="T77" s="598"/>
      <c r="U77" s="598"/>
      <c r="V77" s="598"/>
      <c r="W77" s="598"/>
      <c r="X77" s="598"/>
      <c r="Y77" s="598"/>
      <c r="Z77" s="598"/>
      <c r="AA77" s="598"/>
      <c r="AB77" s="598"/>
      <c r="AC77" s="598"/>
      <c r="AD77" s="598"/>
      <c r="AE77" s="598"/>
      <c r="AF77" s="598"/>
      <c r="AG77" s="598"/>
      <c r="AH77" s="598"/>
      <c r="AI77" s="598"/>
      <c r="AJ77" s="598"/>
      <c r="AK77" s="598"/>
      <c r="AL77" s="598"/>
      <c r="AM77" s="598"/>
      <c r="AN77" s="598"/>
      <c r="AO77" s="598"/>
      <c r="AP77" s="598"/>
      <c r="AQ77" s="598"/>
      <c r="AR77" s="598"/>
      <c r="AS77" s="598"/>
      <c r="AT77" s="598"/>
      <c r="AU77" s="598"/>
      <c r="AV77" s="598"/>
      <c r="AW77" s="598"/>
      <c r="AX77" s="598"/>
      <c r="AY77" s="598"/>
      <c r="AZ77" s="598"/>
      <c r="BA77" s="599"/>
      <c r="BB77" s="205">
        <f t="shared" ref="BB77:BG77" si="86">SUM(BB78:BB94)</f>
        <v>303</v>
      </c>
      <c r="BC77" s="205">
        <f t="shared" si="86"/>
        <v>111</v>
      </c>
      <c r="BD77" s="205">
        <f t="shared" si="86"/>
        <v>192</v>
      </c>
      <c r="BE77" s="205">
        <f t="shared" si="86"/>
        <v>0</v>
      </c>
      <c r="BF77" s="205">
        <f t="shared" si="86"/>
        <v>0</v>
      </c>
      <c r="BG77" s="176">
        <f t="shared" si="86"/>
        <v>47</v>
      </c>
      <c r="BH77" s="270"/>
      <c r="BI77" s="271"/>
      <c r="BJ77" s="241"/>
      <c r="BK77" s="272"/>
      <c r="BL77" s="270"/>
      <c r="BM77" s="272"/>
      <c r="BN77" s="270"/>
      <c r="BO77" s="271"/>
      <c r="BP77" s="241"/>
      <c r="BQ77" s="273"/>
      <c r="BR77" s="270"/>
      <c r="BS77" s="271"/>
      <c r="BT77" s="241"/>
      <c r="BU77" s="272"/>
      <c r="BV77" s="270"/>
      <c r="BW77" s="271"/>
      <c r="BX77" s="272"/>
      <c r="BY77" s="274"/>
      <c r="BZ77" s="270"/>
      <c r="CA77" s="272"/>
      <c r="CB77" s="275"/>
      <c r="CC77" s="272"/>
      <c r="CD77" s="270"/>
      <c r="CE77" s="272"/>
      <c r="CF77" s="275"/>
      <c r="CG77" s="276"/>
      <c r="CH77" s="270"/>
      <c r="CI77" s="272"/>
      <c r="CJ77" s="270"/>
      <c r="CK77" s="272"/>
      <c r="CL77" s="270"/>
      <c r="CM77" s="272"/>
      <c r="CN77" s="270"/>
      <c r="CO77" s="272"/>
      <c r="CP77" s="277"/>
      <c r="CQ77" s="272"/>
      <c r="CR77" s="278"/>
      <c r="CS77" s="272"/>
      <c r="CT77" s="270"/>
      <c r="CU77" s="272"/>
      <c r="CV77" s="270"/>
      <c r="CW77" s="272"/>
      <c r="CX77" s="241"/>
      <c r="CY77" s="272"/>
      <c r="CZ77" s="208"/>
      <c r="DA77" s="272"/>
      <c r="DB77" s="208"/>
      <c r="DC77" s="208"/>
      <c r="DD77" s="275"/>
      <c r="DE77" s="275"/>
      <c r="DF77" s="275"/>
      <c r="DG77" s="270"/>
      <c r="DH77" s="272"/>
      <c r="DI77" s="207"/>
      <c r="DJ77" s="272"/>
      <c r="DK77" s="272"/>
      <c r="DL77" s="272"/>
      <c r="DM77" s="272"/>
      <c r="DN77" s="209"/>
      <c r="DO77" s="279"/>
      <c r="DP77" s="279"/>
      <c r="DQ77" s="279"/>
      <c r="EB77" s="120"/>
      <c r="EC77" s="121"/>
      <c r="ED77" s="122">
        <f t="shared" si="43"/>
        <v>0</v>
      </c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</row>
    <row r="78" spans="1:215" ht="27" customHeight="1">
      <c r="A78" s="107">
        <v>31</v>
      </c>
      <c r="B78" s="78" t="s">
        <v>178</v>
      </c>
      <c r="C78" s="184" t="s">
        <v>108</v>
      </c>
      <c r="D78" s="123"/>
      <c r="E78" s="123"/>
      <c r="F78" s="123"/>
      <c r="G78" s="123"/>
      <c r="H78" s="107"/>
      <c r="I78" s="123"/>
      <c r="J78" s="123"/>
      <c r="K78" s="123"/>
      <c r="L78" s="123"/>
      <c r="M78" s="107"/>
      <c r="N78" s="124">
        <v>6</v>
      </c>
      <c r="O78" s="778">
        <v>12</v>
      </c>
      <c r="P78" s="124"/>
      <c r="Q78" s="124"/>
      <c r="R78" s="120">
        <v>3</v>
      </c>
      <c r="S78" s="124"/>
      <c r="T78" s="124"/>
      <c r="U78" s="124"/>
      <c r="V78" s="124"/>
      <c r="W78" s="107"/>
      <c r="X78" s="125"/>
      <c r="Y78" s="125"/>
      <c r="Z78" s="125"/>
      <c r="AA78" s="125"/>
      <c r="AB78" s="120"/>
      <c r="AC78" s="125"/>
      <c r="AD78" s="125"/>
      <c r="AE78" s="125"/>
      <c r="AF78" s="125"/>
      <c r="AG78" s="107"/>
      <c r="AH78" s="186"/>
      <c r="AI78" s="186"/>
      <c r="AJ78" s="186"/>
      <c r="AK78" s="186"/>
      <c r="AL78" s="107"/>
      <c r="AM78" s="290"/>
      <c r="AN78" s="290"/>
      <c r="AO78" s="290"/>
      <c r="AP78" s="290"/>
      <c r="AQ78" s="101"/>
      <c r="AR78" s="291"/>
      <c r="AS78" s="291"/>
      <c r="AT78" s="291"/>
      <c r="AU78" s="291"/>
      <c r="AV78" s="213"/>
      <c r="AW78" s="188"/>
      <c r="AX78" s="188"/>
      <c r="AY78" s="188"/>
      <c r="AZ78" s="188"/>
      <c r="BA78" s="187"/>
      <c r="BB78" s="239">
        <f t="shared" ref="BB78:BB83" si="87">BC78+BD78+BE78+BF78</f>
        <v>18</v>
      </c>
      <c r="BC78" s="107">
        <f t="shared" ref="BC78:BF82" si="88">D78+I78+N78+S78+X78+AC78+AH78+AM78+AR78+AW78</f>
        <v>6</v>
      </c>
      <c r="BD78" s="107">
        <f t="shared" si="88"/>
        <v>12</v>
      </c>
      <c r="BE78" s="107">
        <f t="shared" si="88"/>
        <v>0</v>
      </c>
      <c r="BF78" s="107">
        <f t="shared" si="88"/>
        <v>0</v>
      </c>
      <c r="BG78" s="187">
        <f t="shared" ref="BG78:BG83" si="89">SUM(H78,M78,R78,W78,AB78,AG78,AL78,AQ78,AV78,BA78)</f>
        <v>3</v>
      </c>
      <c r="BH78" s="107"/>
      <c r="BI78" s="134"/>
      <c r="BJ78" s="102"/>
      <c r="BK78" s="120"/>
      <c r="BL78" s="107"/>
      <c r="BM78" s="120"/>
      <c r="BN78" s="107"/>
      <c r="BO78" s="134"/>
      <c r="BP78" s="102"/>
      <c r="BQ78" s="193"/>
      <c r="BR78" s="107"/>
      <c r="BS78" s="134"/>
      <c r="BT78" s="102"/>
      <c r="BU78" s="120"/>
      <c r="BV78" s="107"/>
      <c r="BW78" s="134"/>
      <c r="BX78" s="120"/>
      <c r="BY78" s="122"/>
      <c r="BZ78" s="130"/>
      <c r="CA78" s="131"/>
      <c r="CB78" s="201"/>
      <c r="CC78" s="131"/>
      <c r="CD78" s="130"/>
      <c r="CE78" s="131"/>
      <c r="CF78" s="201"/>
      <c r="CG78" s="202"/>
      <c r="CH78" s="130"/>
      <c r="CI78" s="301"/>
      <c r="CJ78" s="302"/>
      <c r="CK78" s="301"/>
      <c r="CL78" s="302"/>
      <c r="CM78" s="301"/>
      <c r="CN78" s="302"/>
      <c r="CO78" s="301"/>
      <c r="CP78" s="303"/>
      <c r="CQ78" s="301"/>
      <c r="CR78" s="302"/>
      <c r="CS78" s="301"/>
      <c r="CT78" s="302"/>
      <c r="CU78" s="301"/>
      <c r="CV78" s="302"/>
      <c r="CW78" s="301"/>
      <c r="DC78" s="95"/>
      <c r="DD78" s="84"/>
      <c r="DE78" s="84"/>
      <c r="DF78" s="84"/>
      <c r="DG78" s="86"/>
      <c r="DJ78" s="87"/>
      <c r="DK78" s="87"/>
      <c r="DO78" s="84"/>
      <c r="DP78" s="84"/>
      <c r="DQ78" s="84"/>
      <c r="EB78" s="120">
        <f t="shared" ref="EB78:EB83" si="90">BG78</f>
        <v>3</v>
      </c>
      <c r="EC78" s="121">
        <v>20</v>
      </c>
      <c r="ED78" s="122">
        <f>EC78*BG78/BB78</f>
        <v>3.3333333333333335</v>
      </c>
    </row>
    <row r="79" spans="1:215" ht="21" customHeight="1">
      <c r="A79" s="107">
        <v>32</v>
      </c>
      <c r="B79" s="82" t="s">
        <v>179</v>
      </c>
      <c r="C79" s="184" t="s">
        <v>108</v>
      </c>
      <c r="D79" s="123"/>
      <c r="E79" s="123"/>
      <c r="F79" s="123"/>
      <c r="G79" s="123"/>
      <c r="H79" s="107"/>
      <c r="I79" s="123"/>
      <c r="J79" s="123"/>
      <c r="K79" s="123"/>
      <c r="L79" s="123"/>
      <c r="M79" s="107"/>
      <c r="N79" s="124">
        <v>6</v>
      </c>
      <c r="O79" s="124">
        <v>12</v>
      </c>
      <c r="P79" s="124"/>
      <c r="Q79" s="124"/>
      <c r="R79" s="120">
        <v>3</v>
      </c>
      <c r="S79" s="124">
        <v>3</v>
      </c>
      <c r="T79" s="124">
        <v>15</v>
      </c>
      <c r="U79" s="124"/>
      <c r="V79" s="124"/>
      <c r="W79" s="120">
        <v>3</v>
      </c>
      <c r="X79" s="125"/>
      <c r="Y79" s="125"/>
      <c r="Z79" s="125"/>
      <c r="AA79" s="125"/>
      <c r="AB79" s="120"/>
      <c r="AC79" s="125"/>
      <c r="AD79" s="125"/>
      <c r="AE79" s="125"/>
      <c r="AF79" s="125"/>
      <c r="AG79" s="107"/>
      <c r="AH79" s="186"/>
      <c r="AI79" s="186"/>
      <c r="AJ79" s="186"/>
      <c r="AK79" s="186"/>
      <c r="AL79" s="107"/>
      <c r="AM79" s="290"/>
      <c r="AN79" s="290"/>
      <c r="AO79" s="290"/>
      <c r="AP79" s="290"/>
      <c r="AQ79" s="101"/>
      <c r="AR79" s="291"/>
      <c r="AS79" s="291"/>
      <c r="AT79" s="291"/>
      <c r="AU79" s="291"/>
      <c r="AV79" s="213"/>
      <c r="AW79" s="188"/>
      <c r="AX79" s="188"/>
      <c r="AY79" s="188"/>
      <c r="AZ79" s="188"/>
      <c r="BA79" s="107"/>
      <c r="BB79" s="239">
        <f t="shared" si="87"/>
        <v>36</v>
      </c>
      <c r="BC79" s="107">
        <f t="shared" si="88"/>
        <v>9</v>
      </c>
      <c r="BD79" s="107">
        <f t="shared" si="88"/>
        <v>27</v>
      </c>
      <c r="BE79" s="107">
        <f t="shared" si="88"/>
        <v>0</v>
      </c>
      <c r="BF79" s="107">
        <f t="shared" si="88"/>
        <v>0</v>
      </c>
      <c r="BG79" s="187">
        <f t="shared" si="89"/>
        <v>6</v>
      </c>
      <c r="BH79" s="23"/>
      <c r="BI79" s="215"/>
      <c r="BJ79" s="23"/>
      <c r="BK79" s="215"/>
      <c r="BL79" s="23"/>
      <c r="BM79" s="215"/>
      <c r="BN79" s="23"/>
      <c r="BO79" s="215"/>
      <c r="BP79" s="23"/>
      <c r="BQ79" s="304"/>
      <c r="BR79" s="23"/>
      <c r="BS79" s="215"/>
      <c r="BT79" s="23"/>
      <c r="BU79" s="215"/>
      <c r="BV79" s="23"/>
      <c r="BW79" s="215"/>
      <c r="BX79" s="215"/>
      <c r="BY79" s="122"/>
      <c r="BZ79" s="23"/>
      <c r="CA79" s="215"/>
      <c r="CB79" s="23"/>
      <c r="CC79" s="215"/>
      <c r="CD79" s="107"/>
      <c r="CE79" s="120"/>
      <c r="CF79" s="23"/>
      <c r="CG79" s="215"/>
      <c r="CH79" s="107"/>
      <c r="CL79" s="84"/>
      <c r="CM79" s="85"/>
      <c r="DD79" s="84"/>
      <c r="DE79" s="84"/>
      <c r="DF79" s="84"/>
      <c r="DG79" s="86"/>
      <c r="DJ79" s="84"/>
      <c r="DK79" s="84"/>
      <c r="DO79" s="84"/>
      <c r="DP79" s="84"/>
      <c r="DQ79" s="84"/>
      <c r="EB79" s="120">
        <f t="shared" si="90"/>
        <v>6</v>
      </c>
      <c r="EC79" s="121">
        <v>45</v>
      </c>
      <c r="ED79" s="122">
        <f>EC79*BG79/BB79</f>
        <v>7.5</v>
      </c>
    </row>
    <row r="80" spans="1:215" ht="27" customHeight="1">
      <c r="A80" s="107">
        <v>33</v>
      </c>
      <c r="B80" s="78" t="s">
        <v>180</v>
      </c>
      <c r="C80" s="184" t="s">
        <v>108</v>
      </c>
      <c r="D80" s="123"/>
      <c r="E80" s="123"/>
      <c r="F80" s="123"/>
      <c r="G80" s="123"/>
      <c r="H80" s="185"/>
      <c r="I80" s="123"/>
      <c r="J80" s="123"/>
      <c r="K80" s="123"/>
      <c r="L80" s="123"/>
      <c r="M80" s="185"/>
      <c r="N80" s="124"/>
      <c r="O80" s="124"/>
      <c r="P80" s="124"/>
      <c r="Q80" s="124"/>
      <c r="R80" s="185"/>
      <c r="S80" s="124">
        <v>9</v>
      </c>
      <c r="T80" s="124">
        <v>18</v>
      </c>
      <c r="U80" s="124"/>
      <c r="V80" s="124"/>
      <c r="W80" s="185">
        <v>4</v>
      </c>
      <c r="X80" s="234"/>
      <c r="Y80" s="125"/>
      <c r="Z80" s="125"/>
      <c r="AA80" s="125"/>
      <c r="AB80" s="120"/>
      <c r="AC80" s="125"/>
      <c r="AD80" s="125"/>
      <c r="AE80" s="125"/>
      <c r="AF80" s="125"/>
      <c r="AG80" s="120"/>
      <c r="AH80" s="186"/>
      <c r="AI80" s="186"/>
      <c r="AJ80" s="186"/>
      <c r="AK80" s="186"/>
      <c r="AL80" s="107"/>
      <c r="AM80" s="186"/>
      <c r="AN80" s="186"/>
      <c r="AO80" s="186"/>
      <c r="AP80" s="186"/>
      <c r="AQ80" s="101"/>
      <c r="AR80" s="188"/>
      <c r="AS80" s="188"/>
      <c r="AT80" s="188"/>
      <c r="AU80" s="188"/>
      <c r="AV80" s="102"/>
      <c r="AW80" s="188"/>
      <c r="AX80" s="188"/>
      <c r="AY80" s="188"/>
      <c r="AZ80" s="188"/>
      <c r="BA80" s="187"/>
      <c r="BB80" s="239">
        <f t="shared" si="87"/>
        <v>27</v>
      </c>
      <c r="BC80" s="107">
        <f t="shared" si="88"/>
        <v>9</v>
      </c>
      <c r="BD80" s="107">
        <f t="shared" si="88"/>
        <v>18</v>
      </c>
      <c r="BE80" s="107">
        <f t="shared" si="88"/>
        <v>0</v>
      </c>
      <c r="BF80" s="107">
        <f t="shared" si="88"/>
        <v>0</v>
      </c>
      <c r="BG80" s="187">
        <f t="shared" si="89"/>
        <v>4</v>
      </c>
      <c r="BH80" s="86"/>
      <c r="BI80" s="87"/>
      <c r="BJ80" s="86"/>
      <c r="BK80" s="87"/>
      <c r="BL80" s="86"/>
      <c r="BM80" s="87"/>
      <c r="BN80" s="86"/>
      <c r="BO80" s="87"/>
      <c r="BP80" s="86"/>
      <c r="BQ80" s="309"/>
      <c r="BR80" s="86"/>
      <c r="BS80" s="87"/>
      <c r="BT80" s="86"/>
      <c r="BU80" s="87"/>
      <c r="BV80" s="86"/>
      <c r="BW80" s="87"/>
      <c r="BX80" s="87"/>
      <c r="BZ80" s="302"/>
      <c r="CA80" s="301"/>
      <c r="CB80" s="310"/>
      <c r="CC80" s="301"/>
      <c r="CD80" s="302"/>
      <c r="CE80" s="301"/>
      <c r="CF80" s="310"/>
      <c r="CG80" s="311"/>
      <c r="CH80" s="130"/>
      <c r="CI80" s="131"/>
      <c r="CJ80" s="130"/>
      <c r="CK80" s="131"/>
      <c r="CL80" s="130"/>
      <c r="CM80" s="131"/>
      <c r="CN80" s="130"/>
      <c r="CO80" s="131"/>
      <c r="CP80" s="195"/>
      <c r="CQ80" s="131"/>
      <c r="CR80" s="130"/>
      <c r="CS80" s="131"/>
      <c r="CT80" s="130"/>
      <c r="CU80" s="131"/>
      <c r="CV80" s="130"/>
      <c r="CW80" s="131"/>
      <c r="DC80" s="95"/>
      <c r="DD80" s="84"/>
      <c r="DE80" s="84"/>
      <c r="DF80" s="84"/>
      <c r="DG80" s="86"/>
      <c r="DJ80" s="87"/>
      <c r="DK80" s="87"/>
      <c r="DO80" s="84"/>
      <c r="DP80" s="84"/>
      <c r="DQ80" s="84"/>
      <c r="EB80" s="120">
        <f t="shared" si="90"/>
        <v>4</v>
      </c>
      <c r="EC80" s="121">
        <v>15</v>
      </c>
      <c r="ED80" s="122">
        <f>EC80*BG80/BB80</f>
        <v>2.2222222222222223</v>
      </c>
    </row>
    <row r="81" spans="1:215" ht="21" customHeight="1">
      <c r="A81" s="107">
        <v>34</v>
      </c>
      <c r="B81" s="78" t="s">
        <v>181</v>
      </c>
      <c r="C81" s="184" t="s">
        <v>112</v>
      </c>
      <c r="D81" s="123"/>
      <c r="E81" s="123"/>
      <c r="F81" s="123"/>
      <c r="G81" s="123"/>
      <c r="H81" s="185"/>
      <c r="I81" s="123"/>
      <c r="J81" s="123"/>
      <c r="K81" s="123"/>
      <c r="L81" s="123"/>
      <c r="M81" s="185"/>
      <c r="N81" s="124"/>
      <c r="O81" s="124"/>
      <c r="P81" s="124"/>
      <c r="Q81" s="124"/>
      <c r="R81" s="185"/>
      <c r="S81" s="124"/>
      <c r="T81" s="124"/>
      <c r="U81" s="124"/>
      <c r="V81" s="124"/>
      <c r="W81" s="185"/>
      <c r="X81" s="234"/>
      <c r="Y81" s="125">
        <v>9</v>
      </c>
      <c r="Z81" s="125"/>
      <c r="AA81" s="125"/>
      <c r="AB81" s="120">
        <v>2</v>
      </c>
      <c r="AC81" s="125"/>
      <c r="AD81" s="125"/>
      <c r="AE81" s="125"/>
      <c r="AF81" s="125"/>
      <c r="AG81" s="120"/>
      <c r="AH81" s="235"/>
      <c r="AI81" s="235"/>
      <c r="AJ81" s="235"/>
      <c r="AK81" s="235"/>
      <c r="AL81" s="120"/>
      <c r="AM81" s="290"/>
      <c r="AN81" s="290"/>
      <c r="AO81" s="290"/>
      <c r="AP81" s="290"/>
      <c r="AQ81" s="101"/>
      <c r="AR81" s="291"/>
      <c r="AS81" s="291"/>
      <c r="AT81" s="291"/>
      <c r="AU81" s="291"/>
      <c r="AV81" s="314"/>
      <c r="AW81" s="188"/>
      <c r="AX81" s="188"/>
      <c r="AY81" s="188"/>
      <c r="AZ81" s="188"/>
      <c r="BA81" s="187"/>
      <c r="BB81" s="239">
        <f t="shared" si="87"/>
        <v>9</v>
      </c>
      <c r="BC81" s="107">
        <f t="shared" si="88"/>
        <v>0</v>
      </c>
      <c r="BD81" s="107">
        <f t="shared" si="88"/>
        <v>9</v>
      </c>
      <c r="BE81" s="107">
        <f t="shared" si="88"/>
        <v>0</v>
      </c>
      <c r="BF81" s="107">
        <f t="shared" si="88"/>
        <v>0</v>
      </c>
      <c r="BG81" s="187">
        <f t="shared" si="89"/>
        <v>2</v>
      </c>
      <c r="BH81" s="107"/>
      <c r="BI81" s="134"/>
      <c r="BJ81" s="102"/>
      <c r="BK81" s="120"/>
      <c r="BL81" s="107"/>
      <c r="BM81" s="120"/>
      <c r="BN81" s="107"/>
      <c r="BO81" s="134"/>
      <c r="BP81" s="102"/>
      <c r="BQ81" s="193"/>
      <c r="BR81" s="107"/>
      <c r="BS81" s="134"/>
      <c r="BT81" s="102"/>
      <c r="BU81" s="120"/>
      <c r="BV81" s="107"/>
      <c r="BW81" s="134"/>
      <c r="BX81" s="120"/>
      <c r="BY81" s="122"/>
      <c r="BZ81" s="130"/>
      <c r="CA81" s="131"/>
      <c r="CB81" s="201"/>
      <c r="CC81" s="131"/>
      <c r="CD81" s="130"/>
      <c r="CE81" s="131"/>
      <c r="CF81" s="201"/>
      <c r="CG81" s="202"/>
      <c r="CH81" s="130"/>
      <c r="CI81" s="131"/>
      <c r="CJ81" s="130"/>
      <c r="CK81" s="131"/>
      <c r="CL81" s="130"/>
      <c r="CM81" s="131"/>
      <c r="CN81" s="130"/>
      <c r="CO81" s="131"/>
      <c r="CP81" s="195"/>
      <c r="CQ81" s="131"/>
      <c r="CR81" s="138"/>
      <c r="CS81" s="131"/>
      <c r="CT81" s="130"/>
      <c r="CU81" s="131"/>
      <c r="CV81" s="130"/>
      <c r="CW81" s="131"/>
      <c r="CX81" s="102"/>
      <c r="CY81" s="120"/>
      <c r="CZ81" s="140"/>
      <c r="DA81" s="120"/>
      <c r="DB81" s="140"/>
      <c r="DC81" s="140"/>
      <c r="DD81" s="23"/>
      <c r="DE81" s="23"/>
      <c r="DF81" s="23"/>
      <c r="DG81" s="107"/>
      <c r="DH81" s="120"/>
      <c r="DI81" s="196"/>
      <c r="DJ81" s="120"/>
      <c r="DK81" s="120"/>
      <c r="DL81" s="120"/>
      <c r="DM81" s="120"/>
      <c r="DN81" s="83"/>
      <c r="DO81" s="84"/>
      <c r="DP81" s="84"/>
      <c r="DQ81" s="84"/>
      <c r="EB81" s="120">
        <f t="shared" si="90"/>
        <v>2</v>
      </c>
      <c r="EC81" s="121">
        <v>15</v>
      </c>
      <c r="ED81" s="122">
        <f>EC81*BG81/BB81</f>
        <v>3.3333333333333335</v>
      </c>
    </row>
    <row r="82" spans="1:215" ht="21" customHeight="1">
      <c r="A82" s="107">
        <v>35</v>
      </c>
      <c r="B82" s="316" t="s">
        <v>182</v>
      </c>
      <c r="C82" s="184" t="s">
        <v>108</v>
      </c>
      <c r="D82" s="123"/>
      <c r="E82" s="123"/>
      <c r="F82" s="123"/>
      <c r="G82" s="123"/>
      <c r="H82" s="185"/>
      <c r="I82" s="123"/>
      <c r="J82" s="123"/>
      <c r="K82" s="123"/>
      <c r="L82" s="123"/>
      <c r="M82" s="185"/>
      <c r="N82" s="124"/>
      <c r="O82" s="124"/>
      <c r="P82" s="124"/>
      <c r="Q82" s="124"/>
      <c r="R82" s="185"/>
      <c r="S82" s="124"/>
      <c r="T82" s="124"/>
      <c r="U82" s="124"/>
      <c r="V82" s="124"/>
      <c r="W82" s="185"/>
      <c r="X82" s="234">
        <v>9</v>
      </c>
      <c r="Y82" s="125">
        <v>18</v>
      </c>
      <c r="Z82" s="125"/>
      <c r="AA82" s="125"/>
      <c r="AB82" s="120">
        <v>4</v>
      </c>
      <c r="AC82" s="125"/>
      <c r="AD82" s="125"/>
      <c r="AE82" s="125"/>
      <c r="AF82" s="125"/>
      <c r="AG82" s="107"/>
      <c r="AH82" s="235"/>
      <c r="AI82" s="235"/>
      <c r="AJ82" s="235"/>
      <c r="AK82" s="235"/>
      <c r="AL82" s="120"/>
      <c r="AM82" s="238"/>
      <c r="AN82" s="238"/>
      <c r="AO82" s="238"/>
      <c r="AP82" s="238"/>
      <c r="AQ82" s="101"/>
      <c r="AR82" s="291"/>
      <c r="AS82" s="291"/>
      <c r="AT82" s="291"/>
      <c r="AU82" s="291"/>
      <c r="AV82" s="213"/>
      <c r="AW82" s="188"/>
      <c r="AX82" s="216"/>
      <c r="AY82" s="188"/>
      <c r="AZ82" s="188"/>
      <c r="BA82" s="187"/>
      <c r="BB82" s="239">
        <f t="shared" si="87"/>
        <v>27</v>
      </c>
      <c r="BC82" s="107">
        <f t="shared" si="88"/>
        <v>9</v>
      </c>
      <c r="BD82" s="107">
        <f t="shared" si="88"/>
        <v>18</v>
      </c>
      <c r="BE82" s="107">
        <f t="shared" si="88"/>
        <v>0</v>
      </c>
      <c r="BF82" s="107">
        <f t="shared" si="88"/>
        <v>0</v>
      </c>
      <c r="BG82" s="187">
        <f t="shared" si="89"/>
        <v>4</v>
      </c>
      <c r="BH82" s="107"/>
      <c r="BI82" s="134"/>
      <c r="BJ82" s="102"/>
      <c r="BK82" s="120"/>
      <c r="BL82" s="107"/>
      <c r="BM82" s="120"/>
      <c r="BN82" s="107"/>
      <c r="BO82" s="134"/>
      <c r="BP82" s="102"/>
      <c r="BQ82" s="193"/>
      <c r="BR82" s="107"/>
      <c r="BS82" s="134"/>
      <c r="BT82" s="102"/>
      <c r="BU82" s="120"/>
      <c r="BV82" s="107"/>
      <c r="BW82" s="134"/>
      <c r="BX82" s="120"/>
      <c r="BY82" s="122"/>
      <c r="BZ82" s="130"/>
      <c r="CA82" s="131"/>
      <c r="CB82" s="201"/>
      <c r="CC82" s="131"/>
      <c r="CD82" s="130"/>
      <c r="CE82" s="131"/>
      <c r="CF82" s="201"/>
      <c r="CG82" s="202"/>
      <c r="CH82" s="130"/>
      <c r="CI82" s="131"/>
      <c r="CJ82" s="130"/>
      <c r="CK82" s="131"/>
      <c r="CL82" s="130"/>
      <c r="CM82" s="131"/>
      <c r="CN82" s="130"/>
      <c r="CO82" s="131"/>
      <c r="CP82" s="195"/>
      <c r="CQ82" s="131"/>
      <c r="CR82" s="138"/>
      <c r="CS82" s="131"/>
      <c r="CT82" s="130"/>
      <c r="CU82" s="131"/>
      <c r="CV82" s="130"/>
      <c r="CW82" s="131"/>
      <c r="CX82" s="102"/>
      <c r="CY82" s="120"/>
      <c r="CZ82" s="140"/>
      <c r="DA82" s="120"/>
      <c r="DB82" s="140"/>
      <c r="DC82" s="140"/>
      <c r="DD82" s="23"/>
      <c r="DE82" s="23"/>
      <c r="DF82" s="23"/>
      <c r="DG82" s="107"/>
      <c r="DH82" s="120"/>
      <c r="DI82" s="196"/>
      <c r="DJ82" s="120"/>
      <c r="DK82" s="120"/>
      <c r="DL82" s="120"/>
      <c r="DM82" s="120"/>
      <c r="DN82" s="83"/>
      <c r="DO82" s="84"/>
      <c r="DP82" s="84"/>
      <c r="DQ82" s="84"/>
      <c r="EB82" s="120">
        <f t="shared" si="90"/>
        <v>4</v>
      </c>
      <c r="EC82" s="121">
        <v>20</v>
      </c>
      <c r="ED82" s="122">
        <f>EC82*BG82/BB82</f>
        <v>2.9629629629629628</v>
      </c>
    </row>
    <row r="83" spans="1:215" ht="21" customHeight="1">
      <c r="A83" s="107">
        <v>36</v>
      </c>
      <c r="B83" s="78" t="s">
        <v>183</v>
      </c>
      <c r="C83" s="184" t="s">
        <v>112</v>
      </c>
      <c r="D83" s="123"/>
      <c r="E83" s="123"/>
      <c r="F83" s="123"/>
      <c r="G83" s="123"/>
      <c r="H83" s="107"/>
      <c r="I83" s="123"/>
      <c r="J83" s="123"/>
      <c r="K83" s="123"/>
      <c r="L83" s="123"/>
      <c r="M83" s="107"/>
      <c r="N83" s="124"/>
      <c r="O83" s="124"/>
      <c r="P83" s="124"/>
      <c r="Q83" s="124"/>
      <c r="R83" s="120"/>
      <c r="S83" s="124"/>
      <c r="T83" s="124"/>
      <c r="U83" s="124"/>
      <c r="V83" s="124"/>
      <c r="W83" s="107"/>
      <c r="X83" s="125"/>
      <c r="Y83" s="125"/>
      <c r="Z83" s="125"/>
      <c r="AA83" s="125"/>
      <c r="AB83" s="120"/>
      <c r="AC83" s="125">
        <v>9</v>
      </c>
      <c r="AD83" s="125">
        <v>9</v>
      </c>
      <c r="AE83" s="125"/>
      <c r="AF83" s="125"/>
      <c r="AG83" s="120">
        <v>2</v>
      </c>
      <c r="AH83" s="186"/>
      <c r="AI83" s="186"/>
      <c r="AJ83" s="186"/>
      <c r="AK83" s="186"/>
      <c r="AL83" s="107"/>
      <c r="AM83" s="290"/>
      <c r="AN83" s="290"/>
      <c r="AO83" s="290"/>
      <c r="AP83" s="290"/>
      <c r="AQ83" s="101"/>
      <c r="AR83" s="291"/>
      <c r="AS83" s="291"/>
      <c r="AT83" s="291"/>
      <c r="AU83" s="291"/>
      <c r="AV83" s="213"/>
      <c r="AW83" s="188"/>
      <c r="AX83" s="188"/>
      <c r="AY83" s="188"/>
      <c r="AZ83" s="188"/>
      <c r="BA83" s="187"/>
      <c r="BB83" s="239">
        <f t="shared" si="87"/>
        <v>18</v>
      </c>
      <c r="BC83" s="107">
        <f>D83+I83+N83+S83+X83+AC83+AH83+AM83+AR83+AW83</f>
        <v>9</v>
      </c>
      <c r="BD83" s="107">
        <f t="shared" ref="BD83" si="91">E83+J83+O83+T83+Y83+AD83+AI83+AN83+AS83+AX83</f>
        <v>9</v>
      </c>
      <c r="BE83" s="107">
        <f t="shared" ref="BE83" si="92">F83+K83+P83+U83+Z83+AE83+AJ83+AO83+AT83+AY83</f>
        <v>0</v>
      </c>
      <c r="BF83" s="107">
        <f t="shared" ref="BF83" si="93">G83+L83+Q83+V83+AA83+AF83+AK83+AP83+AU83+AZ83</f>
        <v>0</v>
      </c>
      <c r="BG83" s="187">
        <f t="shared" si="89"/>
        <v>2</v>
      </c>
      <c r="BH83" s="107"/>
      <c r="BI83" s="134"/>
      <c r="BJ83" s="102"/>
      <c r="BK83" s="120"/>
      <c r="BL83" s="107"/>
      <c r="BM83" s="120"/>
      <c r="BN83" s="107"/>
      <c r="BO83" s="134"/>
      <c r="BP83" s="102"/>
      <c r="BQ83" s="193"/>
      <c r="BR83" s="107"/>
      <c r="BS83" s="134"/>
      <c r="BT83" s="102"/>
      <c r="BU83" s="120"/>
      <c r="BV83" s="107"/>
      <c r="BW83" s="134"/>
      <c r="BX83" s="120"/>
      <c r="BY83" s="122"/>
      <c r="BZ83" s="130"/>
      <c r="CA83" s="131"/>
      <c r="CB83" s="201"/>
      <c r="CC83" s="131"/>
      <c r="CD83" s="130"/>
      <c r="CE83" s="131"/>
      <c r="CF83" s="201"/>
      <c r="CG83" s="202"/>
      <c r="CH83" s="130"/>
      <c r="CI83" s="131"/>
      <c r="CJ83" s="130"/>
      <c r="CK83" s="131"/>
      <c r="CL83" s="130"/>
      <c r="CM83" s="131"/>
      <c r="CN83" s="130"/>
      <c r="CO83" s="131"/>
      <c r="CP83" s="195"/>
      <c r="CQ83" s="131"/>
      <c r="CR83" s="138"/>
      <c r="CS83" s="131"/>
      <c r="CT83" s="130"/>
      <c r="CU83" s="131"/>
      <c r="CV83" s="130"/>
      <c r="CW83" s="131"/>
      <c r="CX83" s="102"/>
      <c r="CY83" s="120"/>
      <c r="CZ83" s="140"/>
      <c r="DA83" s="120"/>
      <c r="DB83" s="140"/>
      <c r="DC83" s="140"/>
      <c r="DD83" s="23"/>
      <c r="DE83" s="23"/>
      <c r="DF83" s="23"/>
      <c r="DG83" s="107"/>
      <c r="DH83" s="120"/>
      <c r="DI83" s="196"/>
      <c r="DJ83" s="120"/>
      <c r="DK83" s="120"/>
      <c r="DL83" s="120"/>
      <c r="DM83" s="120"/>
      <c r="DN83" s="83"/>
      <c r="DO83" s="84"/>
      <c r="DP83" s="84"/>
      <c r="DQ83" s="84"/>
      <c r="EB83" s="120">
        <f t="shared" si="90"/>
        <v>2</v>
      </c>
      <c r="EC83" s="121">
        <v>15</v>
      </c>
      <c r="ED83" s="122">
        <f t="shared" ref="ED83" si="94">EC83*BG83/BB83</f>
        <v>1.6666666666666667</v>
      </c>
    </row>
    <row r="84" spans="1:215" ht="21" customHeight="1">
      <c r="A84" s="107">
        <v>37</v>
      </c>
      <c r="B84" s="305" t="s">
        <v>184</v>
      </c>
      <c r="C84" s="184" t="s">
        <v>112</v>
      </c>
      <c r="D84" s="123"/>
      <c r="E84" s="123"/>
      <c r="F84" s="123"/>
      <c r="G84" s="123"/>
      <c r="H84" s="185"/>
      <c r="I84" s="123"/>
      <c r="J84" s="123"/>
      <c r="K84" s="123"/>
      <c r="L84" s="123"/>
      <c r="M84" s="185"/>
      <c r="N84" s="124"/>
      <c r="O84" s="124"/>
      <c r="P84" s="124"/>
      <c r="Q84" s="124"/>
      <c r="R84" s="306"/>
      <c r="S84" s="124"/>
      <c r="T84" s="124"/>
      <c r="U84" s="124"/>
      <c r="V84" s="124"/>
      <c r="W84" s="306"/>
      <c r="X84" s="234"/>
      <c r="Y84" s="125"/>
      <c r="Z84" s="125"/>
      <c r="AA84" s="125"/>
      <c r="AB84" s="87"/>
      <c r="AC84" s="125">
        <v>9</v>
      </c>
      <c r="AD84" s="125">
        <v>9</v>
      </c>
      <c r="AE84" s="125"/>
      <c r="AF84" s="125"/>
      <c r="AG84" s="120">
        <v>2</v>
      </c>
      <c r="AH84" s="186"/>
      <c r="AI84" s="186"/>
      <c r="AJ84" s="186"/>
      <c r="AK84" s="186"/>
      <c r="AL84" s="107"/>
      <c r="AM84" s="186"/>
      <c r="AN84" s="186"/>
      <c r="AO84" s="186"/>
      <c r="AP84" s="186"/>
      <c r="AQ84" s="107"/>
      <c r="AR84" s="188"/>
      <c r="AS84" s="188"/>
      <c r="AT84" s="188"/>
      <c r="AU84" s="188"/>
      <c r="AV84" s="107"/>
      <c r="AW84" s="188"/>
      <c r="AX84" s="188"/>
      <c r="AY84" s="188"/>
      <c r="AZ84" s="188"/>
      <c r="BA84" s="23"/>
      <c r="BB84" s="239">
        <f t="shared" ref="BB84:BB94" si="95">BC84+BD84+BE84+BF84</f>
        <v>18</v>
      </c>
      <c r="BC84" s="107">
        <f t="shared" ref="BC84:BC94" si="96">D84+I84+N84+S84+X84+AC84+AH84+AM84+AR84+AW84</f>
        <v>9</v>
      </c>
      <c r="BD84" s="107">
        <f t="shared" ref="BD84:BF94" si="97">E84+J84+O84+T84+Y84+AD84+AI84+AN84+AS84+AX84</f>
        <v>9</v>
      </c>
      <c r="BE84" s="107">
        <f t="shared" si="97"/>
        <v>0</v>
      </c>
      <c r="BF84" s="107">
        <f t="shared" si="97"/>
        <v>0</v>
      </c>
      <c r="BG84" s="187">
        <f t="shared" ref="BG84:BG94" si="98">SUM(H84,M84,R84,W84,AB84,AG84,AL84,AQ84,AV84,BA84)</f>
        <v>2</v>
      </c>
      <c r="BH84" s="107"/>
      <c r="BI84" s="134"/>
      <c r="BJ84" s="102"/>
      <c r="BK84" s="120"/>
      <c r="BL84" s="107"/>
      <c r="BM84" s="120"/>
      <c r="BN84" s="107"/>
      <c r="BO84" s="134"/>
      <c r="BP84" s="102"/>
      <c r="BQ84" s="193"/>
      <c r="BR84" s="107"/>
      <c r="BS84" s="134"/>
      <c r="BT84" s="102"/>
      <c r="BU84" s="120"/>
      <c r="BV84" s="107"/>
      <c r="BW84" s="134"/>
      <c r="BX84" s="120"/>
      <c r="BY84" s="122"/>
      <c r="BZ84" s="130"/>
      <c r="CA84" s="131"/>
      <c r="CB84" s="201"/>
      <c r="CC84" s="131"/>
      <c r="CD84" s="130"/>
      <c r="CE84" s="131"/>
      <c r="CF84" s="201"/>
      <c r="CG84" s="202"/>
      <c r="CH84" s="130"/>
      <c r="CI84" s="131"/>
      <c r="CJ84" s="130"/>
      <c r="CK84" s="131"/>
      <c r="CL84" s="130"/>
      <c r="CM84" s="131"/>
      <c r="CN84" s="130"/>
      <c r="CO84" s="131"/>
      <c r="CP84" s="195"/>
      <c r="CQ84" s="131"/>
      <c r="CR84" s="130"/>
      <c r="CS84" s="131"/>
      <c r="CT84" s="130"/>
      <c r="CU84" s="131"/>
      <c r="CV84" s="130"/>
      <c r="CW84" s="131"/>
      <c r="CX84" s="102"/>
      <c r="CY84" s="120"/>
      <c r="CZ84" s="140"/>
      <c r="DA84" s="120"/>
      <c r="DB84" s="140"/>
      <c r="DC84" s="140"/>
      <c r="DD84" s="23"/>
      <c r="DE84" s="23"/>
      <c r="DF84" s="23"/>
      <c r="DG84" s="107"/>
      <c r="DH84" s="120"/>
      <c r="DI84" s="196"/>
      <c r="DJ84" s="120"/>
      <c r="DK84" s="120"/>
      <c r="DL84" s="120"/>
      <c r="DM84" s="120"/>
      <c r="DN84" s="83"/>
      <c r="DO84" s="84"/>
      <c r="DP84" s="84"/>
      <c r="DQ84" s="84"/>
      <c r="EB84" s="120">
        <f t="shared" ref="EB84:EB94" si="99">BG84</f>
        <v>2</v>
      </c>
      <c r="EC84" s="121">
        <v>15</v>
      </c>
      <c r="ED84" s="122">
        <f t="shared" si="43"/>
        <v>1.6666666666666667</v>
      </c>
    </row>
    <row r="85" spans="1:215" ht="27" customHeight="1">
      <c r="A85" s="107">
        <v>38</v>
      </c>
      <c r="B85" s="293" t="s">
        <v>185</v>
      </c>
      <c r="C85" s="184" t="s">
        <v>112</v>
      </c>
      <c r="D85" s="123"/>
      <c r="E85" s="123"/>
      <c r="F85" s="123"/>
      <c r="G85" s="123"/>
      <c r="H85" s="185"/>
      <c r="I85" s="123"/>
      <c r="J85" s="123"/>
      <c r="K85" s="123"/>
      <c r="L85" s="123"/>
      <c r="M85" s="185"/>
      <c r="N85" s="124"/>
      <c r="O85" s="124"/>
      <c r="P85" s="124"/>
      <c r="Q85" s="124"/>
      <c r="R85" s="185"/>
      <c r="S85" s="124"/>
      <c r="T85" s="124"/>
      <c r="U85" s="124"/>
      <c r="V85" s="124"/>
      <c r="W85" s="185"/>
      <c r="X85" s="234"/>
      <c r="Y85" s="125"/>
      <c r="Z85" s="125"/>
      <c r="AA85" s="125"/>
      <c r="AB85" s="120"/>
      <c r="AC85" s="125"/>
      <c r="AD85" s="125">
        <v>9</v>
      </c>
      <c r="AE85" s="125"/>
      <c r="AF85" s="125"/>
      <c r="AG85" s="120">
        <v>2</v>
      </c>
      <c r="AH85" s="288"/>
      <c r="AI85" s="288"/>
      <c r="AJ85" s="288"/>
      <c r="AK85" s="288"/>
      <c r="AL85" s="23"/>
      <c r="AM85" s="288"/>
      <c r="AN85" s="288"/>
      <c r="AO85" s="288"/>
      <c r="AP85" s="288"/>
      <c r="AQ85" s="307"/>
      <c r="AR85" s="289"/>
      <c r="AS85" s="289"/>
      <c r="AT85" s="289"/>
      <c r="AU85" s="289"/>
      <c r="AV85" s="308"/>
      <c r="AW85" s="289"/>
      <c r="AX85" s="289"/>
      <c r="AY85" s="289"/>
      <c r="AZ85" s="289"/>
      <c r="BA85" s="107"/>
      <c r="BB85" s="239">
        <f t="shared" si="95"/>
        <v>9</v>
      </c>
      <c r="BC85" s="107">
        <f t="shared" si="96"/>
        <v>0</v>
      </c>
      <c r="BD85" s="107">
        <f t="shared" si="97"/>
        <v>9</v>
      </c>
      <c r="BE85" s="107">
        <f t="shared" si="97"/>
        <v>0</v>
      </c>
      <c r="BF85" s="107">
        <f t="shared" si="97"/>
        <v>0</v>
      </c>
      <c r="BG85" s="187">
        <f t="shared" si="98"/>
        <v>2</v>
      </c>
      <c r="BH85" s="86"/>
      <c r="BI85" s="87"/>
      <c r="BJ85" s="86"/>
      <c r="BK85" s="87"/>
      <c r="BL85" s="86"/>
      <c r="BM85" s="87"/>
      <c r="BN85" s="86"/>
      <c r="BO85" s="87"/>
      <c r="BP85" s="86"/>
      <c r="BQ85" s="309"/>
      <c r="BR85" s="86"/>
      <c r="BS85" s="87"/>
      <c r="BT85" s="86"/>
      <c r="BU85" s="87"/>
      <c r="BV85" s="86"/>
      <c r="BW85" s="87"/>
      <c r="BX85" s="87"/>
      <c r="BZ85" s="302"/>
      <c r="CA85" s="301"/>
      <c r="CB85" s="310"/>
      <c r="CC85" s="301"/>
      <c r="CD85" s="302"/>
      <c r="CE85" s="301"/>
      <c r="CF85" s="310"/>
      <c r="CG85" s="311"/>
      <c r="CH85" s="130"/>
      <c r="CI85" s="131"/>
      <c r="CJ85" s="130"/>
      <c r="CK85" s="131"/>
      <c r="CL85" s="130"/>
      <c r="CM85" s="131"/>
      <c r="CN85" s="130"/>
      <c r="CO85" s="131"/>
      <c r="CP85" s="195"/>
      <c r="CQ85" s="131"/>
      <c r="CR85" s="130"/>
      <c r="CS85" s="131"/>
      <c r="CT85" s="130"/>
      <c r="CU85" s="131"/>
      <c r="CV85" s="130"/>
      <c r="CW85" s="131"/>
      <c r="DC85" s="95"/>
      <c r="DD85" s="84"/>
      <c r="DE85" s="84"/>
      <c r="DF85" s="84"/>
      <c r="DG85" s="86"/>
      <c r="DJ85" s="87"/>
      <c r="DK85" s="87"/>
      <c r="DO85" s="84"/>
      <c r="DP85" s="84"/>
      <c r="DQ85" s="84"/>
      <c r="EB85" s="120">
        <f t="shared" si="99"/>
        <v>2</v>
      </c>
      <c r="EC85" s="121">
        <v>5</v>
      </c>
      <c r="ED85" s="122">
        <f t="shared" si="43"/>
        <v>1.1111111111111112</v>
      </c>
    </row>
    <row r="86" spans="1:215" ht="21" customHeight="1">
      <c r="A86" s="107">
        <v>39</v>
      </c>
      <c r="B86" s="79" t="s">
        <v>186</v>
      </c>
      <c r="C86" s="184" t="s">
        <v>108</v>
      </c>
      <c r="D86" s="123"/>
      <c r="E86" s="123"/>
      <c r="F86" s="123"/>
      <c r="G86" s="123"/>
      <c r="H86" s="107"/>
      <c r="I86" s="123"/>
      <c r="J86" s="123"/>
      <c r="K86" s="123"/>
      <c r="L86" s="123"/>
      <c r="M86" s="107"/>
      <c r="N86" s="124"/>
      <c r="O86" s="124"/>
      <c r="P86" s="124"/>
      <c r="Q86" s="124"/>
      <c r="R86" s="23"/>
      <c r="S86" s="124"/>
      <c r="T86" s="124"/>
      <c r="U86" s="124"/>
      <c r="V86" s="124"/>
      <c r="W86" s="304"/>
      <c r="X86" s="125"/>
      <c r="Y86" s="125"/>
      <c r="Z86" s="125"/>
      <c r="AA86" s="125"/>
      <c r="AB86" s="215"/>
      <c r="AC86" s="125">
        <v>6</v>
      </c>
      <c r="AD86" s="125">
        <v>12</v>
      </c>
      <c r="AE86" s="125"/>
      <c r="AF86" s="125"/>
      <c r="AG86" s="120">
        <v>3</v>
      </c>
      <c r="AH86" s="288"/>
      <c r="AI86" s="288"/>
      <c r="AJ86" s="288"/>
      <c r="AK86" s="288"/>
      <c r="AL86" s="23"/>
      <c r="AM86" s="288"/>
      <c r="AN86" s="288"/>
      <c r="AO86" s="288"/>
      <c r="AP86" s="288"/>
      <c r="AQ86" s="307"/>
      <c r="AR86" s="289"/>
      <c r="AS86" s="289"/>
      <c r="AT86" s="289"/>
      <c r="AU86" s="289"/>
      <c r="AV86" s="308"/>
      <c r="AW86" s="289"/>
      <c r="AX86" s="289"/>
      <c r="AY86" s="289"/>
      <c r="AZ86" s="289"/>
      <c r="BA86" s="187"/>
      <c r="BB86" s="239">
        <f>BC86+BD86+BE86+BF86</f>
        <v>18</v>
      </c>
      <c r="BC86" s="107">
        <f t="shared" ref="BC86:BF89" si="100">D86+I86+N86+S86+X86+AC86+AH86+AM86+AR86+AW86</f>
        <v>6</v>
      </c>
      <c r="BD86" s="107">
        <f t="shared" si="100"/>
        <v>12</v>
      </c>
      <c r="BE86" s="107">
        <f t="shared" si="100"/>
        <v>0</v>
      </c>
      <c r="BF86" s="107">
        <f t="shared" si="100"/>
        <v>0</v>
      </c>
      <c r="BG86" s="187">
        <f>SUM(H86,M86,R86,W86,AB86,AG86,AL86,AQ86,AV86,BA86)</f>
        <v>3</v>
      </c>
      <c r="BH86" s="107"/>
      <c r="BI86" s="134"/>
      <c r="BJ86" s="102"/>
      <c r="BK86" s="120"/>
      <c r="BL86" s="107"/>
      <c r="BM86" s="120"/>
      <c r="BN86" s="107"/>
      <c r="BO86" s="134"/>
      <c r="BP86" s="102"/>
      <c r="BQ86" s="193"/>
      <c r="BR86" s="107"/>
      <c r="BS86" s="134"/>
      <c r="BT86" s="102"/>
      <c r="BU86" s="120"/>
      <c r="BV86" s="107"/>
      <c r="BW86" s="134"/>
      <c r="BX86" s="120"/>
      <c r="BY86" s="122"/>
      <c r="BZ86" s="130"/>
      <c r="CA86" s="131"/>
      <c r="CB86" s="201"/>
      <c r="CC86" s="131"/>
      <c r="CD86" s="130"/>
      <c r="CE86" s="131"/>
      <c r="CF86" s="201"/>
      <c r="CG86" s="202"/>
      <c r="CH86" s="130"/>
      <c r="CI86" s="131"/>
      <c r="CJ86" s="130"/>
      <c r="CK86" s="131"/>
      <c r="CL86" s="130"/>
      <c r="CM86" s="131"/>
      <c r="CN86" s="130"/>
      <c r="CO86" s="131"/>
      <c r="CP86" s="195"/>
      <c r="CQ86" s="131"/>
      <c r="CR86" s="130"/>
      <c r="CS86" s="131"/>
      <c r="CT86" s="130"/>
      <c r="CU86" s="131"/>
      <c r="CV86" s="130"/>
      <c r="CW86" s="131"/>
      <c r="CX86" s="102"/>
      <c r="CY86" s="120"/>
      <c r="CZ86" s="140"/>
      <c r="DA86" s="120"/>
      <c r="DB86" s="140"/>
      <c r="DC86" s="140"/>
      <c r="DD86" s="23"/>
      <c r="DE86" s="23"/>
      <c r="DF86" s="23"/>
      <c r="DG86" s="107"/>
      <c r="DH86" s="120"/>
      <c r="DI86" s="196"/>
      <c r="DJ86" s="120"/>
      <c r="DK86" s="120"/>
      <c r="DL86" s="120"/>
      <c r="DM86" s="120"/>
      <c r="DN86" s="83"/>
      <c r="DO86" s="84"/>
      <c r="DP86" s="84"/>
      <c r="DQ86" s="84"/>
      <c r="EB86" s="120">
        <f>BG86</f>
        <v>3</v>
      </c>
      <c r="EC86" s="121">
        <v>20</v>
      </c>
      <c r="ED86" s="122">
        <f>EC86*BG86/BB86</f>
        <v>3.3333333333333335</v>
      </c>
    </row>
    <row r="87" spans="1:215" ht="21" customHeight="1">
      <c r="A87" s="107">
        <v>40</v>
      </c>
      <c r="B87" s="78" t="s">
        <v>187</v>
      </c>
      <c r="C87" s="184" t="s">
        <v>112</v>
      </c>
      <c r="D87" s="123"/>
      <c r="E87" s="123"/>
      <c r="F87" s="123"/>
      <c r="G87" s="123"/>
      <c r="H87" s="185"/>
      <c r="I87" s="123"/>
      <c r="J87" s="123"/>
      <c r="K87" s="123"/>
      <c r="L87" s="123"/>
      <c r="M87" s="185"/>
      <c r="N87" s="124"/>
      <c r="O87" s="124"/>
      <c r="P87" s="124"/>
      <c r="Q87" s="124"/>
      <c r="R87" s="185"/>
      <c r="S87" s="124"/>
      <c r="T87" s="124"/>
      <c r="U87" s="124"/>
      <c r="V87" s="124"/>
      <c r="W87" s="185"/>
      <c r="X87" s="234"/>
      <c r="Y87" s="125"/>
      <c r="Z87" s="125"/>
      <c r="AA87" s="125"/>
      <c r="AB87" s="120"/>
      <c r="AC87" s="125"/>
      <c r="AD87" s="125"/>
      <c r="AE87" s="125"/>
      <c r="AF87" s="125"/>
      <c r="AG87" s="120"/>
      <c r="AH87" s="235">
        <v>9</v>
      </c>
      <c r="AI87" s="235">
        <v>9</v>
      </c>
      <c r="AJ87" s="235"/>
      <c r="AK87" s="235"/>
      <c r="AL87" s="120">
        <v>3</v>
      </c>
      <c r="AM87" s="290"/>
      <c r="AN87" s="290"/>
      <c r="AO87" s="290"/>
      <c r="AP87" s="290"/>
      <c r="AQ87" s="101"/>
      <c r="AR87" s="291"/>
      <c r="AS87" s="291"/>
      <c r="AT87" s="291"/>
      <c r="AU87" s="291"/>
      <c r="AV87" s="314"/>
      <c r="AW87" s="188"/>
      <c r="AX87" s="188"/>
      <c r="AY87" s="188"/>
      <c r="AZ87" s="188"/>
      <c r="BA87" s="187"/>
      <c r="BB87" s="239">
        <f>BC87+BD87+BE87+BF87</f>
        <v>18</v>
      </c>
      <c r="BC87" s="107">
        <f t="shared" si="100"/>
        <v>9</v>
      </c>
      <c r="BD87" s="107">
        <f t="shared" si="100"/>
        <v>9</v>
      </c>
      <c r="BE87" s="107">
        <f t="shared" si="100"/>
        <v>0</v>
      </c>
      <c r="BF87" s="107">
        <f t="shared" si="100"/>
        <v>0</v>
      </c>
      <c r="BG87" s="187">
        <f>SUM(H87,M87,R87,W87,AB87,AG87,AL87,AQ87,AV87,BA87)</f>
        <v>3</v>
      </c>
      <c r="BH87" s="107"/>
      <c r="BI87" s="134"/>
      <c r="BJ87" s="102"/>
      <c r="BK87" s="120"/>
      <c r="BL87" s="107"/>
      <c r="BM87" s="120"/>
      <c r="BN87" s="107"/>
      <c r="BO87" s="134"/>
      <c r="BP87" s="102"/>
      <c r="BQ87" s="193"/>
      <c r="BR87" s="107"/>
      <c r="BS87" s="134"/>
      <c r="BT87" s="102"/>
      <c r="BU87" s="120"/>
      <c r="BV87" s="107"/>
      <c r="BW87" s="134"/>
      <c r="BX87" s="120"/>
      <c r="BY87" s="122"/>
      <c r="BZ87" s="130"/>
      <c r="CA87" s="131"/>
      <c r="CB87" s="201"/>
      <c r="CC87" s="131"/>
      <c r="CD87" s="130"/>
      <c r="CE87" s="131"/>
      <c r="CF87" s="201"/>
      <c r="CG87" s="202"/>
      <c r="CH87" s="130"/>
      <c r="CI87" s="131"/>
      <c r="CJ87" s="130"/>
      <c r="CK87" s="131"/>
      <c r="CL87" s="130"/>
      <c r="CM87" s="131"/>
      <c r="CN87" s="130"/>
      <c r="CO87" s="131"/>
      <c r="CP87" s="195"/>
      <c r="CQ87" s="131"/>
      <c r="CR87" s="130"/>
      <c r="CS87" s="131"/>
      <c r="CT87" s="130"/>
      <c r="CU87" s="131"/>
      <c r="CV87" s="130"/>
      <c r="CW87" s="131"/>
      <c r="CX87" s="102"/>
      <c r="CY87" s="120"/>
      <c r="CZ87" s="140"/>
      <c r="DA87" s="120"/>
      <c r="DB87" s="140"/>
      <c r="DC87" s="140"/>
      <c r="DD87" s="23"/>
      <c r="DE87" s="23"/>
      <c r="DF87" s="23"/>
      <c r="DG87" s="107"/>
      <c r="DH87" s="120"/>
      <c r="DI87" s="196"/>
      <c r="DJ87" s="120"/>
      <c r="DK87" s="120"/>
      <c r="DL87" s="120"/>
      <c r="DM87" s="120"/>
      <c r="DN87" s="83"/>
      <c r="DO87" s="84"/>
      <c r="DP87" s="84"/>
      <c r="DQ87" s="84"/>
      <c r="EB87" s="120">
        <f>BG87</f>
        <v>3</v>
      </c>
      <c r="EC87" s="121">
        <v>6</v>
      </c>
      <c r="ED87" s="122">
        <f>EC87*BG87/BB87</f>
        <v>1</v>
      </c>
    </row>
    <row r="88" spans="1:215" ht="21" customHeight="1">
      <c r="A88" s="107">
        <v>41</v>
      </c>
      <c r="B88" s="78" t="s">
        <v>188</v>
      </c>
      <c r="C88" s="184" t="s">
        <v>108</v>
      </c>
      <c r="D88" s="123"/>
      <c r="E88" s="123"/>
      <c r="F88" s="123"/>
      <c r="G88" s="123"/>
      <c r="H88" s="185"/>
      <c r="I88" s="123"/>
      <c r="J88" s="123"/>
      <c r="K88" s="123"/>
      <c r="L88" s="123"/>
      <c r="M88" s="185"/>
      <c r="N88" s="124"/>
      <c r="O88" s="124"/>
      <c r="P88" s="124"/>
      <c r="Q88" s="124"/>
      <c r="R88" s="185"/>
      <c r="S88" s="124"/>
      <c r="T88" s="124"/>
      <c r="U88" s="124"/>
      <c r="V88" s="124"/>
      <c r="W88" s="185"/>
      <c r="X88" s="234"/>
      <c r="Y88" s="125"/>
      <c r="Z88" s="125"/>
      <c r="AA88" s="125"/>
      <c r="AB88" s="120"/>
      <c r="AC88" s="125"/>
      <c r="AD88" s="125"/>
      <c r="AE88" s="125"/>
      <c r="AF88" s="125"/>
      <c r="AG88" s="107"/>
      <c r="AH88" s="235">
        <v>9</v>
      </c>
      <c r="AI88" s="782">
        <v>9</v>
      </c>
      <c r="AJ88" s="235"/>
      <c r="AK88" s="235"/>
      <c r="AL88" s="120">
        <v>3</v>
      </c>
      <c r="AM88" s="238"/>
      <c r="AN88" s="238"/>
      <c r="AO88" s="238"/>
      <c r="AP88" s="238"/>
      <c r="AQ88" s="101"/>
      <c r="AR88" s="292"/>
      <c r="AS88" s="292"/>
      <c r="AT88" s="292"/>
      <c r="AU88" s="292"/>
      <c r="AV88" s="213"/>
      <c r="AW88" s="188"/>
      <c r="AX88" s="188"/>
      <c r="AY88" s="188"/>
      <c r="AZ88" s="188"/>
      <c r="BA88" s="187"/>
      <c r="BB88" s="239">
        <f>BC88+BD88+BE88+BF88</f>
        <v>18</v>
      </c>
      <c r="BC88" s="107">
        <f t="shared" si="100"/>
        <v>9</v>
      </c>
      <c r="BD88" s="107">
        <f t="shared" si="100"/>
        <v>9</v>
      </c>
      <c r="BE88" s="107">
        <f t="shared" si="100"/>
        <v>0</v>
      </c>
      <c r="BF88" s="107">
        <f t="shared" si="100"/>
        <v>0</v>
      </c>
      <c r="BG88" s="187">
        <f>SUM(H88,M88,R88,W88,AB88,AG88,AL88,AQ88,AV88,BA88)</f>
        <v>3</v>
      </c>
      <c r="BH88" s="107"/>
      <c r="BI88" s="134"/>
      <c r="BJ88" s="102"/>
      <c r="BK88" s="120"/>
      <c r="BL88" s="107"/>
      <c r="BM88" s="120"/>
      <c r="BN88" s="107"/>
      <c r="BO88" s="134"/>
      <c r="BP88" s="102"/>
      <c r="BQ88" s="193"/>
      <c r="BR88" s="107"/>
      <c r="BS88" s="134"/>
      <c r="BT88" s="102"/>
      <c r="BU88" s="120"/>
      <c r="BV88" s="107"/>
      <c r="BW88" s="134"/>
      <c r="BX88" s="120"/>
      <c r="BY88" s="122"/>
      <c r="BZ88" s="130"/>
      <c r="CA88" s="131"/>
      <c r="CB88" s="201"/>
      <c r="CC88" s="131"/>
      <c r="CD88" s="130"/>
      <c r="CE88" s="131"/>
      <c r="CF88" s="201"/>
      <c r="CG88" s="202"/>
      <c r="CH88" s="130"/>
      <c r="CI88" s="131"/>
      <c r="CJ88" s="130"/>
      <c r="CK88" s="131"/>
      <c r="CL88" s="130"/>
      <c r="CM88" s="131"/>
      <c r="CN88" s="130"/>
      <c r="CO88" s="131"/>
      <c r="CP88" s="195"/>
      <c r="CQ88" s="131"/>
      <c r="CR88" s="138"/>
      <c r="CS88" s="131"/>
      <c r="CT88" s="130"/>
      <c r="CU88" s="131"/>
      <c r="CV88" s="130"/>
      <c r="CW88" s="131"/>
      <c r="CX88" s="102"/>
      <c r="CY88" s="120"/>
      <c r="CZ88" s="140"/>
      <c r="DA88" s="120"/>
      <c r="DB88" s="140"/>
      <c r="DC88" s="140"/>
      <c r="DD88" s="23"/>
      <c r="DE88" s="23"/>
      <c r="DF88" s="23"/>
      <c r="DG88" s="107"/>
      <c r="DH88" s="120"/>
      <c r="DI88" s="196"/>
      <c r="DJ88" s="120"/>
      <c r="DK88" s="120"/>
      <c r="DL88" s="120"/>
      <c r="DM88" s="120"/>
      <c r="DN88" s="83"/>
      <c r="DO88" s="84"/>
      <c r="DP88" s="84"/>
      <c r="DQ88" s="84"/>
      <c r="EB88" s="120">
        <f>BG88</f>
        <v>3</v>
      </c>
      <c r="EC88" s="121">
        <v>15</v>
      </c>
      <c r="ED88" s="122">
        <f>EC88*BG88/BB88</f>
        <v>2.5</v>
      </c>
    </row>
    <row r="89" spans="1:215" ht="27" customHeight="1">
      <c r="A89" s="107">
        <v>42</v>
      </c>
      <c r="B89" s="78" t="s">
        <v>189</v>
      </c>
      <c r="C89" s="184" t="s">
        <v>108</v>
      </c>
      <c r="D89" s="123"/>
      <c r="E89" s="123"/>
      <c r="F89" s="123"/>
      <c r="G89" s="123"/>
      <c r="H89" s="185"/>
      <c r="I89" s="123"/>
      <c r="J89" s="123"/>
      <c r="K89" s="123"/>
      <c r="L89" s="123"/>
      <c r="M89" s="185"/>
      <c r="N89" s="124"/>
      <c r="O89" s="124"/>
      <c r="P89" s="124"/>
      <c r="Q89" s="124"/>
      <c r="R89" s="185"/>
      <c r="S89" s="124"/>
      <c r="T89" s="124"/>
      <c r="U89" s="124"/>
      <c r="V89" s="124"/>
      <c r="W89" s="185"/>
      <c r="X89" s="234"/>
      <c r="Y89" s="125"/>
      <c r="Z89" s="125"/>
      <c r="AA89" s="125"/>
      <c r="AB89" s="120"/>
      <c r="AC89" s="125"/>
      <c r="AD89" s="125"/>
      <c r="AE89" s="125"/>
      <c r="AF89" s="125"/>
      <c r="AG89" s="107"/>
      <c r="AH89" s="235">
        <v>9</v>
      </c>
      <c r="AI89" s="235">
        <v>9</v>
      </c>
      <c r="AJ89" s="235"/>
      <c r="AK89" s="235"/>
      <c r="AL89" s="120">
        <v>3</v>
      </c>
      <c r="AM89" s="290"/>
      <c r="AN89" s="290"/>
      <c r="AO89" s="290"/>
      <c r="AP89" s="290"/>
      <c r="AQ89" s="134"/>
      <c r="AR89" s="291"/>
      <c r="AS89" s="291"/>
      <c r="AT89" s="291"/>
      <c r="AU89" s="291"/>
      <c r="AV89" s="213"/>
      <c r="AW89" s="188"/>
      <c r="AX89" s="188"/>
      <c r="AY89" s="188"/>
      <c r="AZ89" s="188"/>
      <c r="BA89" s="187"/>
      <c r="BB89" s="239">
        <f>BC89+BD89+BE89+BF89</f>
        <v>18</v>
      </c>
      <c r="BC89" s="107">
        <f t="shared" si="100"/>
        <v>9</v>
      </c>
      <c r="BD89" s="107">
        <f t="shared" si="100"/>
        <v>9</v>
      </c>
      <c r="BE89" s="107">
        <f t="shared" si="100"/>
        <v>0</v>
      </c>
      <c r="BF89" s="107">
        <f t="shared" si="100"/>
        <v>0</v>
      </c>
      <c r="BG89" s="187">
        <f>SUM(H89,M89,R89,W89,AB89,AG89,AL89,AQ89,AV89,BA89)</f>
        <v>3</v>
      </c>
      <c r="BH89" s="107"/>
      <c r="BI89" s="134"/>
      <c r="BJ89" s="102"/>
      <c r="BK89" s="120"/>
      <c r="BL89" s="107"/>
      <c r="BM89" s="120"/>
      <c r="BN89" s="107"/>
      <c r="BO89" s="134"/>
      <c r="BP89" s="102"/>
      <c r="BQ89" s="193"/>
      <c r="BR89" s="107"/>
      <c r="BS89" s="134"/>
      <c r="BT89" s="102"/>
      <c r="BU89" s="120"/>
      <c r="BV89" s="107"/>
      <c r="BW89" s="134"/>
      <c r="BX89" s="120"/>
      <c r="BY89" s="122"/>
      <c r="BZ89" s="130"/>
      <c r="CA89" s="131"/>
      <c r="CB89" s="201"/>
      <c r="CC89" s="131"/>
      <c r="CD89" s="130"/>
      <c r="CE89" s="131"/>
      <c r="CF89" s="201"/>
      <c r="CG89" s="202"/>
      <c r="CH89" s="130"/>
      <c r="CI89" s="131"/>
      <c r="CJ89" s="130"/>
      <c r="CK89" s="131"/>
      <c r="CL89" s="130"/>
      <c r="CM89" s="131"/>
      <c r="CN89" s="130"/>
      <c r="CO89" s="131"/>
      <c r="CP89" s="195"/>
      <c r="CQ89" s="131"/>
      <c r="CR89" s="138"/>
      <c r="CS89" s="131"/>
      <c r="CT89" s="130"/>
      <c r="CU89" s="131"/>
      <c r="CV89" s="130"/>
      <c r="CW89" s="131"/>
      <c r="CX89" s="102"/>
      <c r="CY89" s="120"/>
      <c r="CZ89" s="140"/>
      <c r="DA89" s="120"/>
      <c r="DB89" s="140"/>
      <c r="DC89" s="140"/>
      <c r="DD89" s="23"/>
      <c r="DE89" s="23"/>
      <c r="DF89" s="23"/>
      <c r="DG89" s="107"/>
      <c r="DH89" s="120"/>
      <c r="DI89" s="196"/>
      <c r="DJ89" s="120"/>
      <c r="DK89" s="120"/>
      <c r="DL89" s="120"/>
      <c r="DM89" s="120"/>
      <c r="DN89" s="83"/>
      <c r="DO89" s="84"/>
      <c r="DP89" s="84"/>
      <c r="DQ89" s="84"/>
      <c r="EB89" s="120">
        <f>BG89</f>
        <v>3</v>
      </c>
      <c r="EC89" s="121">
        <v>5</v>
      </c>
      <c r="ED89" s="122">
        <f>EC89*BG89/BB89</f>
        <v>0.83333333333333337</v>
      </c>
    </row>
    <row r="90" spans="1:215" ht="27" customHeight="1">
      <c r="A90" s="107">
        <v>43</v>
      </c>
      <c r="B90" s="78" t="s">
        <v>190</v>
      </c>
      <c r="C90" s="184" t="s">
        <v>108</v>
      </c>
      <c r="D90" s="123"/>
      <c r="E90" s="123"/>
      <c r="F90" s="123"/>
      <c r="G90" s="123"/>
      <c r="H90" s="185"/>
      <c r="I90" s="123"/>
      <c r="J90" s="123"/>
      <c r="K90" s="123"/>
      <c r="L90" s="123"/>
      <c r="M90" s="185"/>
      <c r="N90" s="124"/>
      <c r="O90" s="124"/>
      <c r="P90" s="124"/>
      <c r="Q90" s="124"/>
      <c r="R90" s="185"/>
      <c r="S90" s="124"/>
      <c r="T90" s="124"/>
      <c r="U90" s="124"/>
      <c r="V90" s="124"/>
      <c r="W90" s="185"/>
      <c r="X90" s="234"/>
      <c r="Y90" s="125"/>
      <c r="Z90" s="125"/>
      <c r="AA90" s="125"/>
      <c r="AB90" s="120"/>
      <c r="AC90" s="125"/>
      <c r="AD90" s="125"/>
      <c r="AE90" s="125"/>
      <c r="AF90" s="125"/>
      <c r="AG90" s="193"/>
      <c r="AH90" s="235"/>
      <c r="AI90" s="235"/>
      <c r="AJ90" s="235"/>
      <c r="AK90" s="235"/>
      <c r="AL90" s="120"/>
      <c r="AM90" s="238">
        <v>9</v>
      </c>
      <c r="AN90" s="238">
        <v>9</v>
      </c>
      <c r="AO90" s="290"/>
      <c r="AP90" s="290"/>
      <c r="AQ90" s="134">
        <v>2</v>
      </c>
      <c r="AR90" s="291"/>
      <c r="AS90" s="291"/>
      <c r="AT90" s="291"/>
      <c r="AU90" s="291"/>
      <c r="AV90" s="213"/>
      <c r="AW90" s="188"/>
      <c r="AX90" s="188"/>
      <c r="AY90" s="188"/>
      <c r="AZ90" s="188"/>
      <c r="BA90" s="23"/>
      <c r="BB90" s="239">
        <f t="shared" si="95"/>
        <v>18</v>
      </c>
      <c r="BC90" s="107">
        <f t="shared" si="96"/>
        <v>9</v>
      </c>
      <c r="BD90" s="107">
        <f t="shared" si="97"/>
        <v>9</v>
      </c>
      <c r="BE90" s="107">
        <f t="shared" si="97"/>
        <v>0</v>
      </c>
      <c r="BF90" s="107">
        <f t="shared" si="97"/>
        <v>0</v>
      </c>
      <c r="BG90" s="187">
        <f t="shared" si="98"/>
        <v>2</v>
      </c>
      <c r="BH90" s="84"/>
      <c r="BI90" s="85"/>
      <c r="BJ90" s="84"/>
      <c r="BK90" s="85"/>
      <c r="BL90" s="84"/>
      <c r="BM90" s="85"/>
      <c r="BN90" s="84"/>
      <c r="BO90" s="85"/>
      <c r="BP90" s="84"/>
      <c r="BQ90" s="93"/>
      <c r="BR90" s="84"/>
      <c r="BS90" s="85"/>
      <c r="BT90" s="84"/>
      <c r="BU90" s="85"/>
      <c r="BV90" s="84"/>
      <c r="BW90" s="85"/>
      <c r="BX90" s="85"/>
      <c r="BZ90" s="84"/>
      <c r="CA90" s="85"/>
      <c r="CB90" s="84"/>
      <c r="CC90" s="85"/>
      <c r="CF90" s="84"/>
      <c r="CG90" s="85"/>
      <c r="CH90" s="130"/>
      <c r="CI90" s="131"/>
      <c r="CJ90" s="130"/>
      <c r="CK90" s="131"/>
      <c r="CL90" s="130"/>
      <c r="CM90" s="131"/>
      <c r="CN90" s="130"/>
      <c r="CO90" s="131"/>
      <c r="CP90" s="195"/>
      <c r="CQ90" s="131"/>
      <c r="CR90" s="130"/>
      <c r="CS90" s="131"/>
      <c r="CT90" s="130"/>
      <c r="CU90" s="131"/>
      <c r="CV90" s="130"/>
      <c r="CW90" s="131"/>
      <c r="DD90" s="84"/>
      <c r="DE90" s="84"/>
      <c r="DF90" s="84"/>
      <c r="DG90" s="86"/>
      <c r="DJ90" s="84"/>
      <c r="DK90" s="84"/>
      <c r="DO90" s="84"/>
      <c r="DP90" s="84"/>
      <c r="DQ90" s="84"/>
      <c r="EB90" s="120">
        <f t="shared" si="99"/>
        <v>2</v>
      </c>
      <c r="EC90" s="121">
        <v>10</v>
      </c>
      <c r="ED90" s="122">
        <f t="shared" si="43"/>
        <v>1.1111111111111112</v>
      </c>
      <c r="EH90" s="88" t="s">
        <v>249</v>
      </c>
    </row>
    <row r="91" spans="1:215" ht="27" customHeight="1">
      <c r="A91" s="107">
        <v>44</v>
      </c>
      <c r="B91" s="293" t="s">
        <v>191</v>
      </c>
      <c r="C91" s="184" t="s">
        <v>112</v>
      </c>
      <c r="D91" s="123"/>
      <c r="E91" s="123"/>
      <c r="F91" s="123"/>
      <c r="G91" s="123"/>
      <c r="H91" s="187"/>
      <c r="I91" s="123"/>
      <c r="J91" s="123"/>
      <c r="K91" s="123"/>
      <c r="L91" s="123"/>
      <c r="M91" s="187"/>
      <c r="N91" s="124"/>
      <c r="O91" s="124"/>
      <c r="P91" s="124"/>
      <c r="Q91" s="124"/>
      <c r="R91" s="187"/>
      <c r="S91" s="124"/>
      <c r="T91" s="124"/>
      <c r="U91" s="124"/>
      <c r="V91" s="124"/>
      <c r="W91" s="187"/>
      <c r="X91" s="234"/>
      <c r="Y91" s="125"/>
      <c r="Z91" s="125"/>
      <c r="AA91" s="125"/>
      <c r="AB91" s="120"/>
      <c r="AC91" s="125"/>
      <c r="AD91" s="125"/>
      <c r="AE91" s="125"/>
      <c r="AF91" s="125"/>
      <c r="AG91" s="187"/>
      <c r="AH91" s="186"/>
      <c r="AI91" s="186"/>
      <c r="AJ91" s="186"/>
      <c r="AK91" s="186"/>
      <c r="AL91" s="187"/>
      <c r="AM91" s="235">
        <v>9</v>
      </c>
      <c r="AN91" s="235">
        <v>9</v>
      </c>
      <c r="AO91" s="186"/>
      <c r="AP91" s="186"/>
      <c r="AQ91" s="211">
        <v>2</v>
      </c>
      <c r="AR91" s="188"/>
      <c r="AS91" s="188"/>
      <c r="AT91" s="188"/>
      <c r="AU91" s="188"/>
      <c r="AV91" s="213"/>
      <c r="AW91" s="188"/>
      <c r="AX91" s="188"/>
      <c r="AY91" s="188"/>
      <c r="AZ91" s="188"/>
      <c r="BA91" s="187"/>
      <c r="BB91" s="239">
        <f t="shared" si="95"/>
        <v>18</v>
      </c>
      <c r="BC91" s="107">
        <f t="shared" si="96"/>
        <v>9</v>
      </c>
      <c r="BD91" s="107">
        <f t="shared" si="97"/>
        <v>9</v>
      </c>
      <c r="BE91" s="107">
        <f t="shared" si="97"/>
        <v>0</v>
      </c>
      <c r="BF91" s="107">
        <f t="shared" si="97"/>
        <v>0</v>
      </c>
      <c r="BG91" s="187">
        <f t="shared" si="98"/>
        <v>2</v>
      </c>
      <c r="BH91" s="218"/>
      <c r="BI91" s="223"/>
      <c r="BJ91" s="220"/>
      <c r="BK91" s="221"/>
      <c r="BL91" s="218"/>
      <c r="BM91" s="221"/>
      <c r="BN91" s="218"/>
      <c r="BO91" s="223"/>
      <c r="BP91" s="220"/>
      <c r="BQ91" s="222"/>
      <c r="BR91" s="218"/>
      <c r="BS91" s="223"/>
      <c r="BT91" s="220"/>
      <c r="BU91" s="221"/>
      <c r="BV91" s="218"/>
      <c r="BW91" s="223"/>
      <c r="BX91" s="221"/>
      <c r="BY91" s="224"/>
      <c r="BZ91" s="218">
        <f>BB91</f>
        <v>18</v>
      </c>
      <c r="CA91" s="221">
        <f>BG91</f>
        <v>2</v>
      </c>
      <c r="CB91" s="218"/>
      <c r="CC91" s="221"/>
      <c r="CD91" s="218"/>
      <c r="CE91" s="221"/>
      <c r="CF91" s="229"/>
      <c r="CG91" s="281"/>
      <c r="CH91" s="130"/>
      <c r="CI91" s="131"/>
      <c r="CJ91" s="130"/>
      <c r="CK91" s="131"/>
      <c r="CL91" s="130"/>
      <c r="CM91" s="131"/>
      <c r="CN91" s="130"/>
      <c r="CO91" s="131"/>
      <c r="CP91" s="195"/>
      <c r="CQ91" s="131"/>
      <c r="CR91" s="130"/>
      <c r="CS91" s="131"/>
      <c r="CT91" s="130"/>
      <c r="CU91" s="131"/>
      <c r="CV91" s="130"/>
      <c r="CW91" s="131"/>
      <c r="CX91" s="220"/>
      <c r="CY91" s="221">
        <f>BB91/25</f>
        <v>0.72</v>
      </c>
      <c r="CZ91" s="228">
        <f>CY91*100/180</f>
        <v>0.4</v>
      </c>
      <c r="DA91" s="221">
        <f>CX91/25</f>
        <v>0</v>
      </c>
      <c r="DB91" s="228">
        <f>DA91*100/180</f>
        <v>0</v>
      </c>
      <c r="DC91" s="228">
        <f>CZ91+DB91</f>
        <v>0.4</v>
      </c>
      <c r="DD91" s="229"/>
      <c r="DE91" s="229"/>
      <c r="DF91" s="229"/>
      <c r="DG91" s="218">
        <f>BB91</f>
        <v>18</v>
      </c>
      <c r="DH91" s="221">
        <f>BG91</f>
        <v>2</v>
      </c>
      <c r="DI91" s="230">
        <f>DH91*100/180</f>
        <v>1.1111111111111112</v>
      </c>
      <c r="DJ91" s="221"/>
      <c r="DK91" s="221"/>
      <c r="DL91" s="221"/>
      <c r="DM91" s="221"/>
      <c r="DN91" s="231" t="s">
        <v>192</v>
      </c>
      <c r="DO91" s="232"/>
      <c r="DP91" s="232"/>
      <c r="DQ91" s="232"/>
      <c r="DR91" s="233"/>
      <c r="DS91" s="233"/>
      <c r="DT91" s="233"/>
      <c r="DU91" s="233"/>
      <c r="DV91" s="233"/>
      <c r="DW91" s="233"/>
      <c r="DX91" s="233"/>
      <c r="DY91" s="233"/>
      <c r="DZ91" s="233"/>
      <c r="EA91" s="233"/>
      <c r="EB91" s="120">
        <f t="shared" si="99"/>
        <v>2</v>
      </c>
      <c r="EC91" s="121">
        <v>10</v>
      </c>
      <c r="ED91" s="122">
        <f t="shared" si="43"/>
        <v>1.1111111111111112</v>
      </c>
      <c r="EH91" s="88" t="s">
        <v>249</v>
      </c>
      <c r="GZ91" s="233"/>
      <c r="HA91" s="233"/>
      <c r="HB91" s="233"/>
      <c r="HC91" s="233"/>
      <c r="HD91" s="233"/>
      <c r="HE91" s="233"/>
      <c r="HF91" s="233"/>
      <c r="HG91" s="233"/>
    </row>
    <row r="92" spans="1:215" ht="27" customHeight="1">
      <c r="A92" s="107">
        <v>45</v>
      </c>
      <c r="B92" s="312" t="s">
        <v>193</v>
      </c>
      <c r="C92" s="184" t="s">
        <v>112</v>
      </c>
      <c r="D92" s="123"/>
      <c r="E92" s="123"/>
      <c r="F92" s="123"/>
      <c r="G92" s="123"/>
      <c r="H92" s="185"/>
      <c r="I92" s="123"/>
      <c r="J92" s="123"/>
      <c r="K92" s="123"/>
      <c r="L92" s="123"/>
      <c r="M92" s="185"/>
      <c r="N92" s="124"/>
      <c r="O92" s="124"/>
      <c r="P92" s="124"/>
      <c r="Q92" s="124"/>
      <c r="R92" s="185"/>
      <c r="S92" s="124"/>
      <c r="T92" s="124"/>
      <c r="U92" s="124"/>
      <c r="V92" s="124"/>
      <c r="W92" s="121"/>
      <c r="X92" s="234"/>
      <c r="Y92" s="125"/>
      <c r="Z92" s="125"/>
      <c r="AA92" s="125"/>
      <c r="AB92" s="120"/>
      <c r="AC92" s="125"/>
      <c r="AD92" s="125"/>
      <c r="AE92" s="125"/>
      <c r="AF92" s="125"/>
      <c r="AG92" s="107"/>
      <c r="AH92" s="235"/>
      <c r="AI92" s="235"/>
      <c r="AJ92" s="235"/>
      <c r="AK92" s="235"/>
      <c r="AL92" s="120"/>
      <c r="AM92" s="238"/>
      <c r="AN92" s="782">
        <v>6</v>
      </c>
      <c r="AO92" s="238"/>
      <c r="AP92" s="238"/>
      <c r="AQ92" s="134">
        <v>1</v>
      </c>
      <c r="AR92" s="292"/>
      <c r="AS92" s="292"/>
      <c r="AT92" s="292"/>
      <c r="AU92" s="292"/>
      <c r="AV92" s="314"/>
      <c r="AW92" s="188"/>
      <c r="AX92" s="188"/>
      <c r="AY92" s="188"/>
      <c r="AZ92" s="188"/>
      <c r="BA92" s="107"/>
      <c r="BB92" s="239">
        <f>BC92+BD92+BE92+BF92</f>
        <v>6</v>
      </c>
      <c r="BC92" s="107">
        <f>D92+I92+N92+S92+X92+AC92+AH92+AM92+AR92+AW92</f>
        <v>0</v>
      </c>
      <c r="BD92" s="107">
        <f>E92+J92+O92+T92+Y92+AD92+AI92+AN92+AS92+AX92</f>
        <v>6</v>
      </c>
      <c r="BE92" s="107">
        <f>F92+K92+P92+U92+Z92+AE92+AJ92+AO92+AT92+AY92</f>
        <v>0</v>
      </c>
      <c r="BF92" s="107">
        <f>G92+L92+Q92+V92+AA92+AF92+AK92+AP92+AU92+AZ92</f>
        <v>0</v>
      </c>
      <c r="BG92" s="187">
        <f>SUM(H92,M92,R92,W92,AB92,AG92,AL92,AQ92,AV92,BA92)</f>
        <v>1</v>
      </c>
      <c r="BH92" s="107"/>
      <c r="BI92" s="134"/>
      <c r="BJ92" s="102"/>
      <c r="BK92" s="120"/>
      <c r="BL92" s="107"/>
      <c r="BM92" s="120"/>
      <c r="BN92" s="107"/>
      <c r="BO92" s="134"/>
      <c r="BP92" s="102"/>
      <c r="BQ92" s="193"/>
      <c r="BR92" s="107"/>
      <c r="BS92" s="134"/>
      <c r="BT92" s="102"/>
      <c r="BU92" s="120"/>
      <c r="BV92" s="107"/>
      <c r="BW92" s="134"/>
      <c r="BX92" s="120"/>
      <c r="BY92" s="122"/>
      <c r="BZ92" s="130"/>
      <c r="CA92" s="131"/>
      <c r="CB92" s="201"/>
      <c r="CC92" s="131"/>
      <c r="CD92" s="130"/>
      <c r="CE92" s="131"/>
      <c r="CF92" s="201"/>
      <c r="CG92" s="202"/>
      <c r="CH92" s="130"/>
      <c r="CI92" s="131"/>
      <c r="CJ92" s="130"/>
      <c r="CK92" s="131"/>
      <c r="CL92" s="130"/>
      <c r="CM92" s="131"/>
      <c r="CN92" s="130"/>
      <c r="CO92" s="131"/>
      <c r="CP92" s="195"/>
      <c r="CQ92" s="131"/>
      <c r="CR92" s="138"/>
      <c r="CS92" s="131"/>
      <c r="CT92" s="130"/>
      <c r="CU92" s="131"/>
      <c r="CV92" s="130"/>
      <c r="CW92" s="131"/>
      <c r="CX92" s="102"/>
      <c r="CY92" s="120"/>
      <c r="CZ92" s="140"/>
      <c r="DA92" s="120"/>
      <c r="DB92" s="140"/>
      <c r="DC92" s="140"/>
      <c r="DD92" s="23"/>
      <c r="DE92" s="23"/>
      <c r="DF92" s="23"/>
      <c r="DG92" s="107"/>
      <c r="DH92" s="120"/>
      <c r="DI92" s="196"/>
      <c r="DJ92" s="120"/>
      <c r="DK92" s="120"/>
      <c r="DL92" s="120"/>
      <c r="DM92" s="120"/>
      <c r="DN92" s="83"/>
      <c r="DO92" s="84"/>
      <c r="DP92" s="84"/>
      <c r="DQ92" s="84"/>
      <c r="EB92" s="120">
        <f>BG92</f>
        <v>1</v>
      </c>
      <c r="EC92" s="121">
        <v>10</v>
      </c>
      <c r="ED92" s="122">
        <f>EC92*BG92/BB92</f>
        <v>1.6666666666666667</v>
      </c>
    </row>
    <row r="93" spans="1:215" ht="27.75" customHeight="1">
      <c r="A93" s="107">
        <v>46</v>
      </c>
      <c r="B93" s="312" t="s">
        <v>194</v>
      </c>
      <c r="C93" s="184" t="s">
        <v>112</v>
      </c>
      <c r="D93" s="123"/>
      <c r="E93" s="123"/>
      <c r="F93" s="123"/>
      <c r="G93" s="123"/>
      <c r="H93" s="107"/>
      <c r="I93" s="123"/>
      <c r="J93" s="123"/>
      <c r="K93" s="123"/>
      <c r="L93" s="123"/>
      <c r="M93" s="107"/>
      <c r="N93" s="124"/>
      <c r="O93" s="124"/>
      <c r="P93" s="124"/>
      <c r="Q93" s="124"/>
      <c r="R93" s="23"/>
      <c r="S93" s="124"/>
      <c r="T93" s="124"/>
      <c r="U93" s="124"/>
      <c r="V93" s="124"/>
      <c r="W93" s="304"/>
      <c r="X93" s="125"/>
      <c r="Y93" s="125"/>
      <c r="Z93" s="125"/>
      <c r="AA93" s="125"/>
      <c r="AB93" s="215"/>
      <c r="AC93" s="125"/>
      <c r="AD93" s="125"/>
      <c r="AE93" s="125"/>
      <c r="AF93" s="125"/>
      <c r="AG93" s="120"/>
      <c r="AH93" s="288"/>
      <c r="AI93" s="288"/>
      <c r="AJ93" s="288"/>
      <c r="AK93" s="288"/>
      <c r="AL93" s="23"/>
      <c r="AM93" s="288"/>
      <c r="AN93" s="288"/>
      <c r="AO93" s="288"/>
      <c r="AP93" s="288"/>
      <c r="AQ93" s="313"/>
      <c r="AR93" s="227">
        <v>3</v>
      </c>
      <c r="AS93" s="781">
        <v>6</v>
      </c>
      <c r="AT93" s="289"/>
      <c r="AU93" s="227"/>
      <c r="AV93" s="314">
        <v>2</v>
      </c>
      <c r="AW93" s="289"/>
      <c r="AX93" s="289"/>
      <c r="AY93" s="289"/>
      <c r="AZ93" s="289"/>
      <c r="BA93" s="187"/>
      <c r="BB93" s="239">
        <f t="shared" si="95"/>
        <v>9</v>
      </c>
      <c r="BC93" s="107">
        <f t="shared" si="96"/>
        <v>3</v>
      </c>
      <c r="BD93" s="107">
        <f t="shared" si="97"/>
        <v>6</v>
      </c>
      <c r="BE93" s="107">
        <f t="shared" si="97"/>
        <v>0</v>
      </c>
      <c r="BF93" s="107">
        <f t="shared" si="97"/>
        <v>0</v>
      </c>
      <c r="BG93" s="187">
        <f t="shared" si="98"/>
        <v>2</v>
      </c>
      <c r="BH93" s="107"/>
      <c r="BI93" s="134"/>
      <c r="BJ93" s="102"/>
      <c r="BK93" s="120"/>
      <c r="BL93" s="107"/>
      <c r="BM93" s="120"/>
      <c r="BN93" s="107"/>
      <c r="BO93" s="134"/>
      <c r="BP93" s="102"/>
      <c r="BQ93" s="193"/>
      <c r="BR93" s="107"/>
      <c r="BS93" s="134"/>
      <c r="BT93" s="102"/>
      <c r="BU93" s="120"/>
      <c r="BV93" s="107"/>
      <c r="BW93" s="134"/>
      <c r="BX93" s="120"/>
      <c r="BY93" s="122"/>
      <c r="BZ93" s="130"/>
      <c r="CA93" s="131"/>
      <c r="CB93" s="201"/>
      <c r="CC93" s="131"/>
      <c r="CD93" s="130"/>
      <c r="CE93" s="131"/>
      <c r="CF93" s="201"/>
      <c r="CG93" s="202"/>
      <c r="CH93" s="130"/>
      <c r="CI93" s="131"/>
      <c r="CJ93" s="130"/>
      <c r="CK93" s="131"/>
      <c r="CL93" s="130"/>
      <c r="CM93" s="131"/>
      <c r="CN93" s="130"/>
      <c r="CO93" s="131"/>
      <c r="CP93" s="195"/>
      <c r="CQ93" s="131"/>
      <c r="CR93" s="130"/>
      <c r="CS93" s="131"/>
      <c r="CT93" s="130"/>
      <c r="CU93" s="131"/>
      <c r="CV93" s="130"/>
      <c r="CW93" s="131"/>
      <c r="CX93" s="102"/>
      <c r="CY93" s="120"/>
      <c r="CZ93" s="140"/>
      <c r="DA93" s="120"/>
      <c r="DB93" s="140"/>
      <c r="DC93" s="140"/>
      <c r="DD93" s="23"/>
      <c r="DE93" s="23"/>
      <c r="DF93" s="23"/>
      <c r="DG93" s="107"/>
      <c r="DH93" s="120"/>
      <c r="DI93" s="196"/>
      <c r="DJ93" s="120"/>
      <c r="DK93" s="120"/>
      <c r="DL93" s="120"/>
      <c r="DM93" s="120"/>
      <c r="DN93" s="83"/>
      <c r="DO93" s="84"/>
      <c r="DP93" s="84"/>
      <c r="DQ93" s="84"/>
      <c r="EB93" s="120">
        <f t="shared" si="99"/>
        <v>2</v>
      </c>
      <c r="EC93" s="121">
        <v>10</v>
      </c>
      <c r="ED93" s="122">
        <f t="shared" si="43"/>
        <v>2.2222222222222223</v>
      </c>
    </row>
    <row r="94" spans="1:215" ht="41.25" customHeight="1">
      <c r="A94" s="107">
        <v>47</v>
      </c>
      <c r="B94" s="315" t="s">
        <v>195</v>
      </c>
      <c r="C94" s="184" t="s">
        <v>112</v>
      </c>
      <c r="D94" s="123"/>
      <c r="E94" s="123"/>
      <c r="F94" s="123"/>
      <c r="G94" s="123"/>
      <c r="H94" s="185"/>
      <c r="I94" s="123"/>
      <c r="J94" s="123"/>
      <c r="K94" s="123"/>
      <c r="L94" s="123"/>
      <c r="M94" s="185"/>
      <c r="N94" s="124"/>
      <c r="O94" s="124"/>
      <c r="P94" s="124"/>
      <c r="Q94" s="124"/>
      <c r="R94" s="185"/>
      <c r="S94" s="124"/>
      <c r="T94" s="124"/>
      <c r="U94" s="124"/>
      <c r="V94" s="124"/>
      <c r="W94" s="306"/>
      <c r="X94" s="234"/>
      <c r="Y94" s="125"/>
      <c r="Z94" s="125"/>
      <c r="AA94" s="125"/>
      <c r="AB94" s="120"/>
      <c r="AC94" s="125"/>
      <c r="AD94" s="125"/>
      <c r="AE94" s="125"/>
      <c r="AF94" s="125"/>
      <c r="AG94" s="107"/>
      <c r="AH94" s="235"/>
      <c r="AI94" s="235"/>
      <c r="AJ94" s="235"/>
      <c r="AK94" s="235"/>
      <c r="AL94" s="120"/>
      <c r="AM94" s="238"/>
      <c r="AN94" s="238"/>
      <c r="AO94" s="238"/>
      <c r="AP94" s="238"/>
      <c r="AQ94" s="101"/>
      <c r="AR94" s="292"/>
      <c r="AS94" s="292"/>
      <c r="AT94" s="292"/>
      <c r="AU94" s="292"/>
      <c r="AV94" s="213"/>
      <c r="AW94" s="216">
        <v>6</v>
      </c>
      <c r="AX94" s="780">
        <v>12</v>
      </c>
      <c r="AY94" s="188"/>
      <c r="AZ94" s="216"/>
      <c r="BA94" s="187">
        <v>3</v>
      </c>
      <c r="BB94" s="239">
        <f t="shared" si="95"/>
        <v>18</v>
      </c>
      <c r="BC94" s="107">
        <f t="shared" si="96"/>
        <v>6</v>
      </c>
      <c r="BD94" s="107">
        <f t="shared" si="97"/>
        <v>12</v>
      </c>
      <c r="BE94" s="107">
        <f t="shared" si="97"/>
        <v>0</v>
      </c>
      <c r="BF94" s="107">
        <f t="shared" si="97"/>
        <v>0</v>
      </c>
      <c r="BG94" s="187">
        <f t="shared" si="98"/>
        <v>3</v>
      </c>
      <c r="BH94" s="107"/>
      <c r="BI94" s="134"/>
      <c r="BJ94" s="102"/>
      <c r="BK94" s="120"/>
      <c r="BL94" s="107"/>
      <c r="BM94" s="120"/>
      <c r="BN94" s="107"/>
      <c r="BO94" s="134"/>
      <c r="BP94" s="102"/>
      <c r="BQ94" s="193"/>
      <c r="BR94" s="107"/>
      <c r="BS94" s="134"/>
      <c r="BT94" s="102"/>
      <c r="BU94" s="120"/>
      <c r="BV94" s="107"/>
      <c r="BW94" s="134"/>
      <c r="BX94" s="120"/>
      <c r="BY94" s="122"/>
      <c r="BZ94" s="130"/>
      <c r="CA94" s="131"/>
      <c r="CB94" s="201"/>
      <c r="CC94" s="131"/>
      <c r="CD94" s="130"/>
      <c r="CE94" s="131"/>
      <c r="CF94" s="201"/>
      <c r="CG94" s="202"/>
      <c r="CH94" s="130"/>
      <c r="CI94" s="131"/>
      <c r="CJ94" s="130"/>
      <c r="CK94" s="131"/>
      <c r="CL94" s="130"/>
      <c r="CM94" s="131"/>
      <c r="CN94" s="130"/>
      <c r="CO94" s="131"/>
      <c r="CP94" s="195"/>
      <c r="CQ94" s="131"/>
      <c r="CR94" s="138"/>
      <c r="CS94" s="131"/>
      <c r="CT94" s="130"/>
      <c r="CU94" s="131"/>
      <c r="CV94" s="130"/>
      <c r="CW94" s="131"/>
      <c r="CX94" s="102"/>
      <c r="CY94" s="120"/>
      <c r="CZ94" s="140"/>
      <c r="DA94" s="120"/>
      <c r="DB94" s="140"/>
      <c r="DC94" s="140"/>
      <c r="DD94" s="23"/>
      <c r="DE94" s="23"/>
      <c r="DF94" s="23"/>
      <c r="DG94" s="107"/>
      <c r="DH94" s="120"/>
      <c r="DI94" s="196"/>
      <c r="DJ94" s="120"/>
      <c r="DK94" s="120"/>
      <c r="DL94" s="120"/>
      <c r="DM94" s="120"/>
      <c r="DN94" s="83"/>
      <c r="DO94" s="84"/>
      <c r="DP94" s="84"/>
      <c r="DQ94" s="84"/>
      <c r="EB94" s="120">
        <f t="shared" si="99"/>
        <v>3</v>
      </c>
      <c r="EC94" s="121">
        <v>20</v>
      </c>
      <c r="ED94" s="122">
        <f t="shared" si="43"/>
        <v>3.3333333333333335</v>
      </c>
      <c r="EE94" s="88">
        <v>3</v>
      </c>
    </row>
    <row r="95" spans="1:215" s="280" customFormat="1" ht="21" customHeight="1">
      <c r="A95" s="659" t="s">
        <v>250</v>
      </c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59"/>
      <c r="AA95" s="659"/>
      <c r="AB95" s="659"/>
      <c r="AC95" s="659"/>
      <c r="AD95" s="659"/>
      <c r="AE95" s="659"/>
      <c r="AF95" s="659"/>
      <c r="AG95" s="659"/>
      <c r="AH95" s="659"/>
      <c r="AI95" s="659"/>
      <c r="AJ95" s="659"/>
      <c r="AK95" s="659"/>
      <c r="AL95" s="659"/>
      <c r="AM95" s="659"/>
      <c r="AN95" s="659"/>
      <c r="AO95" s="659"/>
      <c r="AP95" s="659"/>
      <c r="AQ95" s="659"/>
      <c r="AR95" s="659"/>
      <c r="AS95" s="659"/>
      <c r="AT95" s="659"/>
      <c r="AU95" s="659"/>
      <c r="AV95" s="659"/>
      <c r="AW95" s="659"/>
      <c r="AX95" s="659"/>
      <c r="AY95" s="659"/>
      <c r="AZ95" s="659"/>
      <c r="BA95" s="659"/>
      <c r="BB95" s="205">
        <f t="shared" ref="BB95:BG95" si="101">SUM(BB96:BB99,)</f>
        <v>180</v>
      </c>
      <c r="BC95" s="205">
        <f t="shared" si="101"/>
        <v>0</v>
      </c>
      <c r="BD95" s="205">
        <f t="shared" si="101"/>
        <v>0</v>
      </c>
      <c r="BE95" s="205">
        <f t="shared" si="101"/>
        <v>0</v>
      </c>
      <c r="BF95" s="205">
        <f t="shared" si="101"/>
        <v>180</v>
      </c>
      <c r="BG95" s="176">
        <f t="shared" si="101"/>
        <v>10</v>
      </c>
      <c r="BH95" s="270"/>
      <c r="BI95" s="271"/>
      <c r="BJ95" s="241"/>
      <c r="BK95" s="272"/>
      <c r="BL95" s="270"/>
      <c r="BM95" s="272"/>
      <c r="BN95" s="270"/>
      <c r="BO95" s="271"/>
      <c r="BP95" s="241"/>
      <c r="BQ95" s="273"/>
      <c r="BR95" s="270"/>
      <c r="BS95" s="271"/>
      <c r="BT95" s="241"/>
      <c r="BU95" s="272"/>
      <c r="BV95" s="270"/>
      <c r="BW95" s="271"/>
      <c r="BX95" s="272"/>
      <c r="BY95" s="274"/>
      <c r="BZ95" s="270"/>
      <c r="CA95" s="272"/>
      <c r="CB95" s="275"/>
      <c r="CC95" s="272"/>
      <c r="CD95" s="270"/>
      <c r="CE95" s="272"/>
      <c r="CF95" s="275"/>
      <c r="CG95" s="276"/>
      <c r="CH95" s="270"/>
      <c r="CI95" s="272"/>
      <c r="CJ95" s="270"/>
      <c r="CK95" s="272"/>
      <c r="CL95" s="270"/>
      <c r="CM95" s="272"/>
      <c r="CN95" s="270"/>
      <c r="CO95" s="272"/>
      <c r="CP95" s="277"/>
      <c r="CQ95" s="272"/>
      <c r="CR95" s="278"/>
      <c r="CS95" s="272"/>
      <c r="CT95" s="270"/>
      <c r="CU95" s="272"/>
      <c r="CV95" s="270"/>
      <c r="CW95" s="272"/>
      <c r="CX95" s="241"/>
      <c r="CY95" s="272"/>
      <c r="CZ95" s="208"/>
      <c r="DA95" s="272"/>
      <c r="DB95" s="208"/>
      <c r="DC95" s="208"/>
      <c r="DD95" s="275"/>
      <c r="DE95" s="275"/>
      <c r="DF95" s="275"/>
      <c r="DG95" s="270"/>
      <c r="DH95" s="272"/>
      <c r="DI95" s="207"/>
      <c r="DJ95" s="272"/>
      <c r="DK95" s="272"/>
      <c r="DL95" s="272"/>
      <c r="DM95" s="272"/>
      <c r="DN95" s="209"/>
      <c r="DO95" s="279"/>
      <c r="DP95" s="279"/>
      <c r="DQ95" s="279"/>
      <c r="EB95" s="120"/>
      <c r="EC95" s="121"/>
      <c r="ED95" s="122">
        <f t="shared" si="43"/>
        <v>0</v>
      </c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8"/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8"/>
      <c r="FD95" s="88"/>
      <c r="FE95" s="88"/>
      <c r="FF95" s="88"/>
      <c r="FG95" s="88"/>
      <c r="FH95" s="88"/>
      <c r="FI95" s="88"/>
      <c r="FJ95" s="88"/>
      <c r="FK95" s="88"/>
      <c r="FL95" s="88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</row>
    <row r="96" spans="1:215" ht="21" customHeight="1">
      <c r="A96" s="107">
        <v>48</v>
      </c>
      <c r="B96" s="82" t="s">
        <v>196</v>
      </c>
      <c r="C96" s="184" t="s">
        <v>112</v>
      </c>
      <c r="D96" s="123"/>
      <c r="E96" s="123"/>
      <c r="F96" s="123"/>
      <c r="G96" s="123"/>
      <c r="H96" s="185"/>
      <c r="I96" s="123"/>
      <c r="J96" s="123"/>
      <c r="K96" s="123"/>
      <c r="L96" s="123"/>
      <c r="M96" s="185"/>
      <c r="N96" s="124"/>
      <c r="O96" s="124"/>
      <c r="P96" s="124"/>
      <c r="Q96" s="124"/>
      <c r="R96" s="185"/>
      <c r="S96" s="124"/>
      <c r="T96" s="124"/>
      <c r="U96" s="124"/>
      <c r="V96" s="124">
        <v>40</v>
      </c>
      <c r="W96" s="185">
        <v>2</v>
      </c>
      <c r="X96" s="234"/>
      <c r="Y96" s="125"/>
      <c r="Z96" s="125"/>
      <c r="AA96" s="125"/>
      <c r="AB96" s="317"/>
      <c r="AC96" s="125"/>
      <c r="AD96" s="125"/>
      <c r="AE96" s="125"/>
      <c r="AF96" s="125"/>
      <c r="AG96" s="185"/>
      <c r="AH96" s="186"/>
      <c r="AI96" s="186"/>
      <c r="AJ96" s="186"/>
      <c r="AK96" s="186"/>
      <c r="AL96" s="107"/>
      <c r="AM96" s="235"/>
      <c r="AN96" s="235"/>
      <c r="AO96" s="235"/>
      <c r="AP96" s="235"/>
      <c r="AQ96" s="107"/>
      <c r="AR96" s="188"/>
      <c r="AS96" s="188"/>
      <c r="AT96" s="188"/>
      <c r="AU96" s="216"/>
      <c r="AV96" s="120"/>
      <c r="AW96" s="188"/>
      <c r="AX96" s="188"/>
      <c r="AY96" s="188"/>
      <c r="AZ96" s="216"/>
      <c r="BA96" s="120"/>
      <c r="BB96" s="239">
        <f>SUM(BC96:BF96)</f>
        <v>40</v>
      </c>
      <c r="BC96" s="107">
        <f t="shared" ref="BC96:BG99" si="102">SUM(D96,I96,N96,S96,X96,AC96,AH96,AM96,AR96,AW96)</f>
        <v>0</v>
      </c>
      <c r="BD96" s="107">
        <f t="shared" si="102"/>
        <v>0</v>
      </c>
      <c r="BE96" s="107">
        <f t="shared" si="102"/>
        <v>0</v>
      </c>
      <c r="BF96" s="107">
        <f t="shared" si="102"/>
        <v>40</v>
      </c>
      <c r="BG96" s="187">
        <f t="shared" si="102"/>
        <v>2</v>
      </c>
      <c r="BH96" s="107"/>
      <c r="BI96" s="134"/>
      <c r="BJ96" s="102"/>
      <c r="BK96" s="120"/>
      <c r="BL96" s="107"/>
      <c r="BM96" s="120"/>
      <c r="BN96" s="107"/>
      <c r="BO96" s="134"/>
      <c r="BP96" s="102"/>
      <c r="BQ96" s="193"/>
      <c r="BR96" s="107"/>
      <c r="BS96" s="134"/>
      <c r="BT96" s="102"/>
      <c r="BU96" s="120"/>
      <c r="BV96" s="107"/>
      <c r="BW96" s="134"/>
      <c r="BX96" s="120"/>
      <c r="BY96" s="122"/>
      <c r="BZ96" s="130"/>
      <c r="CA96" s="131"/>
      <c r="CB96" s="201"/>
      <c r="CC96" s="131"/>
      <c r="CD96" s="130"/>
      <c r="CE96" s="131"/>
      <c r="CF96" s="201"/>
      <c r="CG96" s="202"/>
      <c r="CH96" s="130"/>
      <c r="CI96" s="131"/>
      <c r="CJ96" s="130"/>
      <c r="CK96" s="131"/>
      <c r="CL96" s="130"/>
      <c r="CM96" s="131"/>
      <c r="CN96" s="130"/>
      <c r="CO96" s="131"/>
      <c r="CP96" s="195"/>
      <c r="CQ96" s="131"/>
      <c r="CR96" s="138"/>
      <c r="CS96" s="131"/>
      <c r="CT96" s="130"/>
      <c r="CU96" s="131"/>
      <c r="CV96" s="130"/>
      <c r="CW96" s="131"/>
      <c r="CX96" s="102"/>
      <c r="CY96" s="120"/>
      <c r="CZ96" s="140"/>
      <c r="DA96" s="120"/>
      <c r="DB96" s="140"/>
      <c r="DC96" s="140"/>
      <c r="DD96" s="23"/>
      <c r="DE96" s="23"/>
      <c r="DF96" s="23"/>
      <c r="DG96" s="107"/>
      <c r="DH96" s="120"/>
      <c r="DI96" s="196"/>
      <c r="DJ96" s="120"/>
      <c r="DK96" s="120"/>
      <c r="DL96" s="120"/>
      <c r="DM96" s="120"/>
      <c r="DN96" s="83"/>
      <c r="DO96" s="84"/>
      <c r="DP96" s="84"/>
      <c r="DQ96" s="84"/>
      <c r="EB96" s="120">
        <f>BG96</f>
        <v>2</v>
      </c>
      <c r="EC96" s="121">
        <v>40</v>
      </c>
      <c r="ED96" s="122">
        <f t="shared" si="43"/>
        <v>2</v>
      </c>
    </row>
    <row r="97" spans="1:209" ht="21" customHeight="1">
      <c r="A97" s="107">
        <v>49</v>
      </c>
      <c r="B97" s="82" t="s">
        <v>197</v>
      </c>
      <c r="C97" s="184" t="s">
        <v>112</v>
      </c>
      <c r="D97" s="123"/>
      <c r="E97" s="123"/>
      <c r="F97" s="123"/>
      <c r="G97" s="123"/>
      <c r="H97" s="185"/>
      <c r="I97" s="123"/>
      <c r="J97" s="123"/>
      <c r="K97" s="123"/>
      <c r="L97" s="123"/>
      <c r="M97" s="185"/>
      <c r="N97" s="124"/>
      <c r="O97" s="124"/>
      <c r="P97" s="124"/>
      <c r="Q97" s="124"/>
      <c r="R97" s="185"/>
      <c r="S97" s="124"/>
      <c r="T97" s="124"/>
      <c r="U97" s="124"/>
      <c r="V97" s="124"/>
      <c r="W97" s="185"/>
      <c r="X97" s="234"/>
      <c r="Y97" s="125"/>
      <c r="Z97" s="125"/>
      <c r="AA97" s="125"/>
      <c r="AB97" s="317"/>
      <c r="AC97" s="125"/>
      <c r="AD97" s="125"/>
      <c r="AE97" s="125"/>
      <c r="AF97" s="125">
        <v>40</v>
      </c>
      <c r="AG97" s="185">
        <v>2</v>
      </c>
      <c r="AH97" s="186"/>
      <c r="AI97" s="186"/>
      <c r="AJ97" s="186"/>
      <c r="AK97" s="186"/>
      <c r="AL97" s="107"/>
      <c r="AM97" s="235"/>
      <c r="AN97" s="235"/>
      <c r="AO97" s="235"/>
      <c r="AP97" s="235"/>
      <c r="AQ97" s="107"/>
      <c r="AR97" s="188"/>
      <c r="AS97" s="188"/>
      <c r="AT97" s="188"/>
      <c r="AU97" s="216"/>
      <c r="AV97" s="120"/>
      <c r="AW97" s="188"/>
      <c r="AX97" s="188"/>
      <c r="AY97" s="188"/>
      <c r="AZ97" s="216"/>
      <c r="BA97" s="120"/>
      <c r="BB97" s="239">
        <f>SUM(BC97:BF97)</f>
        <v>40</v>
      </c>
      <c r="BC97" s="107">
        <f t="shared" si="102"/>
        <v>0</v>
      </c>
      <c r="BD97" s="107">
        <f t="shared" si="102"/>
        <v>0</v>
      </c>
      <c r="BE97" s="107">
        <f t="shared" si="102"/>
        <v>0</v>
      </c>
      <c r="BF97" s="107">
        <f t="shared" si="102"/>
        <v>40</v>
      </c>
      <c r="BG97" s="187">
        <f t="shared" si="102"/>
        <v>2</v>
      </c>
      <c r="BH97" s="107"/>
      <c r="BI97" s="134"/>
      <c r="BJ97" s="102"/>
      <c r="BK97" s="120"/>
      <c r="BL97" s="107"/>
      <c r="BM97" s="120"/>
      <c r="BN97" s="107"/>
      <c r="BO97" s="134"/>
      <c r="BP97" s="102"/>
      <c r="BQ97" s="193"/>
      <c r="BR97" s="107"/>
      <c r="BS97" s="134"/>
      <c r="BT97" s="102"/>
      <c r="BU97" s="120"/>
      <c r="BV97" s="107"/>
      <c r="BW97" s="134"/>
      <c r="BX97" s="120"/>
      <c r="BY97" s="122"/>
      <c r="BZ97" s="130"/>
      <c r="CA97" s="131"/>
      <c r="CB97" s="201"/>
      <c r="CC97" s="131"/>
      <c r="CD97" s="130"/>
      <c r="CE97" s="131"/>
      <c r="CF97" s="201"/>
      <c r="CG97" s="202"/>
      <c r="CH97" s="130"/>
      <c r="CI97" s="131"/>
      <c r="CJ97" s="130"/>
      <c r="CK97" s="131"/>
      <c r="CL97" s="130"/>
      <c r="CM97" s="131"/>
      <c r="CN97" s="130"/>
      <c r="CO97" s="131"/>
      <c r="CP97" s="195"/>
      <c r="CQ97" s="131"/>
      <c r="CR97" s="138"/>
      <c r="CS97" s="131"/>
      <c r="CT97" s="130"/>
      <c r="CU97" s="131"/>
      <c r="CV97" s="130"/>
      <c r="CW97" s="131"/>
      <c r="CX97" s="102"/>
      <c r="CY97" s="120"/>
      <c r="CZ97" s="140"/>
      <c r="DA97" s="120"/>
      <c r="DB97" s="140"/>
      <c r="DC97" s="140"/>
      <c r="DD97" s="23"/>
      <c r="DE97" s="23"/>
      <c r="DF97" s="23"/>
      <c r="DG97" s="107"/>
      <c r="DH97" s="120"/>
      <c r="DI97" s="196"/>
      <c r="DJ97" s="120"/>
      <c r="DK97" s="120"/>
      <c r="DL97" s="120"/>
      <c r="DM97" s="120"/>
      <c r="DN97" s="83"/>
      <c r="DO97" s="84"/>
      <c r="DP97" s="84"/>
      <c r="DQ97" s="84"/>
      <c r="EB97" s="120">
        <f>BG97</f>
        <v>2</v>
      </c>
      <c r="EC97" s="121">
        <v>40</v>
      </c>
      <c r="ED97" s="122">
        <f t="shared" si="43"/>
        <v>2</v>
      </c>
    </row>
    <row r="98" spans="1:209" ht="21" customHeight="1">
      <c r="A98" s="107">
        <v>50</v>
      </c>
      <c r="B98" s="82" t="s">
        <v>198</v>
      </c>
      <c r="C98" s="184" t="s">
        <v>112</v>
      </c>
      <c r="D98" s="123"/>
      <c r="E98" s="123"/>
      <c r="F98" s="123"/>
      <c r="G98" s="123"/>
      <c r="H98" s="185"/>
      <c r="I98" s="123"/>
      <c r="J98" s="123"/>
      <c r="K98" s="123"/>
      <c r="L98" s="123"/>
      <c r="M98" s="185"/>
      <c r="N98" s="124"/>
      <c r="O98" s="124"/>
      <c r="P98" s="124"/>
      <c r="Q98" s="124"/>
      <c r="R98" s="185"/>
      <c r="S98" s="124"/>
      <c r="T98" s="124"/>
      <c r="U98" s="124"/>
      <c r="V98" s="124"/>
      <c r="W98" s="185"/>
      <c r="X98" s="234"/>
      <c r="Y98" s="125"/>
      <c r="Z98" s="125"/>
      <c r="AA98" s="125"/>
      <c r="AB98" s="317"/>
      <c r="AC98" s="125"/>
      <c r="AD98" s="125"/>
      <c r="AE98" s="125"/>
      <c r="AF98" s="125"/>
      <c r="AG98" s="185"/>
      <c r="AH98" s="186"/>
      <c r="AI98" s="186"/>
      <c r="AJ98" s="186"/>
      <c r="AK98" s="186"/>
      <c r="AL98" s="107"/>
      <c r="AM98" s="235"/>
      <c r="AN98" s="235"/>
      <c r="AO98" s="235"/>
      <c r="AP98" s="235">
        <v>40</v>
      </c>
      <c r="AQ98" s="120">
        <v>2</v>
      </c>
      <c r="AR98" s="188"/>
      <c r="AS98" s="188"/>
      <c r="AT98" s="188"/>
      <c r="AU98" s="216"/>
      <c r="AV98" s="120"/>
      <c r="AW98" s="188"/>
      <c r="AX98" s="188"/>
      <c r="AY98" s="188"/>
      <c r="AZ98" s="216"/>
      <c r="BA98" s="120"/>
      <c r="BB98" s="239">
        <f>SUM(BC98:BF98)</f>
        <v>40</v>
      </c>
      <c r="BC98" s="107">
        <f>SUM(D98,I98,N98,S98,X98,AC98,AH98,AM98,AR98,AW98)</f>
        <v>0</v>
      </c>
      <c r="BD98" s="107">
        <f t="shared" si="102"/>
        <v>0</v>
      </c>
      <c r="BE98" s="107">
        <f t="shared" si="102"/>
        <v>0</v>
      </c>
      <c r="BF98" s="107">
        <f t="shared" si="102"/>
        <v>40</v>
      </c>
      <c r="BG98" s="187">
        <f>SUM(H98,M98,R98,W98,AB98,AG98,AL98,AQ98,AV98,BA98)</f>
        <v>2</v>
      </c>
      <c r="BH98" s="107"/>
      <c r="BI98" s="134"/>
      <c r="BJ98" s="102"/>
      <c r="BK98" s="120"/>
      <c r="BL98" s="107"/>
      <c r="BM98" s="120"/>
      <c r="BN98" s="107"/>
      <c r="BO98" s="134"/>
      <c r="BP98" s="102"/>
      <c r="BQ98" s="193"/>
      <c r="BR98" s="107"/>
      <c r="BS98" s="134"/>
      <c r="BT98" s="102"/>
      <c r="BU98" s="120"/>
      <c r="BV98" s="107"/>
      <c r="BW98" s="134"/>
      <c r="BX98" s="120"/>
      <c r="BY98" s="122"/>
      <c r="BZ98" s="130"/>
      <c r="CA98" s="131"/>
      <c r="CB98" s="201"/>
      <c r="CC98" s="131"/>
      <c r="CD98" s="130"/>
      <c r="CE98" s="131"/>
      <c r="CF98" s="201"/>
      <c r="CG98" s="202"/>
      <c r="CH98" s="130"/>
      <c r="CI98" s="131"/>
      <c r="CJ98" s="130"/>
      <c r="CK98" s="131"/>
      <c r="CL98" s="130"/>
      <c r="CM98" s="131"/>
      <c r="CN98" s="130"/>
      <c r="CO98" s="131"/>
      <c r="CP98" s="195"/>
      <c r="CQ98" s="131"/>
      <c r="CR98" s="138"/>
      <c r="CS98" s="131"/>
      <c r="CT98" s="130"/>
      <c r="CU98" s="131"/>
      <c r="CV98" s="130"/>
      <c r="CW98" s="131"/>
      <c r="CX98" s="102"/>
      <c r="CY98" s="120"/>
      <c r="CZ98" s="140"/>
      <c r="DA98" s="120"/>
      <c r="DB98" s="140"/>
      <c r="DC98" s="140"/>
      <c r="DD98" s="23"/>
      <c r="DE98" s="23"/>
      <c r="DF98" s="23"/>
      <c r="DG98" s="107"/>
      <c r="DH98" s="120"/>
      <c r="DI98" s="196"/>
      <c r="DJ98" s="120"/>
      <c r="DK98" s="120"/>
      <c r="DL98" s="120"/>
      <c r="DM98" s="120"/>
      <c r="DN98" s="83"/>
      <c r="DO98" s="84"/>
      <c r="DP98" s="84"/>
      <c r="DQ98" s="84"/>
      <c r="EB98" s="120">
        <f>BG98</f>
        <v>2</v>
      </c>
      <c r="EC98" s="121">
        <v>40</v>
      </c>
      <c r="ED98" s="122">
        <f t="shared" si="43"/>
        <v>2</v>
      </c>
    </row>
    <row r="99" spans="1:209" ht="21" customHeight="1">
      <c r="A99" s="107">
        <v>51</v>
      </c>
      <c r="B99" s="82" t="s">
        <v>199</v>
      </c>
      <c r="C99" s="184" t="s">
        <v>112</v>
      </c>
      <c r="D99" s="123"/>
      <c r="E99" s="123"/>
      <c r="F99" s="123"/>
      <c r="G99" s="123"/>
      <c r="H99" s="185"/>
      <c r="I99" s="123"/>
      <c r="J99" s="123"/>
      <c r="K99" s="123"/>
      <c r="L99" s="123"/>
      <c r="M99" s="185"/>
      <c r="N99" s="124"/>
      <c r="O99" s="124"/>
      <c r="P99" s="124"/>
      <c r="Q99" s="124"/>
      <c r="R99" s="185"/>
      <c r="S99" s="124"/>
      <c r="T99" s="124"/>
      <c r="U99" s="124"/>
      <c r="V99" s="124"/>
      <c r="W99" s="185"/>
      <c r="X99" s="234"/>
      <c r="Y99" s="125"/>
      <c r="Z99" s="125"/>
      <c r="AA99" s="125"/>
      <c r="AB99" s="317"/>
      <c r="AC99" s="125"/>
      <c r="AD99" s="125"/>
      <c r="AE99" s="125"/>
      <c r="AF99" s="125"/>
      <c r="AG99" s="185"/>
      <c r="AH99" s="186"/>
      <c r="AI99" s="186"/>
      <c r="AJ99" s="186"/>
      <c r="AK99" s="186"/>
      <c r="AL99" s="107"/>
      <c r="AM99" s="235"/>
      <c r="AN99" s="235"/>
      <c r="AO99" s="235"/>
      <c r="AP99" s="235"/>
      <c r="AQ99" s="107"/>
      <c r="AR99" s="188"/>
      <c r="AS99" s="188"/>
      <c r="AT99" s="188"/>
      <c r="AU99" s="216"/>
      <c r="AV99" s="120"/>
      <c r="AW99" s="188"/>
      <c r="AX99" s="188"/>
      <c r="AY99" s="188"/>
      <c r="AZ99" s="216">
        <v>60</v>
      </c>
      <c r="BA99" s="120">
        <v>4</v>
      </c>
      <c r="BB99" s="239">
        <f>SUM(BC99:BF99)</f>
        <v>60</v>
      </c>
      <c r="BC99" s="107">
        <f>SUM(D99,I99,N99,S99,X99,AC99,AH99,AM99,AR99,AW99)</f>
        <v>0</v>
      </c>
      <c r="BD99" s="107">
        <f t="shared" si="102"/>
        <v>0</v>
      </c>
      <c r="BE99" s="107">
        <f t="shared" si="102"/>
        <v>0</v>
      </c>
      <c r="BF99" s="107">
        <f t="shared" si="102"/>
        <v>60</v>
      </c>
      <c r="BG99" s="187">
        <f>SUM(H99,M99,R99,W99,AB99,AG99,AL99,AQ99,AV99,BA99)</f>
        <v>4</v>
      </c>
      <c r="BH99" s="107"/>
      <c r="BI99" s="134"/>
      <c r="BJ99" s="102"/>
      <c r="BK99" s="120"/>
      <c r="BL99" s="107"/>
      <c r="BM99" s="120"/>
      <c r="BN99" s="107"/>
      <c r="BO99" s="134"/>
      <c r="BP99" s="102"/>
      <c r="BQ99" s="193"/>
      <c r="BR99" s="107"/>
      <c r="BS99" s="134"/>
      <c r="BT99" s="102"/>
      <c r="BU99" s="120"/>
      <c r="BV99" s="107"/>
      <c r="BW99" s="134"/>
      <c r="BX99" s="120"/>
      <c r="BY99" s="122"/>
      <c r="BZ99" s="130"/>
      <c r="CA99" s="131"/>
      <c r="CB99" s="201"/>
      <c r="CC99" s="131"/>
      <c r="CD99" s="130"/>
      <c r="CE99" s="131"/>
      <c r="CF99" s="201"/>
      <c r="CG99" s="202"/>
      <c r="CH99" s="130"/>
      <c r="CI99" s="131"/>
      <c r="CJ99" s="130"/>
      <c r="CK99" s="131"/>
      <c r="CL99" s="130"/>
      <c r="CM99" s="131"/>
      <c r="CN99" s="130"/>
      <c r="CO99" s="131"/>
      <c r="CP99" s="195"/>
      <c r="CQ99" s="131"/>
      <c r="CR99" s="138"/>
      <c r="CS99" s="131"/>
      <c r="CT99" s="130"/>
      <c r="CU99" s="131"/>
      <c r="CV99" s="130"/>
      <c r="CW99" s="131"/>
      <c r="CX99" s="102"/>
      <c r="CY99" s="120"/>
      <c r="CZ99" s="140"/>
      <c r="DA99" s="120"/>
      <c r="DB99" s="140"/>
      <c r="DC99" s="140"/>
      <c r="DD99" s="23"/>
      <c r="DE99" s="23"/>
      <c r="DF99" s="23"/>
      <c r="DG99" s="107"/>
      <c r="DH99" s="120"/>
      <c r="DI99" s="196"/>
      <c r="DJ99" s="134"/>
      <c r="DK99" s="134"/>
      <c r="DL99" s="134"/>
      <c r="DM99" s="120"/>
      <c r="DN99" s="83"/>
      <c r="DO99" s="84"/>
      <c r="DP99" s="84"/>
      <c r="DQ99" s="84"/>
      <c r="EB99" s="120"/>
      <c r="EC99" s="121">
        <v>60</v>
      </c>
      <c r="ED99" s="122">
        <f t="shared" si="43"/>
        <v>4</v>
      </c>
    </row>
    <row r="100" spans="1:209" ht="21" customHeight="1">
      <c r="A100" s="610" t="s">
        <v>251</v>
      </c>
      <c r="B100" s="611"/>
      <c r="C100" s="611"/>
      <c r="D100" s="611"/>
      <c r="E100" s="611"/>
      <c r="F100" s="611"/>
      <c r="G100" s="611"/>
      <c r="H100" s="611"/>
      <c r="I100" s="611"/>
      <c r="J100" s="611"/>
      <c r="K100" s="611"/>
      <c r="L100" s="611"/>
      <c r="M100" s="611"/>
      <c r="N100" s="611"/>
      <c r="O100" s="611"/>
      <c r="P100" s="611"/>
      <c r="Q100" s="611"/>
      <c r="R100" s="611"/>
      <c r="S100" s="611"/>
      <c r="T100" s="611"/>
      <c r="U100" s="611"/>
      <c r="V100" s="611"/>
      <c r="W100" s="611"/>
      <c r="X100" s="611"/>
      <c r="Y100" s="611"/>
      <c r="Z100" s="611"/>
      <c r="AA100" s="611"/>
      <c r="AB100" s="611"/>
      <c r="AC100" s="611"/>
      <c r="AD100" s="611"/>
      <c r="AE100" s="611"/>
      <c r="AF100" s="611"/>
      <c r="AG100" s="611"/>
      <c r="AH100" s="611"/>
      <c r="AI100" s="611"/>
      <c r="AJ100" s="611"/>
      <c r="AK100" s="611"/>
      <c r="AL100" s="611"/>
      <c r="AM100" s="611"/>
      <c r="AN100" s="611"/>
      <c r="AO100" s="611"/>
      <c r="AP100" s="611"/>
      <c r="AQ100" s="611"/>
      <c r="AR100" s="611"/>
      <c r="AS100" s="611"/>
      <c r="AT100" s="611"/>
      <c r="AU100" s="611"/>
      <c r="AV100" s="611"/>
      <c r="AW100" s="611"/>
      <c r="AX100" s="611"/>
      <c r="AY100" s="611"/>
      <c r="AZ100" s="611"/>
      <c r="BA100" s="612"/>
      <c r="BB100" s="299">
        <f t="shared" ref="BB100:BG100" si="103">SUM(BB101:BB104,)</f>
        <v>54</v>
      </c>
      <c r="BC100" s="299">
        <f t="shared" si="103"/>
        <v>9</v>
      </c>
      <c r="BD100" s="299">
        <f t="shared" si="103"/>
        <v>27</v>
      </c>
      <c r="BE100" s="299">
        <f t="shared" si="103"/>
        <v>18</v>
      </c>
      <c r="BF100" s="299">
        <f t="shared" si="103"/>
        <v>0</v>
      </c>
      <c r="BG100" s="156">
        <f t="shared" si="103"/>
        <v>7</v>
      </c>
      <c r="BH100" s="107"/>
      <c r="BI100" s="134"/>
      <c r="BJ100" s="102"/>
      <c r="BK100" s="120"/>
      <c r="BL100" s="107"/>
      <c r="BM100" s="120"/>
      <c r="BN100" s="107"/>
      <c r="BO100" s="134"/>
      <c r="BP100" s="102"/>
      <c r="BQ100" s="193"/>
      <c r="BR100" s="107"/>
      <c r="BS100" s="134"/>
      <c r="BT100" s="102"/>
      <c r="BU100" s="120"/>
      <c r="BV100" s="107"/>
      <c r="BW100" s="134"/>
      <c r="BX100" s="120"/>
      <c r="BY100" s="122"/>
      <c r="BZ100" s="130"/>
      <c r="CA100" s="131"/>
      <c r="CB100" s="201"/>
      <c r="CC100" s="131"/>
      <c r="CD100" s="130"/>
      <c r="CE100" s="131"/>
      <c r="CF100" s="201"/>
      <c r="CG100" s="202"/>
      <c r="CH100" s="130"/>
      <c r="CI100" s="131"/>
      <c r="CJ100" s="130"/>
      <c r="CK100" s="131"/>
      <c r="CL100" s="130"/>
      <c r="CM100" s="131"/>
      <c r="CN100" s="130"/>
      <c r="CO100" s="131"/>
      <c r="CP100" s="195"/>
      <c r="CQ100" s="131"/>
      <c r="CR100" s="138"/>
      <c r="CS100" s="131"/>
      <c r="CT100" s="130"/>
      <c r="CU100" s="131"/>
      <c r="CV100" s="130"/>
      <c r="CW100" s="131"/>
      <c r="CX100" s="102"/>
      <c r="CY100" s="120"/>
      <c r="CZ100" s="140"/>
      <c r="DA100" s="120"/>
      <c r="DB100" s="140"/>
      <c r="DC100" s="140"/>
      <c r="DD100" s="23"/>
      <c r="DE100" s="23"/>
      <c r="DF100" s="23"/>
      <c r="DG100" s="107"/>
      <c r="DH100" s="120"/>
      <c r="DI100" s="196"/>
      <c r="DJ100" s="134"/>
      <c r="DK100" s="134"/>
      <c r="DL100" s="134"/>
      <c r="DM100" s="120"/>
      <c r="DN100" s="83"/>
      <c r="DO100" s="84"/>
      <c r="DP100" s="84"/>
      <c r="DQ100" s="84"/>
      <c r="EB100" s="120"/>
      <c r="EC100" s="121"/>
      <c r="ED100" s="122">
        <f t="shared" si="43"/>
        <v>0</v>
      </c>
    </row>
    <row r="101" spans="1:209" ht="21" customHeight="1">
      <c r="A101" s="107">
        <v>1</v>
      </c>
      <c r="B101" s="80" t="s">
        <v>201</v>
      </c>
      <c r="C101" s="184" t="s">
        <v>112</v>
      </c>
      <c r="D101" s="123"/>
      <c r="E101" s="123"/>
      <c r="F101" s="123"/>
      <c r="G101" s="123"/>
      <c r="H101" s="187"/>
      <c r="I101" s="123"/>
      <c r="J101" s="123">
        <v>9</v>
      </c>
      <c r="K101" s="123"/>
      <c r="L101" s="123"/>
      <c r="M101" s="187">
        <v>1</v>
      </c>
      <c r="N101" s="124"/>
      <c r="O101" s="124"/>
      <c r="P101" s="124"/>
      <c r="Q101" s="124"/>
      <c r="R101" s="185"/>
      <c r="S101" s="124"/>
      <c r="T101" s="124"/>
      <c r="U101" s="124"/>
      <c r="V101" s="124"/>
      <c r="W101" s="185"/>
      <c r="X101" s="125"/>
      <c r="Y101" s="125"/>
      <c r="Z101" s="125"/>
      <c r="AA101" s="125"/>
      <c r="AB101" s="185"/>
      <c r="AC101" s="125"/>
      <c r="AD101" s="125"/>
      <c r="AE101" s="125"/>
      <c r="AF101" s="125"/>
      <c r="AG101" s="185"/>
      <c r="AH101" s="235"/>
      <c r="AI101" s="235"/>
      <c r="AJ101" s="235"/>
      <c r="AK101" s="235"/>
      <c r="AL101" s="185"/>
      <c r="AM101" s="186"/>
      <c r="AN101" s="186"/>
      <c r="AO101" s="186"/>
      <c r="AP101" s="186"/>
      <c r="AQ101" s="187"/>
      <c r="AR101" s="216"/>
      <c r="AS101" s="216"/>
      <c r="AT101" s="216"/>
      <c r="AU101" s="216"/>
      <c r="AV101" s="187"/>
      <c r="AW101" s="188"/>
      <c r="AX101" s="188"/>
      <c r="AY101" s="188"/>
      <c r="AZ101" s="188"/>
      <c r="BA101" s="185"/>
      <c r="BB101" s="189">
        <f>BC101+BD101+BE101+BF101</f>
        <v>9</v>
      </c>
      <c r="BC101" s="107">
        <f t="shared" ref="BC101:BF102" si="104">D101+I101+N101+S101+X101+AC101+AH101+AM101+AR101+AW101</f>
        <v>0</v>
      </c>
      <c r="BD101" s="107">
        <f t="shared" si="104"/>
        <v>9</v>
      </c>
      <c r="BE101" s="107">
        <f t="shared" si="104"/>
        <v>0</v>
      </c>
      <c r="BF101" s="107">
        <f t="shared" si="104"/>
        <v>0</v>
      </c>
      <c r="BG101" s="187">
        <f>SUM(H101,M101,R101,W101,AB101,AG101,AL101,AQ101,AV101,BA101)</f>
        <v>1</v>
      </c>
      <c r="BH101" s="107"/>
      <c r="BI101" s="194"/>
      <c r="BJ101" s="102"/>
      <c r="BK101" s="120"/>
      <c r="BL101" s="107"/>
      <c r="BM101" s="120"/>
      <c r="BN101" s="107"/>
      <c r="BO101" s="194"/>
      <c r="BP101" s="102"/>
      <c r="BQ101" s="193"/>
      <c r="BR101" s="107"/>
      <c r="BS101" s="194"/>
      <c r="BT101" s="102"/>
      <c r="BU101" s="120"/>
      <c r="BV101" s="107"/>
      <c r="BW101" s="134"/>
      <c r="BX101" s="120"/>
      <c r="BY101" s="122"/>
      <c r="BZ101" s="130"/>
      <c r="CA101" s="131"/>
      <c r="CB101" s="130"/>
      <c r="CC101" s="131"/>
      <c r="CD101" s="130"/>
      <c r="CE101" s="131"/>
      <c r="CF101" s="201"/>
      <c r="CG101" s="202"/>
      <c r="CH101" s="130"/>
      <c r="CI101" s="131"/>
      <c r="CJ101" s="130"/>
      <c r="CK101" s="131"/>
      <c r="CL101" s="201"/>
      <c r="CM101" s="202"/>
      <c r="CN101" s="130"/>
      <c r="CO101" s="131"/>
      <c r="CP101" s="195"/>
      <c r="CQ101" s="131"/>
      <c r="CR101" s="138">
        <f>BB101</f>
        <v>9</v>
      </c>
      <c r="CS101" s="131">
        <f>BG101</f>
        <v>1</v>
      </c>
      <c r="CT101" s="130"/>
      <c r="CU101" s="131"/>
      <c r="CV101" s="130"/>
      <c r="CW101" s="131"/>
      <c r="CX101" s="102"/>
      <c r="CY101" s="120">
        <f>BB101/25</f>
        <v>0.36</v>
      </c>
      <c r="CZ101" s="140">
        <f>CY101*100/180</f>
        <v>0.2</v>
      </c>
      <c r="DA101" s="120">
        <f>CX101/25</f>
        <v>0</v>
      </c>
      <c r="DB101" s="140">
        <f>DA101*100/180</f>
        <v>0</v>
      </c>
      <c r="DC101" s="140">
        <f>CZ101+DB101</f>
        <v>0.2</v>
      </c>
      <c r="DD101" s="23"/>
      <c r="DE101" s="23"/>
      <c r="DF101" s="23"/>
      <c r="DG101" s="107">
        <f>BB101</f>
        <v>9</v>
      </c>
      <c r="DH101" s="120">
        <f>BG101</f>
        <v>1</v>
      </c>
      <c r="DI101" s="196">
        <f>DH101*100/180</f>
        <v>0.55555555555555558</v>
      </c>
      <c r="DJ101" s="120"/>
      <c r="DK101" s="120"/>
      <c r="DL101" s="120"/>
      <c r="DM101" s="120"/>
      <c r="DN101" s="83" t="s">
        <v>202</v>
      </c>
      <c r="DO101" s="84"/>
      <c r="DP101" s="84"/>
      <c r="DQ101" s="84"/>
      <c r="EB101" s="120">
        <f>BG101</f>
        <v>1</v>
      </c>
      <c r="EC101" s="121">
        <v>15</v>
      </c>
      <c r="ED101" s="122">
        <f>EC101*BG101/BB101</f>
        <v>1.6666666666666667</v>
      </c>
    </row>
    <row r="102" spans="1:209" ht="21" customHeight="1">
      <c r="A102" s="107">
        <v>2</v>
      </c>
      <c r="B102" s="83" t="s">
        <v>203</v>
      </c>
      <c r="C102" s="184" t="s">
        <v>112</v>
      </c>
      <c r="D102" s="123"/>
      <c r="E102" s="123"/>
      <c r="F102" s="123"/>
      <c r="G102" s="123"/>
      <c r="H102" s="187"/>
      <c r="I102" s="123"/>
      <c r="J102" s="123"/>
      <c r="K102" s="123"/>
      <c r="L102" s="123"/>
      <c r="M102" s="187"/>
      <c r="N102" s="124"/>
      <c r="O102" s="124"/>
      <c r="P102" s="124"/>
      <c r="Q102" s="124"/>
      <c r="R102" s="185"/>
      <c r="S102" s="124"/>
      <c r="T102" s="778">
        <v>9</v>
      </c>
      <c r="U102" s="124"/>
      <c r="V102" s="124"/>
      <c r="W102" s="185">
        <v>1</v>
      </c>
      <c r="X102" s="125"/>
      <c r="Y102" s="125"/>
      <c r="Z102" s="125"/>
      <c r="AA102" s="125"/>
      <c r="AB102" s="185"/>
      <c r="AC102" s="125"/>
      <c r="AD102" s="125"/>
      <c r="AE102" s="125"/>
      <c r="AF102" s="125"/>
      <c r="AG102" s="185"/>
      <c r="AH102" s="235"/>
      <c r="AI102" s="235"/>
      <c r="AJ102" s="235"/>
      <c r="AK102" s="235"/>
      <c r="AL102" s="185"/>
      <c r="AM102" s="186"/>
      <c r="AN102" s="186"/>
      <c r="AO102" s="186"/>
      <c r="AP102" s="186"/>
      <c r="AQ102" s="187"/>
      <c r="AR102" s="216"/>
      <c r="AS102" s="216"/>
      <c r="AT102" s="216"/>
      <c r="AU102" s="216"/>
      <c r="AV102" s="187"/>
      <c r="AW102" s="188"/>
      <c r="AX102" s="188"/>
      <c r="AY102" s="188"/>
      <c r="AZ102" s="188"/>
      <c r="BA102" s="185"/>
      <c r="BB102" s="189">
        <f t="shared" ref="BB102" si="105">BC102+BD102+BE102+BF102</f>
        <v>9</v>
      </c>
      <c r="BC102" s="107">
        <f t="shared" si="104"/>
        <v>0</v>
      </c>
      <c r="BD102" s="107">
        <f t="shared" si="104"/>
        <v>9</v>
      </c>
      <c r="BE102" s="107">
        <f t="shared" si="104"/>
        <v>0</v>
      </c>
      <c r="BF102" s="107">
        <f t="shared" si="104"/>
        <v>0</v>
      </c>
      <c r="BG102" s="187">
        <f>SUM(H102,M102,R102,W102,AB102,AG102,AL102,AQ102,AV102,BA102)</f>
        <v>1</v>
      </c>
      <c r="BH102" s="107"/>
      <c r="BI102" s="194"/>
      <c r="BJ102" s="102"/>
      <c r="BK102" s="120"/>
      <c r="BL102" s="107"/>
      <c r="BM102" s="120"/>
      <c r="BN102" s="107"/>
      <c r="BO102" s="194"/>
      <c r="BP102" s="102"/>
      <c r="BQ102" s="193"/>
      <c r="BR102" s="107">
        <f>BB102</f>
        <v>9</v>
      </c>
      <c r="BS102" s="194">
        <f>BG102</f>
        <v>1</v>
      </c>
      <c r="BT102" s="102"/>
      <c r="BU102" s="120"/>
      <c r="BV102" s="107"/>
      <c r="BW102" s="134"/>
      <c r="BX102" s="120"/>
      <c r="BY102" s="122"/>
      <c r="BZ102" s="130"/>
      <c r="CA102" s="131"/>
      <c r="CB102" s="130"/>
      <c r="CC102" s="131"/>
      <c r="CD102" s="130"/>
      <c r="CE102" s="131"/>
      <c r="CF102" s="201"/>
      <c r="CG102" s="202"/>
      <c r="CH102" s="130"/>
      <c r="CI102" s="131"/>
      <c r="CJ102" s="130"/>
      <c r="CK102" s="131"/>
      <c r="CL102" s="201"/>
      <c r="CM102" s="202"/>
      <c r="CN102" s="130">
        <f>BB102</f>
        <v>9</v>
      </c>
      <c r="CO102" s="131">
        <f>BG102</f>
        <v>1</v>
      </c>
      <c r="CP102" s="195"/>
      <c r="CQ102" s="131"/>
      <c r="CR102" s="138"/>
      <c r="CS102" s="131"/>
      <c r="CT102" s="130"/>
      <c r="CU102" s="131"/>
      <c r="CV102" s="130"/>
      <c r="CW102" s="131"/>
      <c r="CX102" s="102"/>
      <c r="CY102" s="120">
        <f>BB102/25</f>
        <v>0.36</v>
      </c>
      <c r="CZ102" s="140">
        <f>CY102*100/180</f>
        <v>0.2</v>
      </c>
      <c r="DA102" s="120">
        <f t="shared" ref="DA102" si="106">CX102/25</f>
        <v>0</v>
      </c>
      <c r="DB102" s="140">
        <f t="shared" ref="DB102" si="107">DA102*100/180</f>
        <v>0</v>
      </c>
      <c r="DC102" s="140">
        <f t="shared" ref="DC102" si="108">CZ102+DB102</f>
        <v>0.2</v>
      </c>
      <c r="DD102" s="23"/>
      <c r="DE102" s="23"/>
      <c r="DF102" s="23"/>
      <c r="DG102" s="107">
        <f t="shared" ref="DG102" si="109">BB102</f>
        <v>9</v>
      </c>
      <c r="DH102" s="120">
        <f t="shared" ref="DH102" si="110">BG102</f>
        <v>1</v>
      </c>
      <c r="DI102" s="196">
        <f>DH102*100/180</f>
        <v>0.55555555555555558</v>
      </c>
      <c r="DJ102" s="120"/>
      <c r="DK102" s="120"/>
      <c r="DL102" s="120"/>
      <c r="DM102" s="120"/>
      <c r="DN102" s="83" t="s">
        <v>204</v>
      </c>
      <c r="DO102" s="84"/>
      <c r="DP102" s="84"/>
      <c r="DQ102" s="84"/>
      <c r="EB102" s="120"/>
      <c r="EC102" s="121">
        <v>15</v>
      </c>
      <c r="ED102" s="122">
        <f t="shared" ref="ED102" si="111">EC102*BG102/BB102</f>
        <v>1.6666666666666667</v>
      </c>
    </row>
    <row r="103" spans="1:209" ht="21" customHeight="1">
      <c r="A103" s="107">
        <v>3</v>
      </c>
      <c r="B103" s="82" t="s">
        <v>205</v>
      </c>
      <c r="C103" s="184" t="s">
        <v>112</v>
      </c>
      <c r="D103" s="123"/>
      <c r="E103" s="123"/>
      <c r="F103" s="123"/>
      <c r="G103" s="123"/>
      <c r="H103" s="187"/>
      <c r="I103" s="123"/>
      <c r="J103" s="123"/>
      <c r="K103" s="123"/>
      <c r="L103" s="123"/>
      <c r="M103" s="187"/>
      <c r="N103" s="124"/>
      <c r="O103" s="124"/>
      <c r="P103" s="124"/>
      <c r="Q103" s="124"/>
      <c r="R103" s="185"/>
      <c r="S103" s="124"/>
      <c r="T103" s="124"/>
      <c r="U103" s="124"/>
      <c r="V103" s="124"/>
      <c r="W103" s="185"/>
      <c r="X103" s="125"/>
      <c r="Y103" s="125"/>
      <c r="Z103" s="125"/>
      <c r="AA103" s="125"/>
      <c r="AB103" s="185"/>
      <c r="AC103" s="125"/>
      <c r="AD103" s="125"/>
      <c r="AE103" s="125"/>
      <c r="AF103" s="125"/>
      <c r="AG103" s="185"/>
      <c r="AH103" s="235"/>
      <c r="AI103" s="235"/>
      <c r="AJ103" s="235">
        <v>18</v>
      </c>
      <c r="AK103" s="235"/>
      <c r="AL103" s="185">
        <v>3</v>
      </c>
      <c r="AM103" s="186"/>
      <c r="AN103" s="186"/>
      <c r="AO103" s="186"/>
      <c r="AP103" s="186"/>
      <c r="AQ103" s="187"/>
      <c r="AR103" s="216"/>
      <c r="AS103" s="216"/>
      <c r="AT103" s="216"/>
      <c r="AU103" s="216"/>
      <c r="AV103" s="187"/>
      <c r="AW103" s="188"/>
      <c r="AX103" s="188"/>
      <c r="AY103" s="188"/>
      <c r="AZ103" s="188"/>
      <c r="BA103" s="185"/>
      <c r="BB103" s="189">
        <f t="shared" ref="BB103" si="112">BC103+BD103+BE103+BF103</f>
        <v>18</v>
      </c>
      <c r="BC103" s="107">
        <f t="shared" ref="BC103:BF103" si="113">D103+I103+N103+S103+X103+AC103+AH103+AM103+AR103+AW103</f>
        <v>0</v>
      </c>
      <c r="BD103" s="107">
        <f t="shared" si="113"/>
        <v>0</v>
      </c>
      <c r="BE103" s="107">
        <f t="shared" si="113"/>
        <v>18</v>
      </c>
      <c r="BF103" s="107">
        <f t="shared" si="113"/>
        <v>0</v>
      </c>
      <c r="BG103" s="187">
        <f>SUM(H103,M103,R103,W103,AB103,AG103,AL103,AQ103,AV103,BA103)</f>
        <v>3</v>
      </c>
      <c r="BH103" s="107"/>
      <c r="BI103" s="194"/>
      <c r="BJ103" s="102"/>
      <c r="BK103" s="120"/>
      <c r="BL103" s="107"/>
      <c r="BM103" s="120"/>
      <c r="BN103" s="107"/>
      <c r="BO103" s="194"/>
      <c r="BP103" s="102"/>
      <c r="BQ103" s="193"/>
      <c r="BR103" s="107"/>
      <c r="BS103" s="194"/>
      <c r="BT103" s="102"/>
      <c r="BU103" s="120"/>
      <c r="BV103" s="107"/>
      <c r="BW103" s="134"/>
      <c r="BX103" s="120"/>
      <c r="BY103" s="122"/>
      <c r="BZ103" s="130"/>
      <c r="CA103" s="131"/>
      <c r="CB103" s="130"/>
      <c r="CC103" s="131"/>
      <c r="CD103" s="130"/>
      <c r="CE103" s="131"/>
      <c r="CF103" s="201"/>
      <c r="CG103" s="202"/>
      <c r="CH103" s="130"/>
      <c r="CI103" s="131"/>
      <c r="CJ103" s="130"/>
      <c r="CK103" s="131"/>
      <c r="CL103" s="201"/>
      <c r="CM103" s="202"/>
      <c r="CN103" s="130"/>
      <c r="CO103" s="131"/>
      <c r="CP103" s="195"/>
      <c r="CQ103" s="131"/>
      <c r="CR103" s="138"/>
      <c r="CS103" s="131"/>
      <c r="CT103" s="130">
        <f>BB103</f>
        <v>18</v>
      </c>
      <c r="CU103" s="131">
        <f>BG103</f>
        <v>3</v>
      </c>
      <c r="CV103" s="130"/>
      <c r="CW103" s="131"/>
      <c r="CX103" s="102"/>
      <c r="CY103" s="120">
        <f>BB103/25</f>
        <v>0.72</v>
      </c>
      <c r="CZ103" s="140">
        <f>CY103*100/180</f>
        <v>0.4</v>
      </c>
      <c r="DA103" s="120">
        <f t="shared" ref="DA103" si="114">CX103/25</f>
        <v>0</v>
      </c>
      <c r="DB103" s="140">
        <f t="shared" ref="DB103" si="115">DA103*100/180</f>
        <v>0</v>
      </c>
      <c r="DC103" s="140">
        <f t="shared" ref="DC103" si="116">CZ103+DB103</f>
        <v>0.4</v>
      </c>
      <c r="DD103" s="23"/>
      <c r="DE103" s="23"/>
      <c r="DF103" s="23"/>
      <c r="DG103" s="107">
        <f t="shared" ref="DG103" si="117">BB103</f>
        <v>18</v>
      </c>
      <c r="DH103" s="120">
        <f t="shared" ref="DH103" si="118">BG103</f>
        <v>3</v>
      </c>
      <c r="DI103" s="196">
        <f>DH103*100/180</f>
        <v>1.6666666666666667</v>
      </c>
      <c r="DJ103" s="120">
        <f>BG103</f>
        <v>3</v>
      </c>
      <c r="DK103" s="120"/>
      <c r="DL103" s="120"/>
      <c r="DM103" s="120"/>
      <c r="DN103" s="83" t="s">
        <v>206</v>
      </c>
      <c r="DO103" s="84"/>
      <c r="DP103" s="84"/>
      <c r="DQ103" s="84"/>
      <c r="EB103" s="120">
        <f>BG103</f>
        <v>3</v>
      </c>
      <c r="EC103" s="121">
        <v>30</v>
      </c>
      <c r="ED103" s="122">
        <f>EC103*BG103/BB103</f>
        <v>5</v>
      </c>
    </row>
    <row r="104" spans="1:209" ht="21" customHeight="1">
      <c r="A104" s="107">
        <v>4</v>
      </c>
      <c r="B104" s="82" t="s">
        <v>207</v>
      </c>
      <c r="C104" s="184" t="s">
        <v>112</v>
      </c>
      <c r="D104" s="123"/>
      <c r="E104" s="123"/>
      <c r="F104" s="123"/>
      <c r="G104" s="123"/>
      <c r="H104" s="187"/>
      <c r="I104" s="210"/>
      <c r="J104" s="123"/>
      <c r="K104" s="123"/>
      <c r="L104" s="123"/>
      <c r="M104" s="187"/>
      <c r="N104" s="124"/>
      <c r="O104" s="124"/>
      <c r="P104" s="124"/>
      <c r="Q104" s="124"/>
      <c r="R104" s="187"/>
      <c r="S104" s="124"/>
      <c r="T104" s="124"/>
      <c r="U104" s="124"/>
      <c r="V104" s="124"/>
      <c r="W104" s="187"/>
      <c r="X104" s="125"/>
      <c r="Y104" s="125"/>
      <c r="Z104" s="125"/>
      <c r="AA104" s="125"/>
      <c r="AB104" s="187"/>
      <c r="AC104" s="125"/>
      <c r="AD104" s="125"/>
      <c r="AE104" s="125"/>
      <c r="AF104" s="125"/>
      <c r="AG104" s="187"/>
      <c r="AH104" s="235"/>
      <c r="AI104" s="235"/>
      <c r="AJ104" s="235"/>
      <c r="AK104" s="235"/>
      <c r="AL104" s="187"/>
      <c r="AM104" s="186"/>
      <c r="AN104" s="186"/>
      <c r="AO104" s="186"/>
      <c r="AP104" s="186"/>
      <c r="AQ104" s="211"/>
      <c r="AR104" s="216">
        <v>9</v>
      </c>
      <c r="AS104" s="216">
        <v>9</v>
      </c>
      <c r="AT104" s="216"/>
      <c r="AU104" s="216"/>
      <c r="AV104" s="212">
        <v>2</v>
      </c>
      <c r="AW104" s="188"/>
      <c r="AX104" s="188"/>
      <c r="AY104" s="188"/>
      <c r="AZ104" s="188"/>
      <c r="BA104" s="213"/>
      <c r="BB104" s="214">
        <f>SUM(BC104:BF104)</f>
        <v>18</v>
      </c>
      <c r="BC104" s="107">
        <f>D104+I104+N104+S104+X104+AC104+AH104+AM104+AR104+AW104</f>
        <v>9</v>
      </c>
      <c r="BD104" s="107">
        <f>E104+J104+O104+T104+Y104+AD104+AI104+AN104+AS104+AX104</f>
        <v>9</v>
      </c>
      <c r="BE104" s="107">
        <f>F104+K104+P104+U104+Z104+AE104+AJ104+AO104+AT104+AY104</f>
        <v>0</v>
      </c>
      <c r="BF104" s="107">
        <f>G104+L104+Q104+V104+AA104+AF104+AK104+AP104+AU104+AZ104</f>
        <v>0</v>
      </c>
      <c r="BG104" s="187">
        <f>SUM(H104,M104,R104,W104,AB104,AG104,AL104,AQ104,AV104,BA104)</f>
        <v>2</v>
      </c>
      <c r="BH104" s="107"/>
      <c r="BI104" s="194"/>
      <c r="BJ104" s="102"/>
      <c r="BK104" s="120"/>
      <c r="BL104" s="107"/>
      <c r="BM104" s="120"/>
      <c r="BN104" s="107"/>
      <c r="BO104" s="194"/>
      <c r="BP104" s="102"/>
      <c r="BQ104" s="193"/>
      <c r="BR104" s="107"/>
      <c r="BS104" s="194"/>
      <c r="BT104" s="102"/>
      <c r="BU104" s="120"/>
      <c r="BV104" s="107"/>
      <c r="BW104" s="134"/>
      <c r="BX104" s="120"/>
      <c r="BY104" s="122"/>
      <c r="BZ104" s="130"/>
      <c r="CA104" s="131"/>
      <c r="CB104" s="130"/>
      <c r="CC104" s="131"/>
      <c r="CD104" s="130"/>
      <c r="CE104" s="131"/>
      <c r="CF104" s="201"/>
      <c r="CG104" s="202"/>
      <c r="CH104" s="130"/>
      <c r="CI104" s="131"/>
      <c r="CJ104" s="130"/>
      <c r="CK104" s="131"/>
      <c r="CL104" s="201"/>
      <c r="CM104" s="202"/>
      <c r="CN104" s="130"/>
      <c r="CO104" s="131"/>
      <c r="CP104" s="195"/>
      <c r="CQ104" s="131"/>
      <c r="CR104" s="138"/>
      <c r="CS104" s="131"/>
      <c r="CT104" s="130"/>
      <c r="CU104" s="131"/>
      <c r="CV104" s="130"/>
      <c r="CW104" s="131"/>
      <c r="CX104" s="102"/>
      <c r="CY104" s="120"/>
      <c r="CZ104" s="140"/>
      <c r="DA104" s="120"/>
      <c r="DB104" s="140"/>
      <c r="DC104" s="140"/>
      <c r="DD104" s="23"/>
      <c r="DE104" s="23"/>
      <c r="DF104" s="23"/>
      <c r="DG104" s="107"/>
      <c r="DH104" s="120"/>
      <c r="DI104" s="196"/>
      <c r="DJ104" s="120"/>
      <c r="DK104" s="120"/>
      <c r="DL104" s="120"/>
      <c r="DM104" s="120"/>
      <c r="DN104" s="83"/>
      <c r="DO104" s="84"/>
      <c r="DP104" s="84"/>
      <c r="DQ104" s="84"/>
      <c r="EB104" s="120"/>
      <c r="EC104" s="121">
        <v>15</v>
      </c>
      <c r="ED104" s="122">
        <f t="shared" ref="ED104:ED131" si="119">EC104*BG104/BB104</f>
        <v>1.6666666666666667</v>
      </c>
    </row>
    <row r="105" spans="1:209" s="280" customFormat="1" ht="21" customHeight="1">
      <c r="A105" s="600" t="s">
        <v>252</v>
      </c>
      <c r="B105" s="601"/>
      <c r="C105" s="601"/>
      <c r="D105" s="601"/>
      <c r="E105" s="601"/>
      <c r="F105" s="601"/>
      <c r="G105" s="601"/>
      <c r="H105" s="601"/>
      <c r="I105" s="601"/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1"/>
      <c r="X105" s="601"/>
      <c r="Y105" s="601"/>
      <c r="Z105" s="601"/>
      <c r="AA105" s="601"/>
      <c r="AB105" s="601"/>
      <c r="AC105" s="601"/>
      <c r="AD105" s="601"/>
      <c r="AE105" s="601"/>
      <c r="AF105" s="601"/>
      <c r="AG105" s="601"/>
      <c r="AH105" s="601"/>
      <c r="AI105" s="601"/>
      <c r="AJ105" s="601"/>
      <c r="AK105" s="601"/>
      <c r="AL105" s="601"/>
      <c r="AM105" s="601"/>
      <c r="AN105" s="601"/>
      <c r="AO105" s="601"/>
      <c r="AP105" s="601"/>
      <c r="AQ105" s="601"/>
      <c r="AR105" s="601"/>
      <c r="AS105" s="601"/>
      <c r="AT105" s="601"/>
      <c r="AU105" s="601"/>
      <c r="AV105" s="601"/>
      <c r="AW105" s="601"/>
      <c r="AX105" s="601"/>
      <c r="AY105" s="601"/>
      <c r="AZ105" s="601"/>
      <c r="BA105" s="602"/>
      <c r="BB105" s="299">
        <f t="shared" ref="BB105:BG105" si="120">SUM(BB106:BB109)</f>
        <v>117</v>
      </c>
      <c r="BC105" s="299">
        <f t="shared" si="120"/>
        <v>27</v>
      </c>
      <c r="BD105" s="299">
        <f t="shared" si="120"/>
        <v>63</v>
      </c>
      <c r="BE105" s="299">
        <f t="shared" si="120"/>
        <v>0</v>
      </c>
      <c r="BF105" s="299">
        <f t="shared" si="120"/>
        <v>0</v>
      </c>
      <c r="BG105" s="156">
        <f t="shared" si="120"/>
        <v>13</v>
      </c>
      <c r="BH105" s="270"/>
      <c r="BI105" s="271"/>
      <c r="BJ105" s="241"/>
      <c r="BK105" s="272"/>
      <c r="BL105" s="270"/>
      <c r="BM105" s="272"/>
      <c r="BN105" s="270"/>
      <c r="BO105" s="271"/>
      <c r="BP105" s="241"/>
      <c r="BQ105" s="273"/>
      <c r="BR105" s="270"/>
      <c r="BS105" s="271"/>
      <c r="BT105" s="241"/>
      <c r="BU105" s="272"/>
      <c r="BV105" s="270"/>
      <c r="BW105" s="271"/>
      <c r="BX105" s="272"/>
      <c r="BY105" s="274"/>
      <c r="BZ105" s="270"/>
      <c r="CA105" s="272"/>
      <c r="CB105" s="275"/>
      <c r="CC105" s="272"/>
      <c r="CD105" s="270"/>
      <c r="CE105" s="272"/>
      <c r="CF105" s="275"/>
      <c r="CG105" s="276"/>
      <c r="CH105" s="270"/>
      <c r="CI105" s="272"/>
      <c r="CJ105" s="270"/>
      <c r="CK105" s="272"/>
      <c r="CL105" s="270"/>
      <c r="CM105" s="272"/>
      <c r="CN105" s="270"/>
      <c r="CO105" s="272"/>
      <c r="CP105" s="277"/>
      <c r="CQ105" s="272"/>
      <c r="CR105" s="278"/>
      <c r="CS105" s="272"/>
      <c r="CT105" s="270"/>
      <c r="CU105" s="272"/>
      <c r="CV105" s="270"/>
      <c r="CW105" s="272"/>
      <c r="CX105" s="241"/>
      <c r="CY105" s="272"/>
      <c r="CZ105" s="208"/>
      <c r="DA105" s="272"/>
      <c r="DB105" s="208"/>
      <c r="DC105" s="208"/>
      <c r="DD105" s="275"/>
      <c r="DE105" s="275"/>
      <c r="DF105" s="275"/>
      <c r="DG105" s="270"/>
      <c r="DH105" s="272"/>
      <c r="DI105" s="207"/>
      <c r="DJ105" s="272"/>
      <c r="DK105" s="272"/>
      <c r="DL105" s="272"/>
      <c r="DM105" s="272"/>
      <c r="DN105" s="209"/>
      <c r="DO105" s="279"/>
      <c r="DP105" s="279"/>
      <c r="DQ105" s="279"/>
      <c r="EB105" s="120"/>
      <c r="EC105" s="121"/>
      <c r="ED105" s="122">
        <f t="shared" si="119"/>
        <v>0</v>
      </c>
      <c r="EE105" s="88"/>
      <c r="EF105" s="88"/>
      <c r="EG105" s="88"/>
      <c r="EH105" s="88"/>
      <c r="EI105" s="88"/>
      <c r="EJ105" s="88"/>
      <c r="EK105" s="88"/>
      <c r="EL105" s="88"/>
      <c r="EM105" s="88"/>
      <c r="EN105" s="88"/>
      <c r="EO105" s="88"/>
      <c r="EP105" s="88"/>
      <c r="EQ105" s="88"/>
      <c r="ER105" s="88"/>
      <c r="ES105" s="88"/>
      <c r="ET105" s="88"/>
      <c r="EU105" s="88"/>
      <c r="EV105" s="88"/>
      <c r="EW105" s="88"/>
      <c r="EX105" s="88"/>
      <c r="EY105" s="88"/>
      <c r="EZ105" s="88"/>
      <c r="FA105" s="88"/>
      <c r="FB105" s="88"/>
      <c r="FC105" s="88"/>
      <c r="FD105" s="88"/>
      <c r="FE105" s="88"/>
      <c r="FF105" s="88"/>
      <c r="FG105" s="88"/>
      <c r="FH105" s="88"/>
      <c r="FI105" s="88"/>
      <c r="FJ105" s="88"/>
      <c r="FK105" s="88"/>
      <c r="FL105" s="88"/>
      <c r="FM105" s="88"/>
      <c r="FN105" s="88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</row>
    <row r="106" spans="1:209" ht="21" customHeight="1">
      <c r="A106" s="107">
        <v>1</v>
      </c>
      <c r="B106" s="82" t="s">
        <v>210</v>
      </c>
      <c r="C106" s="184" t="s">
        <v>112</v>
      </c>
      <c r="D106" s="123"/>
      <c r="E106" s="123"/>
      <c r="F106" s="123"/>
      <c r="G106" s="123"/>
      <c r="H106" s="107"/>
      <c r="I106" s="123"/>
      <c r="J106" s="123"/>
      <c r="K106" s="123"/>
      <c r="L106" s="123"/>
      <c r="M106" s="107"/>
      <c r="N106" s="124"/>
      <c r="O106" s="124"/>
      <c r="P106" s="124"/>
      <c r="Q106" s="124"/>
      <c r="R106" s="107"/>
      <c r="S106" s="124"/>
      <c r="T106" s="124"/>
      <c r="U106" s="124"/>
      <c r="V106" s="319"/>
      <c r="W106" s="107"/>
      <c r="X106" s="234"/>
      <c r="Y106" s="125"/>
      <c r="Z106" s="125"/>
      <c r="AA106" s="125"/>
      <c r="AB106" s="107"/>
      <c r="AC106" s="125">
        <v>9</v>
      </c>
      <c r="AD106" s="125">
        <v>18</v>
      </c>
      <c r="AE106" s="125"/>
      <c r="AF106" s="125"/>
      <c r="AG106" s="193">
        <v>4</v>
      </c>
      <c r="AH106" s="238"/>
      <c r="AI106" s="238"/>
      <c r="AJ106" s="238"/>
      <c r="AK106" s="238"/>
      <c r="AL106" s="107"/>
      <c r="AM106" s="238"/>
      <c r="AN106" s="238"/>
      <c r="AO106" s="238"/>
      <c r="AP106" s="238"/>
      <c r="AQ106" s="107"/>
      <c r="AR106" s="236"/>
      <c r="AS106" s="236"/>
      <c r="AT106" s="236"/>
      <c r="AU106" s="236"/>
      <c r="AV106" s="107"/>
      <c r="AW106" s="236"/>
      <c r="AX106" s="236"/>
      <c r="AY106" s="236"/>
      <c r="AZ106" s="236"/>
      <c r="BA106" s="107"/>
      <c r="BB106" s="239">
        <f>BC106+BD106+BE106+BF106</f>
        <v>27</v>
      </c>
      <c r="BC106" s="107">
        <f t="shared" ref="BC106:BF107" si="121">D106+I106+N106+S106+X106+AC106+AH106+AM106+AR106+AW106</f>
        <v>9</v>
      </c>
      <c r="BD106" s="107">
        <f t="shared" si="121"/>
        <v>18</v>
      </c>
      <c r="BE106" s="107">
        <f t="shared" si="121"/>
        <v>0</v>
      </c>
      <c r="BF106" s="107">
        <f t="shared" si="121"/>
        <v>0</v>
      </c>
      <c r="BG106" s="187">
        <f>SUM(H106,M106,R106,W106,AB106,AG106,AL106,AQ106,AV106,BA106)</f>
        <v>4</v>
      </c>
      <c r="BH106" s="107"/>
      <c r="BI106" s="134"/>
      <c r="BJ106" s="102"/>
      <c r="BK106" s="120"/>
      <c r="BL106" s="107"/>
      <c r="BM106" s="120"/>
      <c r="BN106" s="107"/>
      <c r="BO106" s="134"/>
      <c r="BP106" s="102"/>
      <c r="BQ106" s="193"/>
      <c r="BR106" s="107"/>
      <c r="BS106" s="134"/>
      <c r="BT106" s="102"/>
      <c r="BU106" s="120"/>
      <c r="BV106" s="107"/>
      <c r="BW106" s="134"/>
      <c r="BX106" s="120"/>
      <c r="BY106" s="122"/>
      <c r="BZ106" s="130"/>
      <c r="CA106" s="131"/>
      <c r="CB106" s="201"/>
      <c r="CC106" s="131"/>
      <c r="CD106" s="130"/>
      <c r="CE106" s="131"/>
      <c r="CF106" s="201"/>
      <c r="CG106" s="202"/>
      <c r="CH106" s="130"/>
      <c r="CI106" s="131"/>
      <c r="CJ106" s="130"/>
      <c r="CK106" s="131"/>
      <c r="CL106" s="130"/>
      <c r="CM106" s="131"/>
      <c r="CN106" s="130"/>
      <c r="CO106" s="131"/>
      <c r="CP106" s="195"/>
      <c r="CQ106" s="131"/>
      <c r="CR106" s="138"/>
      <c r="CS106" s="131"/>
      <c r="CT106" s="130"/>
      <c r="CU106" s="131"/>
      <c r="CV106" s="130"/>
      <c r="CW106" s="131"/>
      <c r="CX106" s="102"/>
      <c r="CY106" s="120"/>
      <c r="CZ106" s="140"/>
      <c r="DA106" s="120"/>
      <c r="DB106" s="140"/>
      <c r="DC106" s="140"/>
      <c r="DD106" s="23"/>
      <c r="DE106" s="23"/>
      <c r="DF106" s="23"/>
      <c r="DG106" s="107"/>
      <c r="DH106" s="120"/>
      <c r="DI106" s="196"/>
      <c r="DJ106" s="120"/>
      <c r="DK106" s="120"/>
      <c r="DL106" s="120"/>
      <c r="DM106" s="120"/>
      <c r="DN106" s="83"/>
      <c r="DO106" s="84"/>
      <c r="DP106" s="84"/>
      <c r="DQ106" s="84"/>
      <c r="EB106" s="120"/>
      <c r="EC106" s="121">
        <v>30</v>
      </c>
      <c r="ED106" s="122">
        <f>EC106*BG106/BB106</f>
        <v>4.4444444444444446</v>
      </c>
    </row>
    <row r="107" spans="1:209" ht="21" customHeight="1">
      <c r="A107" s="107">
        <v>2</v>
      </c>
      <c r="B107" s="320" t="s">
        <v>211</v>
      </c>
      <c r="C107" s="184" t="s">
        <v>112</v>
      </c>
      <c r="D107" s="123"/>
      <c r="E107" s="123"/>
      <c r="F107" s="123"/>
      <c r="G107" s="123"/>
      <c r="H107" s="107"/>
      <c r="I107" s="123"/>
      <c r="J107" s="123"/>
      <c r="K107" s="123"/>
      <c r="L107" s="123"/>
      <c r="M107" s="107"/>
      <c r="N107" s="124"/>
      <c r="O107" s="124"/>
      <c r="P107" s="124"/>
      <c r="Q107" s="124"/>
      <c r="R107" s="107"/>
      <c r="S107" s="124"/>
      <c r="T107" s="124"/>
      <c r="U107" s="124"/>
      <c r="V107" s="319"/>
      <c r="W107" s="107"/>
      <c r="X107" s="234"/>
      <c r="Y107" s="125"/>
      <c r="Z107" s="125"/>
      <c r="AA107" s="125"/>
      <c r="AB107" s="107"/>
      <c r="AC107" s="125">
        <v>9</v>
      </c>
      <c r="AD107" s="125">
        <v>18</v>
      </c>
      <c r="AE107" s="125"/>
      <c r="AF107" s="125"/>
      <c r="AG107" s="193">
        <v>3</v>
      </c>
      <c r="AH107" s="238"/>
      <c r="AI107" s="238"/>
      <c r="AJ107" s="238"/>
      <c r="AK107" s="238"/>
      <c r="AL107" s="193"/>
      <c r="AM107" s="238"/>
      <c r="AN107" s="238"/>
      <c r="AO107" s="238"/>
      <c r="AP107" s="238"/>
      <c r="AQ107" s="107"/>
      <c r="AR107" s="236"/>
      <c r="AS107" s="236"/>
      <c r="AT107" s="236"/>
      <c r="AU107" s="236"/>
      <c r="AV107" s="107"/>
      <c r="AW107" s="236"/>
      <c r="AX107" s="236"/>
      <c r="AY107" s="236"/>
      <c r="AZ107" s="236"/>
      <c r="BA107" s="107"/>
      <c r="BB107" s="239">
        <v>30</v>
      </c>
      <c r="BC107" s="107">
        <f t="shared" si="121"/>
        <v>9</v>
      </c>
      <c r="BD107" s="107">
        <f t="shared" si="121"/>
        <v>18</v>
      </c>
      <c r="BE107" s="107">
        <f t="shared" si="121"/>
        <v>0</v>
      </c>
      <c r="BF107" s="107">
        <f t="shared" si="121"/>
        <v>0</v>
      </c>
      <c r="BG107" s="187">
        <f>SUM(H107,M107,R107,W107,AB107,AG107,AL107,AQ107,AV107,BA107)</f>
        <v>3</v>
      </c>
      <c r="BH107" s="107"/>
      <c r="BI107" s="134"/>
      <c r="BJ107" s="102"/>
      <c r="BK107" s="120"/>
      <c r="BL107" s="107"/>
      <c r="BM107" s="120"/>
      <c r="BN107" s="107"/>
      <c r="BO107" s="134"/>
      <c r="BP107" s="102"/>
      <c r="BQ107" s="193"/>
      <c r="BR107" s="107"/>
      <c r="BS107" s="134"/>
      <c r="BT107" s="102"/>
      <c r="BU107" s="120"/>
      <c r="BV107" s="107"/>
      <c r="BW107" s="134"/>
      <c r="BX107" s="120"/>
      <c r="BY107" s="122"/>
      <c r="BZ107" s="130"/>
      <c r="CA107" s="131"/>
      <c r="CB107" s="201"/>
      <c r="CC107" s="131"/>
      <c r="CD107" s="130"/>
      <c r="CE107" s="131"/>
      <c r="CF107" s="201"/>
      <c r="CG107" s="202"/>
      <c r="CH107" s="130"/>
      <c r="CI107" s="131"/>
      <c r="CJ107" s="130"/>
      <c r="CK107" s="131"/>
      <c r="CL107" s="130"/>
      <c r="CM107" s="131"/>
      <c r="CN107" s="130"/>
      <c r="CO107" s="131"/>
      <c r="CP107" s="195"/>
      <c r="CQ107" s="131"/>
      <c r="CR107" s="138"/>
      <c r="CS107" s="131"/>
      <c r="CT107" s="130"/>
      <c r="CU107" s="131"/>
      <c r="CV107" s="130"/>
      <c r="CW107" s="131"/>
      <c r="CX107" s="102"/>
      <c r="CY107" s="120"/>
      <c r="CZ107" s="140"/>
      <c r="DA107" s="120"/>
      <c r="DB107" s="140"/>
      <c r="DC107" s="140"/>
      <c r="DD107" s="23"/>
      <c r="DE107" s="23"/>
      <c r="DF107" s="23"/>
      <c r="DG107" s="107"/>
      <c r="DH107" s="120"/>
      <c r="DI107" s="196"/>
      <c r="DJ107" s="120"/>
      <c r="DK107" s="120"/>
      <c r="DL107" s="120"/>
      <c r="DM107" s="120"/>
      <c r="DN107" s="83"/>
      <c r="DO107" s="84"/>
      <c r="DP107" s="84"/>
      <c r="DQ107" s="84"/>
      <c r="EB107" s="120">
        <f>BG107</f>
        <v>3</v>
      </c>
      <c r="EC107" s="121">
        <v>20</v>
      </c>
      <c r="ED107" s="122">
        <f>EC107*BG107/BB107</f>
        <v>2</v>
      </c>
    </row>
    <row r="108" spans="1:209" ht="21" customHeight="1">
      <c r="A108" s="107">
        <v>3</v>
      </c>
      <c r="B108" s="82" t="s">
        <v>209</v>
      </c>
      <c r="C108" s="184" t="s">
        <v>112</v>
      </c>
      <c r="D108" s="123"/>
      <c r="E108" s="123"/>
      <c r="F108" s="123"/>
      <c r="G108" s="123"/>
      <c r="H108" s="107"/>
      <c r="I108" s="123"/>
      <c r="J108" s="123"/>
      <c r="K108" s="123"/>
      <c r="L108" s="123"/>
      <c r="M108" s="107"/>
      <c r="N108" s="124"/>
      <c r="O108" s="124"/>
      <c r="P108" s="124"/>
      <c r="Q108" s="124"/>
      <c r="R108" s="107"/>
      <c r="S108" s="124"/>
      <c r="T108" s="124"/>
      <c r="U108" s="124"/>
      <c r="V108" s="319"/>
      <c r="W108" s="107"/>
      <c r="X108" s="234"/>
      <c r="Y108" s="125"/>
      <c r="Z108" s="125"/>
      <c r="AA108" s="125"/>
      <c r="AB108" s="107"/>
      <c r="AC108" s="125"/>
      <c r="AD108" s="125"/>
      <c r="AE108" s="125"/>
      <c r="AF108" s="125"/>
      <c r="AG108" s="107"/>
      <c r="AH108" s="238"/>
      <c r="AI108" s="238">
        <v>18</v>
      </c>
      <c r="AJ108" s="238"/>
      <c r="AK108" s="238"/>
      <c r="AL108" s="193">
        <v>3</v>
      </c>
      <c r="AM108" s="238"/>
      <c r="AN108" s="238"/>
      <c r="AO108" s="238"/>
      <c r="AP108" s="238"/>
      <c r="AQ108" s="193"/>
      <c r="AR108" s="236"/>
      <c r="AS108" s="236"/>
      <c r="AT108" s="236"/>
      <c r="AU108" s="236"/>
      <c r="AV108" s="107"/>
      <c r="AW108" s="236"/>
      <c r="AX108" s="236"/>
      <c r="AY108" s="236"/>
      <c r="AZ108" s="236"/>
      <c r="BA108" s="107"/>
      <c r="BB108" s="239">
        <v>30</v>
      </c>
      <c r="BC108" s="107">
        <f>D108+I108+N108+S108+X108+AC108+AH108+AM108+AR108+AW108</f>
        <v>0</v>
      </c>
      <c r="BD108" s="107">
        <f t="shared" ref="BD108" si="122">E108+J108+O108+T108+Y108+AD108+AI108+AN108+AS108+AX108</f>
        <v>18</v>
      </c>
      <c r="BE108" s="107">
        <f t="shared" ref="BE108" si="123">F108+K108+P108+U108+Z108+AE108+AJ108+AO108+AT108+AY108</f>
        <v>0</v>
      </c>
      <c r="BF108" s="107">
        <f t="shared" ref="BF108" si="124">G108+L108+Q108+V108+AA108+AF108+AK108+AP108+AU108+AZ108</f>
        <v>0</v>
      </c>
      <c r="BG108" s="187">
        <f>SUM(H108,M108,R108,W108,AB108,AG108,AL108,AQ108,AV108,BA108)</f>
        <v>3</v>
      </c>
      <c r="BH108" s="107"/>
      <c r="BI108" s="134"/>
      <c r="BJ108" s="102"/>
      <c r="BK108" s="120"/>
      <c r="BL108" s="107"/>
      <c r="BM108" s="120"/>
      <c r="BN108" s="107"/>
      <c r="BO108" s="134"/>
      <c r="BP108" s="102"/>
      <c r="BQ108" s="193"/>
      <c r="BR108" s="107"/>
      <c r="BS108" s="134"/>
      <c r="BT108" s="102"/>
      <c r="BU108" s="120"/>
      <c r="BV108" s="107"/>
      <c r="BW108" s="134"/>
      <c r="BX108" s="120"/>
      <c r="BY108" s="122"/>
      <c r="BZ108" s="130"/>
      <c r="CA108" s="131"/>
      <c r="CB108" s="201"/>
      <c r="CC108" s="131"/>
      <c r="CD108" s="130"/>
      <c r="CE108" s="131"/>
      <c r="CF108" s="201"/>
      <c r="CG108" s="202"/>
      <c r="CH108" s="130"/>
      <c r="CI108" s="131"/>
      <c r="CJ108" s="130"/>
      <c r="CK108" s="131"/>
      <c r="CL108" s="130"/>
      <c r="CM108" s="131"/>
      <c r="CN108" s="130"/>
      <c r="CO108" s="131"/>
      <c r="CP108" s="195"/>
      <c r="CQ108" s="131"/>
      <c r="CR108" s="138"/>
      <c r="CS108" s="131"/>
      <c r="CT108" s="130"/>
      <c r="CU108" s="131"/>
      <c r="CV108" s="130"/>
      <c r="CW108" s="131"/>
      <c r="CX108" s="102"/>
      <c r="CY108" s="120"/>
      <c r="CZ108" s="140"/>
      <c r="DA108" s="120"/>
      <c r="DB108" s="140"/>
      <c r="DC108" s="140"/>
      <c r="DD108" s="23"/>
      <c r="DE108" s="23"/>
      <c r="DF108" s="23"/>
      <c r="DG108" s="107"/>
      <c r="DH108" s="120"/>
      <c r="DI108" s="196"/>
      <c r="DJ108" s="120"/>
      <c r="DK108" s="120"/>
      <c r="DL108" s="120"/>
      <c r="DM108" s="120"/>
      <c r="DN108" s="83"/>
      <c r="DO108" s="84"/>
      <c r="DP108" s="84"/>
      <c r="DQ108" s="84"/>
      <c r="EB108" s="120">
        <f>BG108</f>
        <v>3</v>
      </c>
      <c r="EC108" s="121">
        <v>30</v>
      </c>
      <c r="ED108" s="122">
        <f t="shared" ref="ED108" si="125">EC108*BG108/BB108</f>
        <v>3</v>
      </c>
    </row>
    <row r="109" spans="1:209" ht="24" customHeight="1">
      <c r="A109" s="107">
        <v>4</v>
      </c>
      <c r="B109" s="82" t="s">
        <v>212</v>
      </c>
      <c r="C109" s="184" t="s">
        <v>112</v>
      </c>
      <c r="D109" s="123"/>
      <c r="E109" s="123"/>
      <c r="F109" s="123"/>
      <c r="G109" s="123"/>
      <c r="H109" s="107"/>
      <c r="I109" s="123"/>
      <c r="J109" s="123"/>
      <c r="K109" s="123"/>
      <c r="L109" s="123"/>
      <c r="M109" s="107"/>
      <c r="N109" s="124"/>
      <c r="O109" s="124"/>
      <c r="P109" s="124"/>
      <c r="Q109" s="124"/>
      <c r="R109" s="107"/>
      <c r="S109" s="124"/>
      <c r="T109" s="124"/>
      <c r="U109" s="124"/>
      <c r="V109" s="319"/>
      <c r="W109" s="107"/>
      <c r="X109" s="234"/>
      <c r="Y109" s="125"/>
      <c r="Z109" s="125"/>
      <c r="AA109" s="125"/>
      <c r="AB109" s="107"/>
      <c r="AC109" s="125"/>
      <c r="AD109" s="125"/>
      <c r="AE109" s="125"/>
      <c r="AF109" s="125"/>
      <c r="AG109" s="193"/>
      <c r="AH109" s="238"/>
      <c r="AI109" s="238"/>
      <c r="AJ109" s="238"/>
      <c r="AK109" s="238"/>
      <c r="AL109" s="321" t="s">
        <v>114</v>
      </c>
      <c r="AM109" s="238">
        <v>9</v>
      </c>
      <c r="AN109" s="238">
        <v>9</v>
      </c>
      <c r="AO109" s="238"/>
      <c r="AP109" s="238"/>
      <c r="AQ109" s="321">
        <v>3</v>
      </c>
      <c r="AR109" s="236"/>
      <c r="AS109" s="236"/>
      <c r="AT109" s="236"/>
      <c r="AU109" s="236"/>
      <c r="AV109" s="102"/>
      <c r="AW109" s="236"/>
      <c r="AX109" s="236"/>
      <c r="AY109" s="236"/>
      <c r="AZ109" s="236"/>
      <c r="BA109" s="102"/>
      <c r="BB109" s="239">
        <v>30</v>
      </c>
      <c r="BC109" s="107">
        <f>D109+I109+N109+S109+X109+AC109+AH109+AM109+AR109+AW109</f>
        <v>9</v>
      </c>
      <c r="BD109" s="107">
        <f t="shared" ref="BD109:BF109" si="126">E109+J109+O109+T109+Y109+AD109+AI109+AN109+AS109+AX109</f>
        <v>9</v>
      </c>
      <c r="BE109" s="107">
        <f t="shared" si="126"/>
        <v>0</v>
      </c>
      <c r="BF109" s="107">
        <f t="shared" si="126"/>
        <v>0</v>
      </c>
      <c r="BG109" s="187">
        <f>SUM(H109,M109,R109,W109,AB109,AG109,AL109,AQ109,AV109,BA109)</f>
        <v>3</v>
      </c>
      <c r="BH109" s="107"/>
      <c r="BI109" s="134"/>
      <c r="BJ109" s="102"/>
      <c r="BK109" s="120"/>
      <c r="BL109" s="107"/>
      <c r="BM109" s="120"/>
      <c r="BN109" s="107"/>
      <c r="BO109" s="134"/>
      <c r="BP109" s="102"/>
      <c r="BQ109" s="193"/>
      <c r="BR109" s="107"/>
      <c r="BS109" s="134"/>
      <c r="BT109" s="102"/>
      <c r="BU109" s="120"/>
      <c r="BV109" s="107"/>
      <c r="BW109" s="134"/>
      <c r="BX109" s="120"/>
      <c r="BY109" s="122"/>
      <c r="BZ109" s="130"/>
      <c r="CA109" s="131"/>
      <c r="CB109" s="201"/>
      <c r="CC109" s="131"/>
      <c r="CD109" s="130"/>
      <c r="CE109" s="131"/>
      <c r="CF109" s="201"/>
      <c r="CG109" s="202"/>
      <c r="CH109" s="130"/>
      <c r="CI109" s="131"/>
      <c r="CJ109" s="130"/>
      <c r="CK109" s="131"/>
      <c r="CL109" s="130"/>
      <c r="CM109" s="131"/>
      <c r="CN109" s="130"/>
      <c r="CO109" s="131"/>
      <c r="CP109" s="195"/>
      <c r="CQ109" s="131"/>
      <c r="CR109" s="138"/>
      <c r="CS109" s="131"/>
      <c r="CT109" s="130"/>
      <c r="CU109" s="131"/>
      <c r="CV109" s="130"/>
      <c r="CW109" s="131"/>
      <c r="CX109" s="102"/>
      <c r="CY109" s="120"/>
      <c r="CZ109" s="140"/>
      <c r="DA109" s="120"/>
      <c r="DB109" s="140"/>
      <c r="DC109" s="140"/>
      <c r="DD109" s="23"/>
      <c r="DE109" s="23"/>
      <c r="DF109" s="23"/>
      <c r="DG109" s="107"/>
      <c r="DH109" s="120"/>
      <c r="DI109" s="196"/>
      <c r="DJ109" s="120"/>
      <c r="DK109" s="120"/>
      <c r="DL109" s="120"/>
      <c r="DM109" s="120"/>
      <c r="DN109" s="83"/>
      <c r="DO109" s="84"/>
      <c r="DP109" s="84"/>
      <c r="DQ109" s="84"/>
      <c r="EB109" s="120"/>
      <c r="EC109" s="121">
        <v>20</v>
      </c>
      <c r="ED109" s="122">
        <f t="shared" si="119"/>
        <v>2</v>
      </c>
    </row>
    <row r="110" spans="1:209" s="327" customFormat="1" ht="21" customHeight="1">
      <c r="A110" s="591" t="s">
        <v>213</v>
      </c>
      <c r="B110" s="592"/>
      <c r="C110" s="592"/>
      <c r="D110" s="592"/>
      <c r="E110" s="592"/>
      <c r="F110" s="592"/>
      <c r="G110" s="592"/>
      <c r="H110" s="592"/>
      <c r="I110" s="592"/>
      <c r="J110" s="592"/>
      <c r="K110" s="592"/>
      <c r="L110" s="592"/>
      <c r="M110" s="592"/>
      <c r="N110" s="592"/>
      <c r="O110" s="592"/>
      <c r="P110" s="592"/>
      <c r="Q110" s="592"/>
      <c r="R110" s="592"/>
      <c r="S110" s="592"/>
      <c r="T110" s="592"/>
      <c r="U110" s="592"/>
      <c r="V110" s="592"/>
      <c r="W110" s="592"/>
      <c r="X110" s="592"/>
      <c r="Y110" s="592"/>
      <c r="Z110" s="592"/>
      <c r="AA110" s="592"/>
      <c r="AB110" s="592"/>
      <c r="AC110" s="592"/>
      <c r="AD110" s="592"/>
      <c r="AE110" s="592"/>
      <c r="AF110" s="592"/>
      <c r="AG110" s="592"/>
      <c r="AH110" s="592"/>
      <c r="AI110" s="592"/>
      <c r="AJ110" s="592"/>
      <c r="AK110" s="592"/>
      <c r="AL110" s="592"/>
      <c r="AM110" s="592"/>
      <c r="AN110" s="592"/>
      <c r="AO110" s="592"/>
      <c r="AP110" s="592"/>
      <c r="AQ110" s="592"/>
      <c r="AR110" s="592"/>
      <c r="AS110" s="592"/>
      <c r="AT110" s="592"/>
      <c r="AU110" s="592"/>
      <c r="AV110" s="592"/>
      <c r="AW110" s="592"/>
      <c r="AX110" s="592"/>
      <c r="AY110" s="592"/>
      <c r="AZ110" s="592"/>
      <c r="BA110" s="593"/>
      <c r="BB110" s="299">
        <f>SUM(BC110:BF110)</f>
        <v>216</v>
      </c>
      <c r="BC110" s="299">
        <f>BC111</f>
        <v>69</v>
      </c>
      <c r="BD110" s="299">
        <f>BD111</f>
        <v>90</v>
      </c>
      <c r="BE110" s="299">
        <f>BE111</f>
        <v>57</v>
      </c>
      <c r="BF110" s="299">
        <f>BF111</f>
        <v>0</v>
      </c>
      <c r="BG110" s="156">
        <f>BG111</f>
        <v>29</v>
      </c>
      <c r="BH110" s="146">
        <f t="shared" ref="BH110:CG110" si="127">SUM(BH111:BH122)</f>
        <v>27</v>
      </c>
      <c r="BI110" s="146">
        <f t="shared" si="127"/>
        <v>4</v>
      </c>
      <c r="BJ110" s="146">
        <f t="shared" si="127"/>
        <v>0</v>
      </c>
      <c r="BK110" s="146">
        <f t="shared" si="127"/>
        <v>0</v>
      </c>
      <c r="BL110" s="146">
        <f t="shared" si="127"/>
        <v>0</v>
      </c>
      <c r="BM110" s="146">
        <f t="shared" si="127"/>
        <v>0</v>
      </c>
      <c r="BN110" s="146">
        <f t="shared" si="127"/>
        <v>0</v>
      </c>
      <c r="BO110" s="146">
        <f t="shared" si="127"/>
        <v>0</v>
      </c>
      <c r="BP110" s="146">
        <f t="shared" si="127"/>
        <v>0</v>
      </c>
      <c r="BQ110" s="146">
        <f t="shared" si="127"/>
        <v>0</v>
      </c>
      <c r="BR110" s="146">
        <f t="shared" si="127"/>
        <v>0</v>
      </c>
      <c r="BS110" s="146">
        <f t="shared" si="127"/>
        <v>0</v>
      </c>
      <c r="BT110" s="146">
        <f t="shared" si="127"/>
        <v>30</v>
      </c>
      <c r="BU110" s="146">
        <f t="shared" si="127"/>
        <v>3</v>
      </c>
      <c r="BV110" s="146">
        <f t="shared" si="127"/>
        <v>0</v>
      </c>
      <c r="BW110" s="146">
        <f t="shared" si="127"/>
        <v>0</v>
      </c>
      <c r="BX110" s="146">
        <f t="shared" si="127"/>
        <v>4</v>
      </c>
      <c r="BY110" s="146" t="e">
        <f t="shared" si="127"/>
        <v>#DIV/0!</v>
      </c>
      <c r="BZ110" s="146">
        <f t="shared" si="127"/>
        <v>0</v>
      </c>
      <c r="CA110" s="146">
        <f t="shared" si="127"/>
        <v>0</v>
      </c>
      <c r="CB110" s="146">
        <f t="shared" si="127"/>
        <v>0</v>
      </c>
      <c r="CC110" s="146">
        <f t="shared" si="127"/>
        <v>0</v>
      </c>
      <c r="CD110" s="146">
        <f t="shared" si="127"/>
        <v>0</v>
      </c>
      <c r="CE110" s="146">
        <f t="shared" si="127"/>
        <v>0</v>
      </c>
      <c r="CF110" s="146">
        <f t="shared" si="127"/>
        <v>0</v>
      </c>
      <c r="CG110" s="146">
        <f t="shared" si="127"/>
        <v>0</v>
      </c>
      <c r="CH110" s="146">
        <f>SUM(CH111)</f>
        <v>0</v>
      </c>
      <c r="CI110" s="146">
        <f>SUM(CI111)</f>
        <v>0</v>
      </c>
      <c r="CJ110" s="146">
        <f t="shared" ref="CJ110:DI110" si="128">SUM(CJ111:CJ122)</f>
        <v>0</v>
      </c>
      <c r="CK110" s="146">
        <f t="shared" si="128"/>
        <v>0</v>
      </c>
      <c r="CL110" s="146">
        <f t="shared" si="128"/>
        <v>0</v>
      </c>
      <c r="CM110" s="146">
        <f t="shared" si="128"/>
        <v>0</v>
      </c>
      <c r="CN110" s="146">
        <f t="shared" si="128"/>
        <v>0</v>
      </c>
      <c r="CO110" s="146">
        <f t="shared" si="128"/>
        <v>0</v>
      </c>
      <c r="CP110" s="146">
        <f t="shared" si="128"/>
        <v>0</v>
      </c>
      <c r="CQ110" s="146">
        <f t="shared" si="128"/>
        <v>0</v>
      </c>
      <c r="CR110" s="146">
        <f t="shared" si="128"/>
        <v>0</v>
      </c>
      <c r="CS110" s="146">
        <f t="shared" si="128"/>
        <v>0</v>
      </c>
      <c r="CT110" s="146">
        <f t="shared" si="128"/>
        <v>0</v>
      </c>
      <c r="CU110" s="146">
        <f t="shared" si="128"/>
        <v>0</v>
      </c>
      <c r="CV110" s="146">
        <f t="shared" si="128"/>
        <v>0</v>
      </c>
      <c r="CW110" s="146">
        <f t="shared" si="128"/>
        <v>0</v>
      </c>
      <c r="CX110" s="146">
        <f t="shared" si="128"/>
        <v>4</v>
      </c>
      <c r="CY110" s="146">
        <f t="shared" si="128"/>
        <v>1.08</v>
      </c>
      <c r="CZ110" s="146">
        <f t="shared" si="128"/>
        <v>0.6</v>
      </c>
      <c r="DA110" s="146">
        <f t="shared" si="128"/>
        <v>0.16</v>
      </c>
      <c r="DB110" s="146">
        <f t="shared" si="128"/>
        <v>8.8888888888888892E-2</v>
      </c>
      <c r="DC110" s="146">
        <f t="shared" si="128"/>
        <v>0.68888888888888888</v>
      </c>
      <c r="DD110" s="146">
        <f t="shared" si="128"/>
        <v>0</v>
      </c>
      <c r="DE110" s="146">
        <f t="shared" si="128"/>
        <v>0</v>
      </c>
      <c r="DF110" s="146">
        <f t="shared" si="128"/>
        <v>0</v>
      </c>
      <c r="DG110" s="146">
        <f t="shared" si="128"/>
        <v>27</v>
      </c>
      <c r="DH110" s="322">
        <f t="shared" si="128"/>
        <v>4</v>
      </c>
      <c r="DI110" s="323">
        <f t="shared" si="128"/>
        <v>2.2222222222222223</v>
      </c>
      <c r="DJ110" s="324"/>
      <c r="DK110" s="324"/>
      <c r="DL110" s="324"/>
      <c r="DM110" s="324"/>
      <c r="DN110" s="325"/>
      <c r="DO110" s="326"/>
      <c r="DP110" s="326"/>
      <c r="DQ110" s="326"/>
      <c r="EB110" s="324"/>
      <c r="EC110" s="328"/>
      <c r="ED110" s="329">
        <f t="shared" si="119"/>
        <v>0</v>
      </c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</row>
    <row r="111" spans="1:209" s="280" customFormat="1" ht="21" customHeight="1">
      <c r="A111" s="597" t="s">
        <v>253</v>
      </c>
      <c r="B111" s="598"/>
      <c r="C111" s="598"/>
      <c r="D111" s="598"/>
      <c r="E111" s="598"/>
      <c r="F111" s="598"/>
      <c r="G111" s="598"/>
      <c r="H111" s="598"/>
      <c r="I111" s="598"/>
      <c r="J111" s="598"/>
      <c r="K111" s="598"/>
      <c r="L111" s="598"/>
      <c r="M111" s="598"/>
      <c r="N111" s="598"/>
      <c r="O111" s="598"/>
      <c r="P111" s="598"/>
      <c r="Q111" s="598"/>
      <c r="R111" s="598"/>
      <c r="S111" s="598"/>
      <c r="T111" s="598"/>
      <c r="U111" s="598"/>
      <c r="V111" s="598"/>
      <c r="W111" s="598"/>
      <c r="X111" s="598"/>
      <c r="Y111" s="598"/>
      <c r="Z111" s="598"/>
      <c r="AA111" s="598"/>
      <c r="AB111" s="598"/>
      <c r="AC111" s="598"/>
      <c r="AD111" s="598"/>
      <c r="AE111" s="598"/>
      <c r="AF111" s="598"/>
      <c r="AG111" s="598"/>
      <c r="AH111" s="598"/>
      <c r="AI111" s="598"/>
      <c r="AJ111" s="598"/>
      <c r="AK111" s="598"/>
      <c r="AL111" s="598"/>
      <c r="AM111" s="598"/>
      <c r="AN111" s="598"/>
      <c r="AO111" s="598"/>
      <c r="AP111" s="598"/>
      <c r="AQ111" s="598"/>
      <c r="AR111" s="598"/>
      <c r="AS111" s="598"/>
      <c r="AT111" s="598"/>
      <c r="AU111" s="598"/>
      <c r="AV111" s="598"/>
      <c r="AW111" s="598"/>
      <c r="AX111" s="598"/>
      <c r="AY111" s="598"/>
      <c r="AZ111" s="598"/>
      <c r="BA111" s="599"/>
      <c r="BB111" s="205">
        <f t="shared" ref="BB111:BG111" si="129">SUM(BB112:BB122)</f>
        <v>216</v>
      </c>
      <c r="BC111" s="205">
        <f t="shared" si="129"/>
        <v>69</v>
      </c>
      <c r="BD111" s="205">
        <f t="shared" si="129"/>
        <v>90</v>
      </c>
      <c r="BE111" s="205">
        <f t="shared" si="129"/>
        <v>57</v>
      </c>
      <c r="BF111" s="205">
        <f t="shared" si="129"/>
        <v>0</v>
      </c>
      <c r="BG111" s="176">
        <f t="shared" si="129"/>
        <v>29</v>
      </c>
      <c r="BH111" s="270"/>
      <c r="BI111" s="330"/>
      <c r="BJ111" s="241"/>
      <c r="BK111" s="272"/>
      <c r="BL111" s="270"/>
      <c r="BM111" s="272"/>
      <c r="BN111" s="270"/>
      <c r="BO111" s="330"/>
      <c r="BP111" s="241"/>
      <c r="BQ111" s="273"/>
      <c r="BR111" s="270"/>
      <c r="BS111" s="330"/>
      <c r="BT111" s="241"/>
      <c r="BU111" s="272"/>
      <c r="BV111" s="270"/>
      <c r="BW111" s="271"/>
      <c r="BX111" s="272"/>
      <c r="BY111" s="274"/>
      <c r="BZ111" s="270"/>
      <c r="CA111" s="272"/>
      <c r="CB111" s="275"/>
      <c r="CC111" s="272"/>
      <c r="CD111" s="270"/>
      <c r="CE111" s="272"/>
      <c r="CF111" s="275"/>
      <c r="CG111" s="276"/>
      <c r="CH111" s="270">
        <f>SUM(CH112:CH122)</f>
        <v>0</v>
      </c>
      <c r="CI111" s="272">
        <f>SUM(CI112:CI122)</f>
        <v>0</v>
      </c>
      <c r="CJ111" s="270"/>
      <c r="CK111" s="272"/>
      <c r="CL111" s="275"/>
      <c r="CM111" s="276"/>
      <c r="CN111" s="270"/>
      <c r="CO111" s="272"/>
      <c r="CP111" s="277"/>
      <c r="CQ111" s="272"/>
      <c r="CR111" s="278"/>
      <c r="CS111" s="272"/>
      <c r="CT111" s="270"/>
      <c r="CU111" s="272"/>
      <c r="CV111" s="270"/>
      <c r="CW111" s="272"/>
      <c r="CX111" s="241"/>
      <c r="CY111" s="272"/>
      <c r="CZ111" s="208"/>
      <c r="DA111" s="272"/>
      <c r="DB111" s="208"/>
      <c r="DC111" s="208"/>
      <c r="DD111" s="275"/>
      <c r="DE111" s="275"/>
      <c r="DF111" s="275"/>
      <c r="DG111" s="270"/>
      <c r="DH111" s="272"/>
      <c r="DI111" s="207"/>
      <c r="DJ111" s="272"/>
      <c r="DK111" s="272"/>
      <c r="DL111" s="272"/>
      <c r="DM111" s="272"/>
      <c r="DN111" s="209"/>
      <c r="DO111" s="279"/>
      <c r="DP111" s="279"/>
      <c r="DQ111" s="279"/>
      <c r="EB111" s="120"/>
      <c r="EC111" s="121"/>
      <c r="ED111" s="122">
        <f t="shared" si="119"/>
        <v>0</v>
      </c>
      <c r="EE111" s="88">
        <v>29</v>
      </c>
      <c r="EF111" s="88"/>
      <c r="EG111" s="88"/>
      <c r="EH111" s="88"/>
      <c r="EI111" s="88"/>
      <c r="EJ111" s="88"/>
      <c r="EK111" s="88"/>
      <c r="EL111" s="88"/>
      <c r="EM111" s="88"/>
      <c r="EN111" s="88"/>
      <c r="EO111" s="88"/>
      <c r="EP111" s="88"/>
      <c r="EQ111" s="88"/>
      <c r="ER111" s="88"/>
      <c r="ES111" s="88"/>
      <c r="ET111" s="88"/>
      <c r="EU111" s="88"/>
      <c r="EV111" s="88"/>
      <c r="EW111" s="88"/>
      <c r="EX111" s="88"/>
      <c r="EY111" s="88"/>
      <c r="EZ111" s="88"/>
      <c r="FA111" s="88"/>
      <c r="FB111" s="88"/>
      <c r="FC111" s="88"/>
      <c r="FD111" s="88"/>
      <c r="FE111" s="88"/>
      <c r="FF111" s="88"/>
      <c r="FG111" s="88"/>
      <c r="FH111" s="88"/>
      <c r="FI111" s="88"/>
      <c r="FJ111" s="88"/>
      <c r="FK111" s="88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</row>
    <row r="112" spans="1:209" ht="25.5" customHeight="1">
      <c r="A112" s="107">
        <v>1</v>
      </c>
      <c r="B112" s="82" t="s">
        <v>254</v>
      </c>
      <c r="C112" s="184" t="s">
        <v>108</v>
      </c>
      <c r="D112" s="123"/>
      <c r="E112" s="123"/>
      <c r="F112" s="123"/>
      <c r="G112" s="123"/>
      <c r="H112" s="187"/>
      <c r="I112" s="123"/>
      <c r="J112" s="123"/>
      <c r="K112" s="123"/>
      <c r="L112" s="331"/>
      <c r="M112" s="185"/>
      <c r="N112" s="124"/>
      <c r="O112" s="124"/>
      <c r="P112" s="124"/>
      <c r="Q112" s="124"/>
      <c r="R112" s="187"/>
      <c r="S112" s="124"/>
      <c r="T112" s="124"/>
      <c r="U112" s="124"/>
      <c r="V112" s="319"/>
      <c r="W112" s="185"/>
      <c r="X112" s="125">
        <v>9</v>
      </c>
      <c r="Y112" s="125">
        <v>18</v>
      </c>
      <c r="Z112" s="125"/>
      <c r="AA112" s="125"/>
      <c r="AB112" s="120">
        <v>4</v>
      </c>
      <c r="AC112" s="125"/>
      <c r="AD112" s="125"/>
      <c r="AE112" s="125"/>
      <c r="AF112" s="125"/>
      <c r="AG112" s="107"/>
      <c r="AH112" s="186"/>
      <c r="AI112" s="186"/>
      <c r="AJ112" s="186"/>
      <c r="AK112" s="186"/>
      <c r="AL112" s="107"/>
      <c r="AM112" s="186"/>
      <c r="AN112" s="186"/>
      <c r="AO112" s="186"/>
      <c r="AP112" s="186"/>
      <c r="AQ112" s="107"/>
      <c r="AR112" s="216"/>
      <c r="AS112" s="216"/>
      <c r="AT112" s="216"/>
      <c r="AU112" s="216"/>
      <c r="AV112" s="107"/>
      <c r="AW112" s="292"/>
      <c r="AX112" s="292"/>
      <c r="AY112" s="292"/>
      <c r="AZ112" s="292"/>
      <c r="BA112" s="107"/>
      <c r="BB112" s="239">
        <f t="shared" ref="BB112:BB121" si="130">SUM(BC112:BF112)</f>
        <v>27</v>
      </c>
      <c r="BC112" s="107">
        <f t="shared" ref="BC112:BC122" si="131">D112+I112+N112+S112+X112+AC112+AH112+AM112+AR112+AW112</f>
        <v>9</v>
      </c>
      <c r="BD112" s="107">
        <f t="shared" ref="BD112:BF122" si="132">E112+J112+O112+T112+Y112+AD112+AI112+AN112+AS112+AX112</f>
        <v>18</v>
      </c>
      <c r="BE112" s="107">
        <f t="shared" si="132"/>
        <v>0</v>
      </c>
      <c r="BF112" s="107">
        <f t="shared" si="132"/>
        <v>0</v>
      </c>
      <c r="BG112" s="187">
        <f t="shared" ref="BG112:BG122" si="133">SUM(H112,M112,R112,W112,AB112,AG112,AL112,AQ112,AV112,BA112)</f>
        <v>4</v>
      </c>
      <c r="BH112" s="107">
        <f>BB112</f>
        <v>27</v>
      </c>
      <c r="BI112" s="194">
        <f>BG112</f>
        <v>4</v>
      </c>
      <c r="BJ112" s="102"/>
      <c r="BK112" s="120"/>
      <c r="BL112" s="107"/>
      <c r="BM112" s="120"/>
      <c r="BN112" s="107"/>
      <c r="BO112" s="194"/>
      <c r="BP112" s="102"/>
      <c r="BQ112" s="193"/>
      <c r="BR112" s="107"/>
      <c r="BS112" s="194"/>
      <c r="BT112" s="102"/>
      <c r="BU112" s="120"/>
      <c r="BV112" s="107"/>
      <c r="BW112" s="134"/>
      <c r="BX112" s="120">
        <f>BG112</f>
        <v>4</v>
      </c>
      <c r="BY112" s="122" t="e">
        <f>BX112*100/BG175</f>
        <v>#DIV/0!</v>
      </c>
      <c r="BZ112" s="130"/>
      <c r="CA112" s="131"/>
      <c r="CB112" s="201"/>
      <c r="CC112" s="131"/>
      <c r="CD112" s="130"/>
      <c r="CE112" s="131"/>
      <c r="CF112" s="201"/>
      <c r="CG112" s="202"/>
      <c r="CH112" s="130"/>
      <c r="CI112" s="131"/>
      <c r="CJ112" s="130"/>
      <c r="CK112" s="131"/>
      <c r="CL112" s="201"/>
      <c r="CM112" s="202"/>
      <c r="CN112" s="130"/>
      <c r="CO112" s="131"/>
      <c r="CP112" s="195"/>
      <c r="CQ112" s="131"/>
      <c r="CR112" s="138"/>
      <c r="CS112" s="131"/>
      <c r="CT112" s="130"/>
      <c r="CU112" s="131"/>
      <c r="CV112" s="130"/>
      <c r="CW112" s="131"/>
      <c r="CX112" s="102">
        <v>4</v>
      </c>
      <c r="CY112" s="120">
        <f>BB112/25</f>
        <v>1.08</v>
      </c>
      <c r="CZ112" s="140">
        <f>CY112*100/180</f>
        <v>0.6</v>
      </c>
      <c r="DA112" s="120">
        <f>CX112/25</f>
        <v>0.16</v>
      </c>
      <c r="DB112" s="140">
        <f>DA112*100/180</f>
        <v>8.8888888888888892E-2</v>
      </c>
      <c r="DC112" s="140">
        <f>CZ112+DB112</f>
        <v>0.68888888888888888</v>
      </c>
      <c r="DD112" s="23"/>
      <c r="DE112" s="23"/>
      <c r="DF112" s="23"/>
      <c r="DG112" s="107">
        <f>BB112</f>
        <v>27</v>
      </c>
      <c r="DH112" s="120">
        <f>BG112</f>
        <v>4</v>
      </c>
      <c r="DI112" s="196">
        <f>DH112*100/180</f>
        <v>2.2222222222222223</v>
      </c>
      <c r="DJ112" s="120">
        <f>BG112</f>
        <v>4</v>
      </c>
      <c r="DK112" s="120"/>
      <c r="DL112" s="120"/>
      <c r="DM112" s="120"/>
      <c r="DN112" s="83" t="s">
        <v>227</v>
      </c>
      <c r="DO112" s="84"/>
      <c r="DP112" s="84"/>
      <c r="DQ112" s="84"/>
      <c r="EB112" s="120">
        <f t="shared" ref="EB112:EB119" si="134">BG112</f>
        <v>4</v>
      </c>
      <c r="EC112" s="121">
        <v>30</v>
      </c>
      <c r="ED112" s="122">
        <f t="shared" si="119"/>
        <v>4.4444444444444446</v>
      </c>
    </row>
    <row r="113" spans="1:135" ht="21" customHeight="1">
      <c r="A113" s="107">
        <v>2</v>
      </c>
      <c r="B113" s="376" t="s">
        <v>255</v>
      </c>
      <c r="C113" s="184" t="s">
        <v>112</v>
      </c>
      <c r="D113" s="123"/>
      <c r="E113" s="123"/>
      <c r="F113" s="123"/>
      <c r="G113" s="123"/>
      <c r="H113" s="185"/>
      <c r="I113" s="123"/>
      <c r="J113" s="123"/>
      <c r="K113" s="123"/>
      <c r="L113" s="123"/>
      <c r="M113" s="185"/>
      <c r="N113" s="124"/>
      <c r="O113" s="124"/>
      <c r="P113" s="124"/>
      <c r="Q113" s="124"/>
      <c r="R113" s="187"/>
      <c r="S113" s="124"/>
      <c r="T113" s="124"/>
      <c r="U113" s="124"/>
      <c r="V113" s="124"/>
      <c r="W113" s="185"/>
      <c r="X113" s="234">
        <v>6</v>
      </c>
      <c r="Y113" s="125"/>
      <c r="Z113" s="125">
        <v>3</v>
      </c>
      <c r="AA113" s="125"/>
      <c r="AB113" s="200">
        <v>1</v>
      </c>
      <c r="AC113" s="125"/>
      <c r="AD113" s="125"/>
      <c r="AE113" s="125"/>
      <c r="AF113" s="125"/>
      <c r="AG113" s="185"/>
      <c r="AH113" s="238"/>
      <c r="AI113" s="238"/>
      <c r="AJ113" s="238"/>
      <c r="AK113" s="238"/>
      <c r="AL113" s="185"/>
      <c r="AM113" s="186"/>
      <c r="AN113" s="186"/>
      <c r="AO113" s="186"/>
      <c r="AP113" s="186"/>
      <c r="AQ113" s="187"/>
      <c r="AR113" s="216"/>
      <c r="AS113" s="216"/>
      <c r="AT113" s="216"/>
      <c r="AU113" s="216"/>
      <c r="AV113" s="187"/>
      <c r="AW113" s="292"/>
      <c r="AX113" s="292"/>
      <c r="AY113" s="292"/>
      <c r="AZ113" s="292"/>
      <c r="BA113" s="185"/>
      <c r="BB113" s="239">
        <f t="shared" si="130"/>
        <v>9</v>
      </c>
      <c r="BC113" s="107">
        <f t="shared" ref="BC113:BF120" si="135">D113+I113+N113+S113+X113+AC113+AH113+AM113+AR113+AW113</f>
        <v>6</v>
      </c>
      <c r="BD113" s="107">
        <f t="shared" si="135"/>
        <v>0</v>
      </c>
      <c r="BE113" s="107">
        <f t="shared" si="135"/>
        <v>3</v>
      </c>
      <c r="BF113" s="107">
        <f t="shared" si="135"/>
        <v>0</v>
      </c>
      <c r="BG113" s="187">
        <f t="shared" ref="BG113:BG121" si="136">SUM(H113,M113,R113,W113,AB113,AG113,AL113,AQ113,AV113,BA113)</f>
        <v>1</v>
      </c>
      <c r="BH113" s="107"/>
      <c r="BI113" s="194"/>
      <c r="BJ113" s="102"/>
      <c r="BK113" s="120"/>
      <c r="BL113" s="107"/>
      <c r="BM113" s="120"/>
      <c r="BN113" s="107"/>
      <c r="BO113" s="194"/>
      <c r="BP113" s="102"/>
      <c r="BQ113" s="193"/>
      <c r="BR113" s="107"/>
      <c r="BS113" s="194"/>
      <c r="BT113" s="102"/>
      <c r="BU113" s="120"/>
      <c r="BV113" s="107"/>
      <c r="BW113" s="134"/>
      <c r="BX113" s="120"/>
      <c r="BY113" s="122"/>
      <c r="BZ113" s="130"/>
      <c r="CA113" s="131"/>
      <c r="CB113" s="201"/>
      <c r="CC113" s="131"/>
      <c r="CD113" s="130"/>
      <c r="CE113" s="131"/>
      <c r="CF113" s="201"/>
      <c r="CG113" s="202"/>
      <c r="CH113" s="130"/>
      <c r="CI113" s="131"/>
      <c r="CJ113" s="130"/>
      <c r="CK113" s="131"/>
      <c r="CL113" s="201"/>
      <c r="CM113" s="202"/>
      <c r="CN113" s="130"/>
      <c r="CO113" s="131"/>
      <c r="CP113" s="195"/>
      <c r="CQ113" s="131"/>
      <c r="CR113" s="138"/>
      <c r="CS113" s="131"/>
      <c r="CT113" s="130"/>
      <c r="CU113" s="131"/>
      <c r="CV113" s="130"/>
      <c r="CW113" s="131"/>
      <c r="CX113" s="102"/>
      <c r="CY113" s="120"/>
      <c r="CZ113" s="140"/>
      <c r="DA113" s="120"/>
      <c r="DB113" s="140"/>
      <c r="DC113" s="140"/>
      <c r="DD113" s="23"/>
      <c r="DE113" s="23"/>
      <c r="DF113" s="23"/>
      <c r="DG113" s="107"/>
      <c r="DH113" s="120"/>
      <c r="DI113" s="196"/>
      <c r="DJ113" s="120"/>
      <c r="DK113" s="120"/>
      <c r="DL113" s="120"/>
      <c r="DM113" s="120"/>
      <c r="DN113" s="83"/>
      <c r="DO113" s="84"/>
      <c r="DP113" s="84"/>
      <c r="DQ113" s="84"/>
      <c r="EB113" s="120">
        <f t="shared" si="134"/>
        <v>1</v>
      </c>
      <c r="EC113" s="121">
        <v>5</v>
      </c>
      <c r="ED113" s="122">
        <f t="shared" ref="ED113:ED121" si="137">EC113*BG113/BB113</f>
        <v>0.55555555555555558</v>
      </c>
    </row>
    <row r="114" spans="1:135" ht="21" customHeight="1">
      <c r="A114" s="107">
        <v>3</v>
      </c>
      <c r="B114" s="380" t="s">
        <v>256</v>
      </c>
      <c r="C114" s="184" t="s">
        <v>108</v>
      </c>
      <c r="D114" s="123"/>
      <c r="E114" s="123"/>
      <c r="F114" s="123"/>
      <c r="G114" s="123"/>
      <c r="H114" s="185"/>
      <c r="I114" s="123"/>
      <c r="J114" s="123"/>
      <c r="K114" s="123"/>
      <c r="L114" s="123"/>
      <c r="M114" s="185"/>
      <c r="N114" s="124"/>
      <c r="O114" s="124"/>
      <c r="P114" s="124"/>
      <c r="Q114" s="124"/>
      <c r="R114" s="187"/>
      <c r="S114" s="124"/>
      <c r="T114" s="124"/>
      <c r="U114" s="124"/>
      <c r="V114" s="124"/>
      <c r="W114" s="185"/>
      <c r="X114" s="234"/>
      <c r="Y114" s="125"/>
      <c r="Z114" s="125"/>
      <c r="AA114" s="125"/>
      <c r="AB114" s="200"/>
      <c r="AC114" s="125">
        <v>9</v>
      </c>
      <c r="AD114" s="125"/>
      <c r="AE114" s="125">
        <v>18</v>
      </c>
      <c r="AF114" s="125"/>
      <c r="AG114" s="185">
        <v>4</v>
      </c>
      <c r="AH114" s="238"/>
      <c r="AI114" s="238"/>
      <c r="AJ114" s="238">
        <v>9</v>
      </c>
      <c r="AK114" s="238"/>
      <c r="AL114" s="185">
        <v>1</v>
      </c>
      <c r="AM114" s="238"/>
      <c r="AN114" s="238"/>
      <c r="AO114" s="238"/>
      <c r="AP114" s="238"/>
      <c r="AQ114" s="187"/>
      <c r="AR114" s="377"/>
      <c r="AS114" s="377"/>
      <c r="AT114" s="377"/>
      <c r="AU114" s="377"/>
      <c r="AV114" s="378"/>
      <c r="AW114" s="379"/>
      <c r="AX114" s="379"/>
      <c r="AY114" s="379"/>
      <c r="AZ114" s="379"/>
      <c r="BA114" s="381"/>
      <c r="BB114" s="239">
        <f t="shared" si="130"/>
        <v>36</v>
      </c>
      <c r="BC114" s="107">
        <f t="shared" si="135"/>
        <v>9</v>
      </c>
      <c r="BD114" s="107">
        <f t="shared" si="135"/>
        <v>0</v>
      </c>
      <c r="BE114" s="107">
        <f t="shared" si="135"/>
        <v>27</v>
      </c>
      <c r="BF114" s="107">
        <f t="shared" si="135"/>
        <v>0</v>
      </c>
      <c r="BG114" s="187">
        <f t="shared" si="136"/>
        <v>5</v>
      </c>
      <c r="BH114" s="107"/>
      <c r="BI114" s="194"/>
      <c r="BJ114" s="102"/>
      <c r="BK114" s="120"/>
      <c r="BL114" s="107"/>
      <c r="BM114" s="120"/>
      <c r="BN114" s="107"/>
      <c r="BO114" s="194"/>
      <c r="BP114" s="102"/>
      <c r="BQ114" s="193"/>
      <c r="BR114" s="107"/>
      <c r="BS114" s="194"/>
      <c r="BT114" s="102"/>
      <c r="BU114" s="120"/>
      <c r="BV114" s="107"/>
      <c r="BW114" s="134"/>
      <c r="BX114" s="120"/>
      <c r="BY114" s="122"/>
      <c r="BZ114" s="130"/>
      <c r="CA114" s="131"/>
      <c r="CB114" s="201"/>
      <c r="CC114" s="131"/>
      <c r="CD114" s="130"/>
      <c r="CE114" s="131"/>
      <c r="CF114" s="201"/>
      <c r="CG114" s="202"/>
      <c r="CH114" s="130"/>
      <c r="CI114" s="131"/>
      <c r="CJ114" s="130"/>
      <c r="CK114" s="131"/>
      <c r="CL114" s="201"/>
      <c r="CM114" s="202"/>
      <c r="CN114" s="130"/>
      <c r="CO114" s="131"/>
      <c r="CP114" s="195"/>
      <c r="CQ114" s="131"/>
      <c r="CR114" s="138"/>
      <c r="CS114" s="131"/>
      <c r="CT114" s="130"/>
      <c r="CU114" s="131"/>
      <c r="CV114" s="130"/>
      <c r="CW114" s="131"/>
      <c r="CX114" s="102"/>
      <c r="CY114" s="120"/>
      <c r="CZ114" s="140"/>
      <c r="DA114" s="120"/>
      <c r="DB114" s="140"/>
      <c r="DC114" s="140"/>
      <c r="DD114" s="23"/>
      <c r="DE114" s="23"/>
      <c r="DF114" s="23"/>
      <c r="DG114" s="107"/>
      <c r="DH114" s="120"/>
      <c r="DI114" s="196"/>
      <c r="DJ114" s="120"/>
      <c r="DK114" s="120"/>
      <c r="DL114" s="120"/>
      <c r="DM114" s="120"/>
      <c r="DN114" s="83"/>
      <c r="DO114" s="84"/>
      <c r="DP114" s="84"/>
      <c r="DQ114" s="84"/>
      <c r="EB114" s="120">
        <f t="shared" si="134"/>
        <v>5</v>
      </c>
      <c r="EC114" s="121">
        <v>45</v>
      </c>
      <c r="ED114" s="122">
        <f t="shared" si="137"/>
        <v>6.25</v>
      </c>
    </row>
    <row r="115" spans="1:135" ht="27" customHeight="1">
      <c r="A115" s="107">
        <v>4</v>
      </c>
      <c r="B115" s="82" t="s">
        <v>257</v>
      </c>
      <c r="C115" s="184" t="s">
        <v>112</v>
      </c>
      <c r="D115" s="123"/>
      <c r="E115" s="123"/>
      <c r="F115" s="123"/>
      <c r="G115" s="123"/>
      <c r="H115" s="187"/>
      <c r="I115" s="123"/>
      <c r="J115" s="123"/>
      <c r="K115" s="123"/>
      <c r="L115" s="331"/>
      <c r="M115" s="185"/>
      <c r="N115" s="124"/>
      <c r="O115" s="124"/>
      <c r="P115" s="124"/>
      <c r="Q115" s="124"/>
      <c r="R115" s="187"/>
      <c r="S115" s="124"/>
      <c r="T115" s="124"/>
      <c r="U115" s="124"/>
      <c r="V115" s="319"/>
      <c r="W115" s="185"/>
      <c r="X115" s="125"/>
      <c r="Y115" s="125"/>
      <c r="Z115" s="125"/>
      <c r="AA115" s="125"/>
      <c r="AB115" s="200"/>
      <c r="AC115" s="125">
        <v>9</v>
      </c>
      <c r="AD115" s="125">
        <v>9</v>
      </c>
      <c r="AE115" s="125"/>
      <c r="AF115" s="125"/>
      <c r="AG115" s="185">
        <v>2</v>
      </c>
      <c r="AH115" s="186"/>
      <c r="AI115" s="186"/>
      <c r="AJ115" s="235"/>
      <c r="AK115" s="186"/>
      <c r="AL115" s="185"/>
      <c r="AM115" s="186"/>
      <c r="AN115" s="186"/>
      <c r="AO115" s="186"/>
      <c r="AP115" s="186"/>
      <c r="AQ115" s="187"/>
      <c r="AR115" s="216"/>
      <c r="AS115" s="216"/>
      <c r="AT115" s="216"/>
      <c r="AU115" s="216"/>
      <c r="AV115" s="187"/>
      <c r="AW115" s="292"/>
      <c r="AX115" s="292"/>
      <c r="AY115" s="292"/>
      <c r="AZ115" s="292"/>
      <c r="BA115" s="185"/>
      <c r="BB115" s="239">
        <f t="shared" si="130"/>
        <v>18</v>
      </c>
      <c r="BC115" s="107">
        <f t="shared" si="135"/>
        <v>9</v>
      </c>
      <c r="BD115" s="107">
        <f t="shared" si="135"/>
        <v>9</v>
      </c>
      <c r="BE115" s="107">
        <f t="shared" si="135"/>
        <v>0</v>
      </c>
      <c r="BF115" s="107">
        <f t="shared" si="135"/>
        <v>0</v>
      </c>
      <c r="BG115" s="187">
        <f t="shared" si="136"/>
        <v>2</v>
      </c>
      <c r="BH115" s="107"/>
      <c r="BI115" s="194"/>
      <c r="BJ115" s="102"/>
      <c r="BK115" s="120"/>
      <c r="BL115" s="107"/>
      <c r="BM115" s="120"/>
      <c r="BN115" s="107"/>
      <c r="BO115" s="194"/>
      <c r="BP115" s="102"/>
      <c r="BQ115" s="193"/>
      <c r="BR115" s="107"/>
      <c r="BS115" s="194"/>
      <c r="BT115" s="102"/>
      <c r="BU115" s="120"/>
      <c r="BV115" s="107"/>
      <c r="BW115" s="134"/>
      <c r="BX115" s="120"/>
      <c r="BY115" s="122"/>
      <c r="BZ115" s="130"/>
      <c r="CA115" s="131"/>
      <c r="CB115" s="201"/>
      <c r="CC115" s="131"/>
      <c r="CD115" s="130"/>
      <c r="CE115" s="131"/>
      <c r="CF115" s="201"/>
      <c r="CG115" s="202"/>
      <c r="CH115" s="130"/>
      <c r="CI115" s="131"/>
      <c r="CJ115" s="130"/>
      <c r="CK115" s="131"/>
      <c r="CL115" s="201"/>
      <c r="CM115" s="202"/>
      <c r="CN115" s="130"/>
      <c r="CO115" s="131"/>
      <c r="CP115" s="195"/>
      <c r="CQ115" s="131"/>
      <c r="CR115" s="138"/>
      <c r="CS115" s="131"/>
      <c r="CT115" s="130"/>
      <c r="CU115" s="131"/>
      <c r="CV115" s="130"/>
      <c r="CW115" s="131"/>
      <c r="CX115" s="102"/>
      <c r="CY115" s="120"/>
      <c r="CZ115" s="140"/>
      <c r="DA115" s="120"/>
      <c r="DB115" s="140"/>
      <c r="DC115" s="140"/>
      <c r="DD115" s="23"/>
      <c r="DE115" s="23"/>
      <c r="DF115" s="23"/>
      <c r="DG115" s="107"/>
      <c r="DH115" s="120"/>
      <c r="DI115" s="196"/>
      <c r="DJ115" s="120"/>
      <c r="DK115" s="120"/>
      <c r="DL115" s="120"/>
      <c r="DM115" s="120"/>
      <c r="DN115" s="83"/>
      <c r="DO115" s="84"/>
      <c r="DP115" s="84"/>
      <c r="DQ115" s="84"/>
      <c r="EB115" s="120">
        <f t="shared" si="134"/>
        <v>2</v>
      </c>
      <c r="EC115" s="121">
        <v>5</v>
      </c>
      <c r="ED115" s="122">
        <f t="shared" si="137"/>
        <v>0.55555555555555558</v>
      </c>
    </row>
    <row r="116" spans="1:135" ht="21" customHeight="1">
      <c r="A116" s="107">
        <v>5</v>
      </c>
      <c r="B116" s="380" t="s">
        <v>258</v>
      </c>
      <c r="C116" s="184" t="s">
        <v>112</v>
      </c>
      <c r="D116" s="123"/>
      <c r="E116" s="123"/>
      <c r="F116" s="123"/>
      <c r="G116" s="123"/>
      <c r="H116" s="185"/>
      <c r="I116" s="123"/>
      <c r="J116" s="123"/>
      <c r="K116" s="123"/>
      <c r="L116" s="123"/>
      <c r="M116" s="185"/>
      <c r="N116" s="124"/>
      <c r="O116" s="124"/>
      <c r="P116" s="124"/>
      <c r="Q116" s="124"/>
      <c r="R116" s="187"/>
      <c r="S116" s="124"/>
      <c r="T116" s="124"/>
      <c r="U116" s="124"/>
      <c r="V116" s="124"/>
      <c r="W116" s="185"/>
      <c r="X116" s="234"/>
      <c r="Y116" s="125"/>
      <c r="Z116" s="125"/>
      <c r="AA116" s="125"/>
      <c r="AB116" s="200"/>
      <c r="AC116" s="125"/>
      <c r="AD116" s="125"/>
      <c r="AE116" s="125"/>
      <c r="AF116" s="125"/>
      <c r="AG116" s="185"/>
      <c r="AH116" s="238"/>
      <c r="AI116" s="238"/>
      <c r="AJ116" s="238">
        <v>18</v>
      </c>
      <c r="AK116" s="238"/>
      <c r="AL116" s="185">
        <v>2</v>
      </c>
      <c r="AM116" s="238"/>
      <c r="AN116" s="238"/>
      <c r="AO116" s="238"/>
      <c r="AP116" s="238"/>
      <c r="AQ116" s="187"/>
      <c r="AR116" s="377"/>
      <c r="AS116" s="377"/>
      <c r="AT116" s="377"/>
      <c r="AU116" s="377"/>
      <c r="AV116" s="378"/>
      <c r="AW116" s="379"/>
      <c r="AX116" s="379"/>
      <c r="AY116" s="379"/>
      <c r="AZ116" s="379"/>
      <c r="BA116" s="381"/>
      <c r="BB116" s="239">
        <f t="shared" si="130"/>
        <v>18</v>
      </c>
      <c r="BC116" s="107">
        <f t="shared" si="135"/>
        <v>0</v>
      </c>
      <c r="BD116" s="107">
        <f t="shared" si="135"/>
        <v>0</v>
      </c>
      <c r="BE116" s="107">
        <f t="shared" si="135"/>
        <v>18</v>
      </c>
      <c r="BF116" s="107">
        <f t="shared" si="135"/>
        <v>0</v>
      </c>
      <c r="BG116" s="187">
        <f t="shared" si="136"/>
        <v>2</v>
      </c>
      <c r="BH116" s="107"/>
      <c r="BI116" s="194"/>
      <c r="BJ116" s="102"/>
      <c r="BK116" s="120"/>
      <c r="BL116" s="107"/>
      <c r="BM116" s="120"/>
      <c r="BN116" s="107"/>
      <c r="BO116" s="194"/>
      <c r="BP116" s="102"/>
      <c r="BQ116" s="193"/>
      <c r="BR116" s="107"/>
      <c r="BS116" s="194"/>
      <c r="BT116" s="102"/>
      <c r="BU116" s="120"/>
      <c r="BV116" s="107"/>
      <c r="BW116" s="134"/>
      <c r="BX116" s="120"/>
      <c r="BY116" s="122"/>
      <c r="BZ116" s="130"/>
      <c r="CA116" s="131"/>
      <c r="CB116" s="201"/>
      <c r="CC116" s="131"/>
      <c r="CD116" s="130"/>
      <c r="CE116" s="131"/>
      <c r="CF116" s="201"/>
      <c r="CG116" s="202"/>
      <c r="CH116" s="130"/>
      <c r="CI116" s="131"/>
      <c r="CJ116" s="130"/>
      <c r="CK116" s="131"/>
      <c r="CL116" s="201"/>
      <c r="CM116" s="202"/>
      <c r="CN116" s="130"/>
      <c r="CO116" s="131"/>
      <c r="CP116" s="195"/>
      <c r="CQ116" s="131"/>
      <c r="CR116" s="138"/>
      <c r="CS116" s="131"/>
      <c r="CT116" s="130"/>
      <c r="CU116" s="131"/>
      <c r="CV116" s="130"/>
      <c r="CW116" s="131"/>
      <c r="CX116" s="102"/>
      <c r="CY116" s="120"/>
      <c r="CZ116" s="140"/>
      <c r="DA116" s="120"/>
      <c r="DB116" s="140"/>
      <c r="DC116" s="140"/>
      <c r="DD116" s="23"/>
      <c r="DE116" s="23"/>
      <c r="DF116" s="23"/>
      <c r="DG116" s="107"/>
      <c r="DH116" s="120"/>
      <c r="DI116" s="196"/>
      <c r="DJ116" s="120"/>
      <c r="DK116" s="120"/>
      <c r="DL116" s="120"/>
      <c r="DM116" s="120"/>
      <c r="DN116" s="83"/>
      <c r="DO116" s="84"/>
      <c r="DP116" s="84"/>
      <c r="DQ116" s="84"/>
      <c r="EB116" s="120">
        <f t="shared" si="134"/>
        <v>2</v>
      </c>
      <c r="EC116" s="121">
        <v>30</v>
      </c>
      <c r="ED116" s="122">
        <f t="shared" si="137"/>
        <v>3.3333333333333335</v>
      </c>
    </row>
    <row r="117" spans="1:135" ht="21" customHeight="1">
      <c r="A117" s="107">
        <v>6</v>
      </c>
      <c r="B117" s="109" t="s">
        <v>259</v>
      </c>
      <c r="C117" s="184" t="s">
        <v>112</v>
      </c>
      <c r="D117" s="382"/>
      <c r="E117" s="382"/>
      <c r="F117" s="382"/>
      <c r="G117" s="382"/>
      <c r="H117" s="381"/>
      <c r="I117" s="382"/>
      <c r="J117" s="382"/>
      <c r="K117" s="382"/>
      <c r="L117" s="382"/>
      <c r="M117" s="381"/>
      <c r="N117" s="383"/>
      <c r="O117" s="383"/>
      <c r="P117" s="383"/>
      <c r="Q117" s="384"/>
      <c r="R117" s="193"/>
      <c r="S117" s="384"/>
      <c r="T117" s="384"/>
      <c r="U117" s="384"/>
      <c r="V117" s="384"/>
      <c r="W117" s="381"/>
      <c r="X117" s="385"/>
      <c r="Y117" s="386"/>
      <c r="Z117" s="386"/>
      <c r="AA117" s="386"/>
      <c r="AB117" s="387"/>
      <c r="AC117" s="386"/>
      <c r="AD117" s="386"/>
      <c r="AE117" s="386"/>
      <c r="AF117" s="386"/>
      <c r="AG117" s="381"/>
      <c r="AH117" s="388"/>
      <c r="AI117" s="388"/>
      <c r="AJ117" s="388"/>
      <c r="AK117" s="388"/>
      <c r="AL117" s="381"/>
      <c r="AM117" s="388">
        <v>9</v>
      </c>
      <c r="AN117" s="388"/>
      <c r="AO117" s="388">
        <v>9</v>
      </c>
      <c r="AP117" s="389"/>
      <c r="AQ117" s="187">
        <v>3</v>
      </c>
      <c r="AR117" s="377"/>
      <c r="AS117" s="377"/>
      <c r="AT117" s="377"/>
      <c r="AU117" s="377"/>
      <c r="AV117" s="378"/>
      <c r="AW117" s="379"/>
      <c r="AX117" s="379"/>
      <c r="AY117" s="379"/>
      <c r="AZ117" s="379"/>
      <c r="BA117" s="381"/>
      <c r="BB117" s="239">
        <f t="shared" si="130"/>
        <v>18</v>
      </c>
      <c r="BC117" s="107">
        <f t="shared" si="135"/>
        <v>9</v>
      </c>
      <c r="BD117" s="107">
        <f t="shared" si="135"/>
        <v>0</v>
      </c>
      <c r="BE117" s="107">
        <f t="shared" si="135"/>
        <v>9</v>
      </c>
      <c r="BF117" s="107">
        <f t="shared" si="135"/>
        <v>0</v>
      </c>
      <c r="BG117" s="187">
        <f t="shared" si="136"/>
        <v>3</v>
      </c>
      <c r="BH117" s="107"/>
      <c r="BI117" s="194"/>
      <c r="BJ117" s="102"/>
      <c r="BK117" s="120"/>
      <c r="BL117" s="107"/>
      <c r="BM117" s="120"/>
      <c r="BN117" s="107"/>
      <c r="BO117" s="194"/>
      <c r="BP117" s="102"/>
      <c r="BQ117" s="193"/>
      <c r="BR117" s="107"/>
      <c r="BS117" s="194"/>
      <c r="BT117" s="102"/>
      <c r="BU117" s="120"/>
      <c r="BV117" s="107"/>
      <c r="BW117" s="134"/>
      <c r="BX117" s="120"/>
      <c r="BY117" s="122"/>
      <c r="BZ117" s="130"/>
      <c r="CA117" s="131"/>
      <c r="CB117" s="201"/>
      <c r="CC117" s="131"/>
      <c r="CD117" s="130"/>
      <c r="CE117" s="131"/>
      <c r="CF117" s="201"/>
      <c r="CG117" s="202"/>
      <c r="CH117" s="130"/>
      <c r="CI117" s="131"/>
      <c r="CJ117" s="130"/>
      <c r="CK117" s="131"/>
      <c r="CL117" s="201"/>
      <c r="CM117" s="202"/>
      <c r="CN117" s="130"/>
      <c r="CO117" s="131"/>
      <c r="CP117" s="195"/>
      <c r="CQ117" s="131"/>
      <c r="CR117" s="138"/>
      <c r="CS117" s="131"/>
      <c r="CT117" s="130"/>
      <c r="CU117" s="131"/>
      <c r="CV117" s="130"/>
      <c r="CW117" s="131"/>
      <c r="CX117" s="102"/>
      <c r="CY117" s="120"/>
      <c r="CZ117" s="140"/>
      <c r="DA117" s="120"/>
      <c r="DB117" s="140"/>
      <c r="DC117" s="140"/>
      <c r="DD117" s="23"/>
      <c r="DE117" s="23"/>
      <c r="DF117" s="23"/>
      <c r="DG117" s="107"/>
      <c r="DH117" s="120"/>
      <c r="DI117" s="196"/>
      <c r="DJ117" s="120"/>
      <c r="DK117" s="120"/>
      <c r="DL117" s="120"/>
      <c r="DM117" s="120"/>
      <c r="DN117" s="83"/>
      <c r="DO117" s="84"/>
      <c r="DP117" s="84"/>
      <c r="DQ117" s="84"/>
      <c r="EB117" s="120">
        <f t="shared" si="134"/>
        <v>3</v>
      </c>
      <c r="EC117" s="121">
        <v>15</v>
      </c>
      <c r="ED117" s="122">
        <f t="shared" si="137"/>
        <v>2.5</v>
      </c>
    </row>
    <row r="118" spans="1:135" ht="27" customHeight="1">
      <c r="A118" s="107">
        <v>7</v>
      </c>
      <c r="B118" s="376" t="s">
        <v>260</v>
      </c>
      <c r="C118" s="184" t="s">
        <v>112</v>
      </c>
      <c r="D118" s="123"/>
      <c r="E118" s="123"/>
      <c r="F118" s="123"/>
      <c r="G118" s="123"/>
      <c r="H118" s="185"/>
      <c r="I118" s="123"/>
      <c r="J118" s="123"/>
      <c r="K118" s="123"/>
      <c r="L118" s="123"/>
      <c r="M118" s="185"/>
      <c r="N118" s="124"/>
      <c r="O118" s="124"/>
      <c r="P118" s="124"/>
      <c r="Q118" s="124"/>
      <c r="R118" s="187"/>
      <c r="S118" s="124"/>
      <c r="T118" s="124"/>
      <c r="U118" s="124"/>
      <c r="V118" s="124"/>
      <c r="W118" s="185"/>
      <c r="X118" s="234"/>
      <c r="Y118" s="125"/>
      <c r="Z118" s="125"/>
      <c r="AA118" s="125"/>
      <c r="AB118" s="200"/>
      <c r="AC118" s="125"/>
      <c r="AD118" s="125"/>
      <c r="AE118" s="125"/>
      <c r="AF118" s="125"/>
      <c r="AG118" s="185"/>
      <c r="AH118" s="238"/>
      <c r="AI118" s="238"/>
      <c r="AJ118" s="238"/>
      <c r="AK118" s="238"/>
      <c r="AL118" s="185"/>
      <c r="AM118" s="235">
        <v>9</v>
      </c>
      <c r="AN118" s="235">
        <v>9</v>
      </c>
      <c r="AO118" s="235"/>
      <c r="AP118" s="235"/>
      <c r="AQ118" s="187">
        <v>2</v>
      </c>
      <c r="AR118" s="216"/>
      <c r="AS118" s="216"/>
      <c r="AT118" s="216"/>
      <c r="AU118" s="216"/>
      <c r="AV118" s="187"/>
      <c r="AW118" s="216"/>
      <c r="AX118" s="216"/>
      <c r="AY118" s="216"/>
      <c r="AZ118" s="216"/>
      <c r="BA118" s="185"/>
      <c r="BB118" s="239">
        <f t="shared" si="130"/>
        <v>18</v>
      </c>
      <c r="BC118" s="107">
        <f t="shared" si="135"/>
        <v>9</v>
      </c>
      <c r="BD118" s="107">
        <f t="shared" si="135"/>
        <v>9</v>
      </c>
      <c r="BE118" s="107">
        <f t="shared" si="135"/>
        <v>0</v>
      </c>
      <c r="BF118" s="107">
        <f t="shared" si="135"/>
        <v>0</v>
      </c>
      <c r="BG118" s="187">
        <f t="shared" si="136"/>
        <v>2</v>
      </c>
      <c r="BH118" s="107"/>
      <c r="BI118" s="194"/>
      <c r="BJ118" s="102"/>
      <c r="BK118" s="120"/>
      <c r="BL118" s="107"/>
      <c r="BM118" s="120"/>
      <c r="BN118" s="107"/>
      <c r="BO118" s="194"/>
      <c r="BP118" s="102"/>
      <c r="BQ118" s="193"/>
      <c r="BR118" s="107"/>
      <c r="BS118" s="194"/>
      <c r="BT118" s="102"/>
      <c r="BU118" s="120"/>
      <c r="BV118" s="107"/>
      <c r="BW118" s="134"/>
      <c r="BX118" s="120"/>
      <c r="BY118" s="122"/>
      <c r="BZ118" s="130"/>
      <c r="CA118" s="131"/>
      <c r="CB118" s="201"/>
      <c r="CC118" s="131"/>
      <c r="CD118" s="130"/>
      <c r="CE118" s="131"/>
      <c r="CF118" s="201"/>
      <c r="CG118" s="202"/>
      <c r="CH118" s="130"/>
      <c r="CI118" s="131"/>
      <c r="CJ118" s="130"/>
      <c r="CK118" s="131"/>
      <c r="CL118" s="201"/>
      <c r="CM118" s="202"/>
      <c r="CN118" s="130"/>
      <c r="CO118" s="131"/>
      <c r="CP118" s="195"/>
      <c r="CQ118" s="131"/>
      <c r="CR118" s="138"/>
      <c r="CS118" s="131"/>
      <c r="CT118" s="130"/>
      <c r="CU118" s="131"/>
      <c r="CV118" s="130"/>
      <c r="CW118" s="131"/>
      <c r="CX118" s="102"/>
      <c r="CY118" s="120"/>
      <c r="CZ118" s="140"/>
      <c r="DA118" s="120"/>
      <c r="DB118" s="140"/>
      <c r="DC118" s="140"/>
      <c r="DD118" s="23"/>
      <c r="DE118" s="23"/>
      <c r="DF118" s="23"/>
      <c r="DG118" s="107"/>
      <c r="DH118" s="120"/>
      <c r="DI118" s="196"/>
      <c r="DJ118" s="120"/>
      <c r="DK118" s="120"/>
      <c r="DL118" s="120"/>
      <c r="DM118" s="120"/>
      <c r="DN118" s="83"/>
      <c r="DO118" s="84"/>
      <c r="DP118" s="84"/>
      <c r="DQ118" s="84"/>
      <c r="EB118" s="120">
        <f t="shared" si="134"/>
        <v>2</v>
      </c>
      <c r="EC118" s="121">
        <v>0</v>
      </c>
      <c r="ED118" s="122">
        <f t="shared" si="137"/>
        <v>0</v>
      </c>
    </row>
    <row r="119" spans="1:135" ht="27" customHeight="1">
      <c r="A119" s="107">
        <v>8</v>
      </c>
      <c r="B119" s="376" t="s">
        <v>261</v>
      </c>
      <c r="C119" s="184" t="s">
        <v>112</v>
      </c>
      <c r="D119" s="123"/>
      <c r="E119" s="123"/>
      <c r="F119" s="123"/>
      <c r="G119" s="123"/>
      <c r="H119" s="185"/>
      <c r="I119" s="123"/>
      <c r="J119" s="123"/>
      <c r="K119" s="123"/>
      <c r="L119" s="123"/>
      <c r="M119" s="185"/>
      <c r="N119" s="124"/>
      <c r="O119" s="124"/>
      <c r="P119" s="124"/>
      <c r="Q119" s="124"/>
      <c r="R119" s="187"/>
      <c r="S119" s="124"/>
      <c r="T119" s="124"/>
      <c r="U119" s="124"/>
      <c r="V119" s="124"/>
      <c r="W119" s="185"/>
      <c r="X119" s="234"/>
      <c r="Y119" s="125"/>
      <c r="Z119" s="125"/>
      <c r="AA119" s="125"/>
      <c r="AB119" s="200"/>
      <c r="AC119" s="125"/>
      <c r="AD119" s="125"/>
      <c r="AE119" s="125"/>
      <c r="AF119" s="125"/>
      <c r="AG119" s="185"/>
      <c r="AH119" s="238"/>
      <c r="AI119" s="238"/>
      <c r="AJ119" s="238"/>
      <c r="AK119" s="238"/>
      <c r="AL119" s="185"/>
      <c r="AM119" s="186"/>
      <c r="AN119" s="186"/>
      <c r="AO119" s="186"/>
      <c r="AP119" s="186"/>
      <c r="AQ119" s="187"/>
      <c r="AR119" s="216">
        <v>9</v>
      </c>
      <c r="AS119" s="216">
        <v>18</v>
      </c>
      <c r="AT119" s="216"/>
      <c r="AU119" s="216"/>
      <c r="AV119" s="187">
        <v>4</v>
      </c>
      <c r="AW119" s="292"/>
      <c r="AX119" s="292"/>
      <c r="AY119" s="292"/>
      <c r="AZ119" s="292"/>
      <c r="BA119" s="185"/>
      <c r="BB119" s="239">
        <f t="shared" si="130"/>
        <v>27</v>
      </c>
      <c r="BC119" s="107">
        <f t="shared" si="135"/>
        <v>9</v>
      </c>
      <c r="BD119" s="107">
        <f t="shared" si="135"/>
        <v>18</v>
      </c>
      <c r="BE119" s="107">
        <f t="shared" si="135"/>
        <v>0</v>
      </c>
      <c r="BF119" s="107">
        <f t="shared" si="135"/>
        <v>0</v>
      </c>
      <c r="BG119" s="187">
        <f t="shared" si="136"/>
        <v>4</v>
      </c>
      <c r="BH119" s="107"/>
      <c r="BI119" s="194"/>
      <c r="BJ119" s="102"/>
      <c r="BK119" s="120"/>
      <c r="BL119" s="107"/>
      <c r="BM119" s="120"/>
      <c r="BN119" s="107"/>
      <c r="BO119" s="194"/>
      <c r="BP119" s="102"/>
      <c r="BQ119" s="193"/>
      <c r="BR119" s="107"/>
      <c r="BS119" s="194"/>
      <c r="BT119" s="102"/>
      <c r="BU119" s="120"/>
      <c r="BV119" s="107"/>
      <c r="BW119" s="134"/>
      <c r="BX119" s="120"/>
      <c r="BY119" s="122"/>
      <c r="BZ119" s="130"/>
      <c r="CA119" s="131"/>
      <c r="CB119" s="201"/>
      <c r="CC119" s="131"/>
      <c r="CD119" s="130"/>
      <c r="CE119" s="131"/>
      <c r="CF119" s="201"/>
      <c r="CG119" s="202"/>
      <c r="CH119" s="130"/>
      <c r="CI119" s="131"/>
      <c r="CJ119" s="130"/>
      <c r="CK119" s="131"/>
      <c r="CL119" s="201"/>
      <c r="CM119" s="202"/>
      <c r="CN119" s="130"/>
      <c r="CO119" s="131"/>
      <c r="CP119" s="195"/>
      <c r="CQ119" s="131"/>
      <c r="CR119" s="138"/>
      <c r="CS119" s="131"/>
      <c r="CT119" s="130"/>
      <c r="CU119" s="131"/>
      <c r="CV119" s="130"/>
      <c r="CW119" s="131"/>
      <c r="CX119" s="102"/>
      <c r="CY119" s="120"/>
      <c r="CZ119" s="140"/>
      <c r="DA119" s="120"/>
      <c r="DB119" s="140"/>
      <c r="DC119" s="140"/>
      <c r="DD119" s="23"/>
      <c r="DE119" s="23"/>
      <c r="DF119" s="23"/>
      <c r="DG119" s="107"/>
      <c r="DH119" s="120"/>
      <c r="DI119" s="196"/>
      <c r="DJ119" s="120"/>
      <c r="DK119" s="120"/>
      <c r="DL119" s="120"/>
      <c r="DM119" s="120"/>
      <c r="DN119" s="83"/>
      <c r="DO119" s="84"/>
      <c r="DP119" s="84"/>
      <c r="DQ119" s="84"/>
      <c r="EB119" s="120">
        <f t="shared" si="134"/>
        <v>4</v>
      </c>
      <c r="EC119" s="121">
        <v>30</v>
      </c>
      <c r="ED119" s="122">
        <f t="shared" si="137"/>
        <v>4.4444444444444446</v>
      </c>
    </row>
    <row r="120" spans="1:135" ht="21" customHeight="1">
      <c r="A120" s="107">
        <v>9</v>
      </c>
      <c r="B120" s="380" t="s">
        <v>262</v>
      </c>
      <c r="C120" s="184" t="s">
        <v>112</v>
      </c>
      <c r="D120" s="123"/>
      <c r="E120" s="123"/>
      <c r="F120" s="123"/>
      <c r="G120" s="123"/>
      <c r="H120" s="185"/>
      <c r="I120" s="123"/>
      <c r="J120" s="123"/>
      <c r="K120" s="123"/>
      <c r="L120" s="123"/>
      <c r="M120" s="185"/>
      <c r="N120" s="124"/>
      <c r="O120" s="124"/>
      <c r="P120" s="124"/>
      <c r="Q120" s="124"/>
      <c r="R120" s="187"/>
      <c r="S120" s="124"/>
      <c r="T120" s="124"/>
      <c r="U120" s="124"/>
      <c r="V120" s="124"/>
      <c r="W120" s="185"/>
      <c r="X120" s="234"/>
      <c r="Y120" s="125"/>
      <c r="Z120" s="125"/>
      <c r="AA120" s="125"/>
      <c r="AB120" s="200"/>
      <c r="AC120" s="125"/>
      <c r="AD120" s="125"/>
      <c r="AE120" s="125"/>
      <c r="AF120" s="125"/>
      <c r="AG120" s="185"/>
      <c r="AH120" s="238"/>
      <c r="AI120" s="238"/>
      <c r="AJ120" s="238"/>
      <c r="AK120" s="238"/>
      <c r="AL120" s="185"/>
      <c r="AM120" s="186"/>
      <c r="AN120" s="186"/>
      <c r="AO120" s="186"/>
      <c r="AP120" s="186"/>
      <c r="AQ120" s="187"/>
      <c r="AR120" s="216"/>
      <c r="AS120" s="216">
        <v>9</v>
      </c>
      <c r="AT120" s="216"/>
      <c r="AU120" s="216"/>
      <c r="AV120" s="187">
        <v>2</v>
      </c>
      <c r="AW120" s="216"/>
      <c r="AX120" s="216"/>
      <c r="AY120" s="216"/>
      <c r="AZ120" s="216"/>
      <c r="BA120" s="185"/>
      <c r="BB120" s="239">
        <f t="shared" si="130"/>
        <v>9</v>
      </c>
      <c r="BC120" s="107">
        <f t="shared" si="135"/>
        <v>0</v>
      </c>
      <c r="BD120" s="107">
        <f t="shared" si="135"/>
        <v>9</v>
      </c>
      <c r="BE120" s="107">
        <f t="shared" si="135"/>
        <v>0</v>
      </c>
      <c r="BF120" s="107">
        <f t="shared" si="135"/>
        <v>0</v>
      </c>
      <c r="BG120" s="187">
        <f t="shared" si="136"/>
        <v>2</v>
      </c>
      <c r="BH120" s="107"/>
      <c r="BI120" s="194"/>
      <c r="BJ120" s="102"/>
      <c r="BK120" s="120"/>
      <c r="BL120" s="107"/>
      <c r="BM120" s="120"/>
      <c r="BN120" s="107"/>
      <c r="BO120" s="194"/>
      <c r="BP120" s="102"/>
      <c r="BQ120" s="193"/>
      <c r="BR120" s="107"/>
      <c r="BS120" s="194"/>
      <c r="BT120" s="102"/>
      <c r="BU120" s="120"/>
      <c r="BV120" s="107"/>
      <c r="BW120" s="134"/>
      <c r="BX120" s="120"/>
      <c r="BY120" s="122"/>
      <c r="BZ120" s="130"/>
      <c r="CA120" s="131"/>
      <c r="CB120" s="201"/>
      <c r="CC120" s="131"/>
      <c r="CD120" s="130"/>
      <c r="CE120" s="131"/>
      <c r="CF120" s="201"/>
      <c r="CG120" s="202"/>
      <c r="CH120" s="130"/>
      <c r="CI120" s="131"/>
      <c r="CJ120" s="130"/>
      <c r="CK120" s="131"/>
      <c r="CL120" s="201"/>
      <c r="CM120" s="202"/>
      <c r="CN120" s="130"/>
      <c r="CO120" s="131"/>
      <c r="CP120" s="195"/>
      <c r="CQ120" s="131"/>
      <c r="CR120" s="138"/>
      <c r="CS120" s="131"/>
      <c r="CT120" s="130"/>
      <c r="CU120" s="131"/>
      <c r="CV120" s="130"/>
      <c r="CW120" s="131"/>
      <c r="CX120" s="102"/>
      <c r="CY120" s="120"/>
      <c r="CZ120" s="140"/>
      <c r="DA120" s="120"/>
      <c r="DB120" s="140"/>
      <c r="DC120" s="140"/>
      <c r="DD120" s="23"/>
      <c r="DE120" s="23"/>
      <c r="DF120" s="23"/>
      <c r="DG120" s="107"/>
      <c r="DH120" s="120"/>
      <c r="DI120" s="196"/>
      <c r="DJ120" s="120"/>
      <c r="DK120" s="120"/>
      <c r="DL120" s="120"/>
      <c r="DM120" s="120"/>
      <c r="DN120" s="83"/>
      <c r="DO120" s="84"/>
      <c r="DP120" s="84"/>
      <c r="DQ120" s="84"/>
      <c r="EB120" s="120">
        <f t="shared" ref="EB120" si="138">BG120</f>
        <v>2</v>
      </c>
      <c r="EC120" s="121">
        <v>0</v>
      </c>
      <c r="ED120" s="122">
        <f t="shared" si="137"/>
        <v>0</v>
      </c>
    </row>
    <row r="121" spans="1:135" s="84" customFormat="1" ht="21" customHeight="1">
      <c r="A121" s="107">
        <v>10</v>
      </c>
      <c r="B121" s="82" t="s">
        <v>263</v>
      </c>
      <c r="C121" s="184" t="s">
        <v>112</v>
      </c>
      <c r="D121" s="123"/>
      <c r="E121" s="123"/>
      <c r="F121" s="123"/>
      <c r="G121" s="123"/>
      <c r="H121" s="187"/>
      <c r="I121" s="123"/>
      <c r="J121" s="123"/>
      <c r="K121" s="123"/>
      <c r="L121" s="331"/>
      <c r="M121" s="185"/>
      <c r="N121" s="124"/>
      <c r="O121" s="124"/>
      <c r="P121" s="124"/>
      <c r="Q121" s="124"/>
      <c r="R121" s="187"/>
      <c r="S121" s="124"/>
      <c r="T121" s="124"/>
      <c r="U121" s="124"/>
      <c r="V121" s="319"/>
      <c r="W121" s="185"/>
      <c r="X121" s="125"/>
      <c r="Y121" s="125"/>
      <c r="Z121" s="125"/>
      <c r="AA121" s="125"/>
      <c r="AB121" s="200"/>
      <c r="AC121" s="125"/>
      <c r="AD121" s="125"/>
      <c r="AE121" s="125"/>
      <c r="AF121" s="125"/>
      <c r="AG121" s="185"/>
      <c r="AH121" s="238"/>
      <c r="AI121" s="238"/>
      <c r="AJ121" s="238"/>
      <c r="AK121" s="238"/>
      <c r="AL121" s="185"/>
      <c r="AM121" s="186"/>
      <c r="AN121" s="235"/>
      <c r="AO121" s="186"/>
      <c r="AP121" s="186"/>
      <c r="AQ121" s="187"/>
      <c r="AR121" s="216"/>
      <c r="AS121" s="216">
        <v>18</v>
      </c>
      <c r="AT121" s="216"/>
      <c r="AU121" s="216"/>
      <c r="AV121" s="187">
        <v>2</v>
      </c>
      <c r="AW121" s="188"/>
      <c r="AX121" s="216"/>
      <c r="AY121" s="188"/>
      <c r="AZ121" s="188"/>
      <c r="BA121" s="185"/>
      <c r="BB121" s="239">
        <f t="shared" si="130"/>
        <v>18</v>
      </c>
      <c r="BC121" s="107">
        <f>D121+I121+N121+S121+X121+AC121+AH121+AM121+AR121+AW121</f>
        <v>0</v>
      </c>
      <c r="BD121" s="107">
        <f t="shared" ref="BD121:BF121" si="139">E121+J121+O121+T121+Y121+AD121+AI121+AN121+AS121+AX121</f>
        <v>18</v>
      </c>
      <c r="BE121" s="107">
        <f t="shared" si="139"/>
        <v>0</v>
      </c>
      <c r="BF121" s="107">
        <f t="shared" si="139"/>
        <v>0</v>
      </c>
      <c r="BG121" s="187">
        <f t="shared" si="136"/>
        <v>2</v>
      </c>
      <c r="BH121" s="23"/>
      <c r="BI121" s="332"/>
      <c r="BJ121" s="308"/>
      <c r="BK121" s="215"/>
      <c r="BL121" s="23"/>
      <c r="BM121" s="215"/>
      <c r="BN121" s="23"/>
      <c r="BO121" s="332"/>
      <c r="BP121" s="308"/>
      <c r="BQ121" s="304"/>
      <c r="BR121" s="23"/>
      <c r="BS121" s="332"/>
      <c r="BT121" s="308">
        <v>30</v>
      </c>
      <c r="BU121" s="215">
        <v>3</v>
      </c>
      <c r="BV121" s="23"/>
      <c r="BW121" s="313"/>
      <c r="BX121" s="215"/>
      <c r="BY121" s="333"/>
      <c r="BZ121" s="201"/>
      <c r="CA121" s="202"/>
      <c r="CB121" s="201"/>
      <c r="CC121" s="202"/>
      <c r="CD121" s="201"/>
      <c r="CE121" s="202"/>
      <c r="CF121" s="201"/>
      <c r="CG121" s="202"/>
      <c r="CH121" s="130"/>
      <c r="CI121" s="131"/>
      <c r="CJ121" s="201"/>
      <c r="CK121" s="202"/>
      <c r="CL121" s="201"/>
      <c r="CM121" s="202"/>
      <c r="CN121" s="201"/>
      <c r="CO121" s="202"/>
      <c r="CP121" s="334"/>
      <c r="CQ121" s="202"/>
      <c r="CR121" s="335"/>
      <c r="CS121" s="202"/>
      <c r="CT121" s="201"/>
      <c r="CU121" s="202"/>
      <c r="CV121" s="201"/>
      <c r="CW121" s="202"/>
      <c r="CX121" s="308"/>
      <c r="CY121" s="215"/>
      <c r="CZ121" s="336"/>
      <c r="DA121" s="215"/>
      <c r="DB121" s="336"/>
      <c r="DC121" s="336"/>
      <c r="DD121" s="23"/>
      <c r="DE121" s="23"/>
      <c r="DF121" s="23"/>
      <c r="DG121" s="23"/>
      <c r="DH121" s="215"/>
      <c r="DI121" s="337"/>
      <c r="DJ121" s="215"/>
      <c r="DK121" s="215"/>
      <c r="DL121" s="215"/>
      <c r="DM121" s="215"/>
      <c r="DN121" s="23" t="s">
        <v>223</v>
      </c>
      <c r="EB121" s="120">
        <f>BG121</f>
        <v>2</v>
      </c>
      <c r="EC121" s="23">
        <v>30</v>
      </c>
      <c r="ED121" s="122">
        <f t="shared" si="137"/>
        <v>3.3333333333333335</v>
      </c>
    </row>
    <row r="122" spans="1:135" ht="27" customHeight="1">
      <c r="A122" s="107">
        <v>11</v>
      </c>
      <c r="B122" s="376" t="s">
        <v>264</v>
      </c>
      <c r="C122" s="184" t="s">
        <v>112</v>
      </c>
      <c r="D122" s="123"/>
      <c r="E122" s="123"/>
      <c r="F122" s="123"/>
      <c r="G122" s="123"/>
      <c r="H122" s="185"/>
      <c r="I122" s="123"/>
      <c r="J122" s="123"/>
      <c r="K122" s="123"/>
      <c r="L122" s="123"/>
      <c r="M122" s="185"/>
      <c r="N122" s="124"/>
      <c r="O122" s="124"/>
      <c r="P122" s="124"/>
      <c r="Q122" s="124"/>
      <c r="R122" s="187"/>
      <c r="S122" s="124"/>
      <c r="T122" s="124"/>
      <c r="U122" s="124"/>
      <c r="V122" s="124"/>
      <c r="W122" s="185"/>
      <c r="X122" s="234"/>
      <c r="Y122" s="125"/>
      <c r="Z122" s="125"/>
      <c r="AA122" s="125"/>
      <c r="AB122" s="200"/>
      <c r="AC122" s="125"/>
      <c r="AD122" s="125"/>
      <c r="AE122" s="125"/>
      <c r="AF122" s="125"/>
      <c r="AG122" s="185"/>
      <c r="AH122" s="238"/>
      <c r="AI122" s="238"/>
      <c r="AJ122" s="238"/>
      <c r="AK122" s="238"/>
      <c r="AL122" s="185"/>
      <c r="AM122" s="238"/>
      <c r="AN122" s="238"/>
      <c r="AO122" s="238"/>
      <c r="AP122" s="238"/>
      <c r="AQ122" s="187"/>
      <c r="AR122" s="377"/>
      <c r="AS122" s="377"/>
      <c r="AT122" s="377"/>
      <c r="AU122" s="377"/>
      <c r="AV122" s="378"/>
      <c r="AW122" s="377">
        <v>9</v>
      </c>
      <c r="AX122" s="377">
        <v>9</v>
      </c>
      <c r="AY122" s="379"/>
      <c r="AZ122" s="379"/>
      <c r="BA122" s="185">
        <v>2</v>
      </c>
      <c r="BB122" s="239">
        <f t="shared" ref="BB122" si="140">SUM(BC122:BF122)</f>
        <v>18</v>
      </c>
      <c r="BC122" s="107">
        <f t="shared" si="131"/>
        <v>9</v>
      </c>
      <c r="BD122" s="107">
        <f t="shared" si="132"/>
        <v>9</v>
      </c>
      <c r="BE122" s="107">
        <f t="shared" si="132"/>
        <v>0</v>
      </c>
      <c r="BF122" s="107">
        <f t="shared" si="132"/>
        <v>0</v>
      </c>
      <c r="BG122" s="187">
        <f t="shared" si="133"/>
        <v>2</v>
      </c>
      <c r="BH122" s="107"/>
      <c r="BI122" s="194"/>
      <c r="BJ122" s="102"/>
      <c r="BK122" s="120"/>
      <c r="BL122" s="107"/>
      <c r="BM122" s="120"/>
      <c r="BN122" s="107"/>
      <c r="BO122" s="194"/>
      <c r="BP122" s="102"/>
      <c r="BQ122" s="193"/>
      <c r="BR122" s="107"/>
      <c r="BS122" s="194"/>
      <c r="BT122" s="102"/>
      <c r="BU122" s="120"/>
      <c r="BV122" s="107"/>
      <c r="BW122" s="134"/>
      <c r="BX122" s="120"/>
      <c r="BY122" s="122"/>
      <c r="BZ122" s="130"/>
      <c r="CA122" s="131"/>
      <c r="CB122" s="201"/>
      <c r="CC122" s="131"/>
      <c r="CD122" s="130"/>
      <c r="CE122" s="131"/>
      <c r="CF122" s="201"/>
      <c r="CG122" s="202"/>
      <c r="CH122" s="130"/>
      <c r="CI122" s="131"/>
      <c r="CJ122" s="130"/>
      <c r="CK122" s="131"/>
      <c r="CL122" s="201"/>
      <c r="CM122" s="202"/>
      <c r="CN122" s="130"/>
      <c r="CO122" s="131"/>
      <c r="CP122" s="195"/>
      <c r="CQ122" s="131"/>
      <c r="CR122" s="138"/>
      <c r="CS122" s="131"/>
      <c r="CT122" s="130"/>
      <c r="CU122" s="131"/>
      <c r="CV122" s="130"/>
      <c r="CW122" s="131"/>
      <c r="CX122" s="102"/>
      <c r="CY122" s="120"/>
      <c r="CZ122" s="140"/>
      <c r="DA122" s="120"/>
      <c r="DB122" s="140"/>
      <c r="DC122" s="140"/>
      <c r="DD122" s="23"/>
      <c r="DE122" s="23"/>
      <c r="DF122" s="23"/>
      <c r="DG122" s="107"/>
      <c r="DH122" s="120"/>
      <c r="DI122" s="196"/>
      <c r="DJ122" s="120"/>
      <c r="DK122" s="120"/>
      <c r="DL122" s="120"/>
      <c r="DM122" s="120"/>
      <c r="DN122" s="83"/>
      <c r="DO122" s="84"/>
      <c r="DP122" s="84"/>
      <c r="DQ122" s="84"/>
      <c r="EB122" s="120">
        <f>BG122</f>
        <v>2</v>
      </c>
      <c r="EC122" s="121">
        <v>15</v>
      </c>
      <c r="ED122" s="122">
        <f t="shared" si="119"/>
        <v>1.6666666666666667</v>
      </c>
    </row>
    <row r="123" spans="1:135" s="339" customFormat="1" ht="21" customHeight="1">
      <c r="A123" s="640" t="s">
        <v>228</v>
      </c>
      <c r="B123" s="641"/>
      <c r="C123" s="641"/>
      <c r="D123" s="641"/>
      <c r="E123" s="641"/>
      <c r="F123" s="641"/>
      <c r="G123" s="641"/>
      <c r="H123" s="641"/>
      <c r="I123" s="641"/>
      <c r="J123" s="641"/>
      <c r="K123" s="641"/>
      <c r="L123" s="641"/>
      <c r="M123" s="641"/>
      <c r="N123" s="641"/>
      <c r="O123" s="641"/>
      <c r="P123" s="641"/>
      <c r="Q123" s="641"/>
      <c r="R123" s="641"/>
      <c r="S123" s="641"/>
      <c r="T123" s="641"/>
      <c r="U123" s="641"/>
      <c r="V123" s="641"/>
      <c r="W123" s="641"/>
      <c r="X123" s="641"/>
      <c r="Y123" s="641"/>
      <c r="Z123" s="641"/>
      <c r="AA123" s="641"/>
      <c r="AB123" s="641"/>
      <c r="AC123" s="641"/>
      <c r="AD123" s="641"/>
      <c r="AE123" s="641"/>
      <c r="AF123" s="641"/>
      <c r="AG123" s="641"/>
      <c r="AH123" s="641"/>
      <c r="AI123" s="641"/>
      <c r="AJ123" s="641"/>
      <c r="AK123" s="641"/>
      <c r="AL123" s="641"/>
      <c r="AM123" s="641"/>
      <c r="AN123" s="641"/>
      <c r="AO123" s="641"/>
      <c r="AP123" s="641"/>
      <c r="AQ123" s="641"/>
      <c r="AR123" s="641"/>
      <c r="AS123" s="641"/>
      <c r="AT123" s="641"/>
      <c r="AU123" s="641"/>
      <c r="AV123" s="641"/>
      <c r="AW123" s="641"/>
      <c r="AX123" s="641"/>
      <c r="AY123" s="641"/>
      <c r="AZ123" s="641"/>
      <c r="BA123" s="642"/>
      <c r="BB123" s="299">
        <f>SUM(BB124:BB130)</f>
        <v>144</v>
      </c>
      <c r="BC123" s="299">
        <f t="shared" ref="BC123:BG123" si="141">SUM(BC124:BC130)</f>
        <v>81</v>
      </c>
      <c r="BD123" s="299">
        <f t="shared" si="141"/>
        <v>63</v>
      </c>
      <c r="BE123" s="299">
        <f t="shared" si="141"/>
        <v>0</v>
      </c>
      <c r="BF123" s="299">
        <f t="shared" si="141"/>
        <v>0</v>
      </c>
      <c r="BG123" s="156">
        <f t="shared" si="141"/>
        <v>31</v>
      </c>
      <c r="BH123" s="147">
        <f t="shared" ref="BH123:CM123" si="142">SUM(BH124:BH130)</f>
        <v>0</v>
      </c>
      <c r="BI123" s="147">
        <f t="shared" si="142"/>
        <v>0</v>
      </c>
      <c r="BJ123" s="147">
        <f t="shared" si="142"/>
        <v>0</v>
      </c>
      <c r="BK123" s="147">
        <f t="shared" si="142"/>
        <v>0</v>
      </c>
      <c r="BL123" s="147">
        <f t="shared" si="142"/>
        <v>0</v>
      </c>
      <c r="BM123" s="147">
        <f t="shared" si="142"/>
        <v>0</v>
      </c>
      <c r="BN123" s="147">
        <f t="shared" si="142"/>
        <v>0</v>
      </c>
      <c r="BO123" s="147">
        <f t="shared" si="142"/>
        <v>0</v>
      </c>
      <c r="BP123" s="147">
        <f t="shared" si="142"/>
        <v>0</v>
      </c>
      <c r="BQ123" s="147">
        <f t="shared" si="142"/>
        <v>0</v>
      </c>
      <c r="BR123" s="147">
        <f t="shared" si="142"/>
        <v>0</v>
      </c>
      <c r="BS123" s="147">
        <f t="shared" si="142"/>
        <v>0</v>
      </c>
      <c r="BT123" s="147">
        <f t="shared" si="142"/>
        <v>0</v>
      </c>
      <c r="BU123" s="147">
        <f t="shared" si="142"/>
        <v>0</v>
      </c>
      <c r="BV123" s="147">
        <f t="shared" si="142"/>
        <v>0</v>
      </c>
      <c r="BW123" s="147">
        <f t="shared" si="142"/>
        <v>0</v>
      </c>
      <c r="BX123" s="147">
        <f t="shared" si="142"/>
        <v>25</v>
      </c>
      <c r="BY123" s="147" t="e">
        <f t="shared" si="142"/>
        <v>#DIV/0!</v>
      </c>
      <c r="BZ123" s="147">
        <f t="shared" si="142"/>
        <v>0</v>
      </c>
      <c r="CA123" s="147">
        <f t="shared" si="142"/>
        <v>0</v>
      </c>
      <c r="CB123" s="147">
        <f t="shared" si="142"/>
        <v>0</v>
      </c>
      <c r="CC123" s="147">
        <f t="shared" si="142"/>
        <v>0</v>
      </c>
      <c r="CD123" s="147">
        <f t="shared" si="142"/>
        <v>0</v>
      </c>
      <c r="CE123" s="147">
        <f t="shared" si="142"/>
        <v>0</v>
      </c>
      <c r="CF123" s="147">
        <f t="shared" si="142"/>
        <v>0</v>
      </c>
      <c r="CG123" s="147">
        <f t="shared" si="142"/>
        <v>0</v>
      </c>
      <c r="CH123" s="147">
        <f t="shared" si="142"/>
        <v>0</v>
      </c>
      <c r="CI123" s="147">
        <f t="shared" si="142"/>
        <v>0</v>
      </c>
      <c r="CJ123" s="147">
        <f t="shared" si="142"/>
        <v>0</v>
      </c>
      <c r="CK123" s="147">
        <f t="shared" si="142"/>
        <v>0</v>
      </c>
      <c r="CL123" s="147">
        <f t="shared" si="142"/>
        <v>0</v>
      </c>
      <c r="CM123" s="147">
        <f t="shared" si="142"/>
        <v>0</v>
      </c>
      <c r="CN123" s="147">
        <f t="shared" ref="CN123:DS123" si="143">SUM(CN124:CN130)</f>
        <v>0</v>
      </c>
      <c r="CO123" s="147">
        <f t="shared" si="143"/>
        <v>0</v>
      </c>
      <c r="CP123" s="147">
        <f t="shared" si="143"/>
        <v>0</v>
      </c>
      <c r="CQ123" s="147">
        <f t="shared" si="143"/>
        <v>0</v>
      </c>
      <c r="CR123" s="147">
        <f t="shared" si="143"/>
        <v>0</v>
      </c>
      <c r="CS123" s="147">
        <f t="shared" si="143"/>
        <v>0</v>
      </c>
      <c r="CT123" s="147">
        <f t="shared" si="143"/>
        <v>0</v>
      </c>
      <c r="CU123" s="147">
        <f t="shared" si="143"/>
        <v>0</v>
      </c>
      <c r="CV123" s="147">
        <f t="shared" si="143"/>
        <v>63</v>
      </c>
      <c r="CW123" s="147">
        <f t="shared" si="143"/>
        <v>17</v>
      </c>
      <c r="CX123" s="147">
        <f t="shared" si="143"/>
        <v>0</v>
      </c>
      <c r="CY123" s="147">
        <f t="shared" si="143"/>
        <v>5.76</v>
      </c>
      <c r="CZ123" s="147">
        <f t="shared" si="143"/>
        <v>3.2</v>
      </c>
      <c r="DA123" s="147">
        <f t="shared" si="143"/>
        <v>0</v>
      </c>
      <c r="DB123" s="147">
        <f t="shared" si="143"/>
        <v>0</v>
      </c>
      <c r="DC123" s="147">
        <f t="shared" si="143"/>
        <v>3.2</v>
      </c>
      <c r="DD123" s="147">
        <f t="shared" si="143"/>
        <v>0</v>
      </c>
      <c r="DE123" s="147">
        <f t="shared" si="143"/>
        <v>0</v>
      </c>
      <c r="DF123" s="147">
        <f t="shared" si="143"/>
        <v>0</v>
      </c>
      <c r="DG123" s="148">
        <f t="shared" si="143"/>
        <v>0</v>
      </c>
      <c r="DH123" s="324"/>
      <c r="DI123" s="324"/>
      <c r="DJ123" s="324">
        <f>SUM(DJ124:DJ130)</f>
        <v>27</v>
      </c>
      <c r="DK123" s="324">
        <f>SUM(DK124:DK130)</f>
        <v>0</v>
      </c>
      <c r="DL123" s="324">
        <f>SUM(DL124:DL130)</f>
        <v>2</v>
      </c>
      <c r="DM123" s="324">
        <f>SUM(DM124:DM130)</f>
        <v>0</v>
      </c>
      <c r="DN123" s="338"/>
      <c r="DO123" s="93"/>
      <c r="DP123" s="93"/>
      <c r="DQ123" s="93"/>
      <c r="EB123" s="120"/>
      <c r="EC123" s="340"/>
      <c r="ED123" s="122">
        <f t="shared" si="119"/>
        <v>0</v>
      </c>
    </row>
    <row r="124" spans="1:135" ht="21" customHeight="1">
      <c r="A124" s="107">
        <v>1</v>
      </c>
      <c r="B124" s="83" t="s">
        <v>178</v>
      </c>
      <c r="C124" s="184" t="s">
        <v>112</v>
      </c>
      <c r="D124" s="123"/>
      <c r="E124" s="123"/>
      <c r="F124" s="123"/>
      <c r="G124" s="123"/>
      <c r="H124" s="187"/>
      <c r="I124" s="123"/>
      <c r="J124" s="123"/>
      <c r="K124" s="123"/>
      <c r="L124" s="331"/>
      <c r="M124" s="185"/>
      <c r="N124" s="124">
        <v>9</v>
      </c>
      <c r="O124" s="124"/>
      <c r="P124" s="124"/>
      <c r="Q124" s="124"/>
      <c r="R124" s="185">
        <v>1</v>
      </c>
      <c r="S124" s="124"/>
      <c r="T124" s="124"/>
      <c r="U124" s="124"/>
      <c r="V124" s="319"/>
      <c r="W124" s="185"/>
      <c r="X124" s="125"/>
      <c r="Y124" s="125"/>
      <c r="Z124" s="125"/>
      <c r="AA124" s="125"/>
      <c r="AB124" s="185"/>
      <c r="AC124" s="125"/>
      <c r="AD124" s="125"/>
      <c r="AE124" s="125"/>
      <c r="AF124" s="125"/>
      <c r="AG124" s="185"/>
      <c r="AH124" s="235"/>
      <c r="AI124" s="235"/>
      <c r="AJ124" s="235"/>
      <c r="AK124" s="235"/>
      <c r="AL124" s="185"/>
      <c r="AM124" s="290"/>
      <c r="AN124" s="290"/>
      <c r="AO124" s="290"/>
      <c r="AP124" s="290"/>
      <c r="AQ124" s="187"/>
      <c r="AR124" s="292"/>
      <c r="AS124" s="292"/>
      <c r="AT124" s="292"/>
      <c r="AU124" s="292"/>
      <c r="AV124" s="187"/>
      <c r="AW124" s="216"/>
      <c r="AX124" s="216"/>
      <c r="AY124" s="216"/>
      <c r="AZ124" s="216"/>
      <c r="BA124" s="185"/>
      <c r="BB124" s="239">
        <f>BC124+BD124+BE124+BF124</f>
        <v>9</v>
      </c>
      <c r="BC124" s="107">
        <f t="shared" ref="BC124:BF129" si="144">D124+I124+N124+S124+X124+AC124+AH124+AM124+AR124+AW124</f>
        <v>9</v>
      </c>
      <c r="BD124" s="107">
        <f t="shared" si="144"/>
        <v>0</v>
      </c>
      <c r="BE124" s="107">
        <f t="shared" si="144"/>
        <v>0</v>
      </c>
      <c r="BF124" s="107">
        <f t="shared" si="144"/>
        <v>0</v>
      </c>
      <c r="BG124" s="187">
        <f>SUM(H124,M124,R124,W124,AB124,AG124,AL124,AQ124,AV124,BA124)</f>
        <v>1</v>
      </c>
      <c r="BH124" s="107"/>
      <c r="BI124" s="194"/>
      <c r="BJ124" s="102"/>
      <c r="BK124" s="120"/>
      <c r="BL124" s="107"/>
      <c r="BM124" s="120"/>
      <c r="BN124" s="107"/>
      <c r="BO124" s="194"/>
      <c r="BP124" s="102"/>
      <c r="BQ124" s="193"/>
      <c r="BR124" s="107"/>
      <c r="BS124" s="194"/>
      <c r="BT124" s="102"/>
      <c r="BU124" s="120"/>
      <c r="BV124" s="107"/>
      <c r="BW124" s="134"/>
      <c r="BX124" s="120">
        <f>BG124</f>
        <v>1</v>
      </c>
      <c r="BY124" s="122" t="e">
        <f>BX124*100/BG133</f>
        <v>#DIV/0!</v>
      </c>
      <c r="BZ124" s="130"/>
      <c r="CA124" s="131"/>
      <c r="CB124" s="201"/>
      <c r="CC124" s="131"/>
      <c r="CD124" s="130"/>
      <c r="CE124" s="131"/>
      <c r="CF124" s="201"/>
      <c r="CG124" s="202"/>
      <c r="CH124" s="130"/>
      <c r="CI124" s="131"/>
      <c r="CJ124" s="130"/>
      <c r="CK124" s="131"/>
      <c r="CL124" s="201"/>
      <c r="CM124" s="202"/>
      <c r="CN124" s="130"/>
      <c r="CO124" s="131"/>
      <c r="CP124" s="195"/>
      <c r="CQ124" s="131"/>
      <c r="CR124" s="138"/>
      <c r="CS124" s="131"/>
      <c r="CT124" s="130"/>
      <c r="CU124" s="131"/>
      <c r="CV124" s="130"/>
      <c r="CW124" s="131"/>
      <c r="CX124" s="102"/>
      <c r="CY124" s="120">
        <f t="shared" ref="CY124:CY129" si="145">BB124/25</f>
        <v>0.36</v>
      </c>
      <c r="CZ124" s="140">
        <f t="shared" ref="CZ124:CZ129" si="146">CY124*100/180</f>
        <v>0.2</v>
      </c>
      <c r="DA124" s="120">
        <f t="shared" ref="DA124:DA129" si="147">CX124/25</f>
        <v>0</v>
      </c>
      <c r="DB124" s="140">
        <f t="shared" ref="DB124:DB129" si="148">DA124*100/180</f>
        <v>0</v>
      </c>
      <c r="DC124" s="140">
        <f>CZ124+DB124</f>
        <v>0.2</v>
      </c>
      <c r="DD124" s="23"/>
      <c r="DE124" s="23"/>
      <c r="DF124" s="23"/>
      <c r="DG124" s="107"/>
      <c r="DH124" s="120"/>
      <c r="DI124" s="140"/>
      <c r="DJ124" s="120">
        <v>4</v>
      </c>
      <c r="DK124" s="120"/>
      <c r="DL124" s="120">
        <v>1</v>
      </c>
      <c r="DM124" s="120"/>
      <c r="DN124" s="83"/>
      <c r="DO124" s="84"/>
      <c r="DP124" s="84"/>
      <c r="DQ124" s="84"/>
      <c r="EB124" s="120"/>
      <c r="EC124" s="121"/>
      <c r="ED124" s="122">
        <f>EC124*BG124/BB124</f>
        <v>0</v>
      </c>
      <c r="EE124" s="88">
        <v>1</v>
      </c>
    </row>
    <row r="125" spans="1:135" ht="21" customHeight="1">
      <c r="A125" s="107">
        <v>2</v>
      </c>
      <c r="B125" s="83" t="s">
        <v>230</v>
      </c>
      <c r="C125" s="184" t="s">
        <v>112</v>
      </c>
      <c r="D125" s="123"/>
      <c r="E125" s="123"/>
      <c r="F125" s="123"/>
      <c r="G125" s="123"/>
      <c r="H125" s="187"/>
      <c r="I125" s="123"/>
      <c r="J125" s="123"/>
      <c r="K125" s="123"/>
      <c r="L125" s="331"/>
      <c r="M125" s="185"/>
      <c r="N125" s="124">
        <v>9</v>
      </c>
      <c r="O125" s="124"/>
      <c r="P125" s="124"/>
      <c r="Q125" s="124"/>
      <c r="R125" s="185">
        <v>1</v>
      </c>
      <c r="S125" s="124"/>
      <c r="T125" s="124"/>
      <c r="U125" s="124"/>
      <c r="V125" s="319"/>
      <c r="W125" s="185"/>
      <c r="X125" s="125"/>
      <c r="Y125" s="125"/>
      <c r="Z125" s="125"/>
      <c r="AA125" s="125"/>
      <c r="AB125" s="185"/>
      <c r="AC125" s="125"/>
      <c r="AD125" s="125"/>
      <c r="AE125" s="125"/>
      <c r="AF125" s="125"/>
      <c r="AG125" s="185"/>
      <c r="AH125" s="517"/>
      <c r="AI125" s="235"/>
      <c r="AJ125" s="235"/>
      <c r="AK125" s="235"/>
      <c r="AL125" s="185"/>
      <c r="AM125" s="290"/>
      <c r="AN125" s="290"/>
      <c r="AO125" s="290"/>
      <c r="AP125" s="290"/>
      <c r="AQ125" s="187"/>
      <c r="AR125" s="292"/>
      <c r="AS125" s="292"/>
      <c r="AT125" s="292"/>
      <c r="AU125" s="292"/>
      <c r="AV125" s="187"/>
      <c r="AW125" s="216"/>
      <c r="AX125" s="216"/>
      <c r="AY125" s="216"/>
      <c r="AZ125" s="216"/>
      <c r="BA125" s="185"/>
      <c r="BB125" s="239">
        <f>BC125+BD125+BE125+BF125</f>
        <v>9</v>
      </c>
      <c r="BC125" s="107">
        <f t="shared" si="144"/>
        <v>9</v>
      </c>
      <c r="BD125" s="107">
        <f t="shared" si="144"/>
        <v>0</v>
      </c>
      <c r="BE125" s="107">
        <f t="shared" si="144"/>
        <v>0</v>
      </c>
      <c r="BF125" s="107">
        <f t="shared" si="144"/>
        <v>0</v>
      </c>
      <c r="BG125" s="187">
        <f>SUM(H125,M125,R125,W125,AB125,AG125,AL125,AQ125,AV125,BA125)</f>
        <v>1</v>
      </c>
      <c r="BH125" s="107"/>
      <c r="BI125" s="194"/>
      <c r="BJ125" s="344"/>
      <c r="BK125" s="120"/>
      <c r="BL125" s="107"/>
      <c r="BM125" s="120"/>
      <c r="BN125" s="107"/>
      <c r="BO125" s="194"/>
      <c r="BP125" s="102"/>
      <c r="BQ125" s="193"/>
      <c r="BR125" s="107"/>
      <c r="BS125" s="194"/>
      <c r="BT125" s="102"/>
      <c r="BU125" s="120"/>
      <c r="BV125" s="107"/>
      <c r="BW125" s="134"/>
      <c r="BX125" s="120">
        <f>BG125</f>
        <v>1</v>
      </c>
      <c r="BY125" s="122" t="e">
        <f>BX125*100/BG133</f>
        <v>#DIV/0!</v>
      </c>
      <c r="BZ125" s="130"/>
      <c r="CA125" s="131"/>
      <c r="CB125" s="201"/>
      <c r="CC125" s="131"/>
      <c r="CD125" s="130"/>
      <c r="CE125" s="131"/>
      <c r="CF125" s="201"/>
      <c r="CG125" s="202"/>
      <c r="CH125" s="130"/>
      <c r="CI125" s="131"/>
      <c r="CJ125" s="130"/>
      <c r="CK125" s="131"/>
      <c r="CL125" s="201"/>
      <c r="CM125" s="202"/>
      <c r="CN125" s="130"/>
      <c r="CO125" s="131"/>
      <c r="CP125" s="195"/>
      <c r="CQ125" s="131"/>
      <c r="CR125" s="138"/>
      <c r="CS125" s="131"/>
      <c r="CT125" s="130"/>
      <c r="CU125" s="131"/>
      <c r="CV125" s="130"/>
      <c r="CW125" s="131"/>
      <c r="CX125" s="102"/>
      <c r="CY125" s="120">
        <f t="shared" si="145"/>
        <v>0.36</v>
      </c>
      <c r="CZ125" s="140">
        <f t="shared" si="146"/>
        <v>0.2</v>
      </c>
      <c r="DA125" s="120">
        <f t="shared" si="147"/>
        <v>0</v>
      </c>
      <c r="DB125" s="140">
        <f t="shared" si="148"/>
        <v>0</v>
      </c>
      <c r="DC125" s="140">
        <f>CZ125+DB125</f>
        <v>0.2</v>
      </c>
      <c r="DD125" s="23"/>
      <c r="DE125" s="23"/>
      <c r="DF125" s="23"/>
      <c r="DG125" s="107"/>
      <c r="DH125" s="120"/>
      <c r="DI125" s="140"/>
      <c r="DJ125" s="120"/>
      <c r="DK125" s="120"/>
      <c r="DL125" s="120"/>
      <c r="DM125" s="120"/>
      <c r="DN125" s="83"/>
      <c r="DO125" s="84"/>
      <c r="DP125" s="84"/>
      <c r="DQ125" s="84"/>
      <c r="EB125" s="120"/>
      <c r="EC125" s="121"/>
      <c r="ED125" s="122">
        <f>EC125*BG125/BB125</f>
        <v>0</v>
      </c>
      <c r="EE125" s="88">
        <v>1</v>
      </c>
    </row>
    <row r="126" spans="1:135" ht="21" customHeight="1">
      <c r="A126" s="107">
        <v>3</v>
      </c>
      <c r="B126" s="83" t="s">
        <v>231</v>
      </c>
      <c r="C126" s="184" t="s">
        <v>112</v>
      </c>
      <c r="D126" s="123"/>
      <c r="E126" s="123"/>
      <c r="F126" s="123"/>
      <c r="G126" s="123"/>
      <c r="H126" s="187"/>
      <c r="I126" s="123"/>
      <c r="J126" s="123"/>
      <c r="K126" s="123"/>
      <c r="L126" s="331"/>
      <c r="M126" s="185"/>
      <c r="N126" s="124"/>
      <c r="O126" s="124"/>
      <c r="P126" s="124"/>
      <c r="Q126" s="124"/>
      <c r="R126" s="185"/>
      <c r="S126" s="124"/>
      <c r="T126" s="124"/>
      <c r="U126" s="124"/>
      <c r="V126" s="319"/>
      <c r="W126" s="185"/>
      <c r="X126" s="125">
        <v>18</v>
      </c>
      <c r="Y126" s="125"/>
      <c r="Z126" s="125"/>
      <c r="AA126" s="125"/>
      <c r="AB126" s="185">
        <v>2</v>
      </c>
      <c r="AC126" s="125"/>
      <c r="AD126" s="125"/>
      <c r="AE126" s="125"/>
      <c r="AF126" s="125"/>
      <c r="AG126" s="185"/>
      <c r="AH126" s="235">
        <v>18</v>
      </c>
      <c r="AI126" s="235"/>
      <c r="AJ126" s="235"/>
      <c r="AK126" s="235"/>
      <c r="AL126" s="185">
        <v>2</v>
      </c>
      <c r="AM126" s="290"/>
      <c r="AN126" s="290"/>
      <c r="AO126" s="290"/>
      <c r="AP126" s="290"/>
      <c r="AQ126" s="187"/>
      <c r="AR126" s="292">
        <v>9</v>
      </c>
      <c r="AS126" s="292"/>
      <c r="AT126" s="292"/>
      <c r="AU126" s="292"/>
      <c r="AV126" s="187">
        <v>1</v>
      </c>
      <c r="AW126" s="216">
        <v>9</v>
      </c>
      <c r="AX126" s="216"/>
      <c r="AY126" s="216"/>
      <c r="AZ126" s="216"/>
      <c r="BA126" s="185">
        <v>1</v>
      </c>
      <c r="BB126" s="239">
        <f>BC126+BD126+BE126+BF126</f>
        <v>54</v>
      </c>
      <c r="BC126" s="107">
        <f t="shared" si="144"/>
        <v>54</v>
      </c>
      <c r="BD126" s="107">
        <f t="shared" si="144"/>
        <v>0</v>
      </c>
      <c r="BE126" s="107">
        <f t="shared" si="144"/>
        <v>0</v>
      </c>
      <c r="BF126" s="107">
        <f t="shared" si="144"/>
        <v>0</v>
      </c>
      <c r="BG126" s="187">
        <f>SUM(H126,M126,R126,W126,AB126,AG126,AL126,AQ126,AV126,BA126)</f>
        <v>6</v>
      </c>
      <c r="BH126" s="107"/>
      <c r="BI126" s="194"/>
      <c r="BJ126" s="102"/>
      <c r="BK126" s="120"/>
      <c r="BL126" s="107"/>
      <c r="BM126" s="120"/>
      <c r="BN126" s="107"/>
      <c r="BO126" s="194"/>
      <c r="BP126" s="102"/>
      <c r="BQ126" s="193"/>
      <c r="BR126" s="107"/>
      <c r="BS126" s="194"/>
      <c r="BT126" s="102"/>
      <c r="BU126" s="120"/>
      <c r="BV126" s="107"/>
      <c r="BW126" s="134"/>
      <c r="BX126" s="120">
        <f>BG126</f>
        <v>6</v>
      </c>
      <c r="BY126" s="122" t="e">
        <f>BX126*100/BG133</f>
        <v>#DIV/0!</v>
      </c>
      <c r="BZ126" s="130"/>
      <c r="CA126" s="131"/>
      <c r="CB126" s="201"/>
      <c r="CC126" s="131"/>
      <c r="CD126" s="130"/>
      <c r="CE126" s="131"/>
      <c r="CF126" s="201"/>
      <c r="CG126" s="202"/>
      <c r="CH126" s="130"/>
      <c r="CI126" s="131"/>
      <c r="CJ126" s="130"/>
      <c r="CK126" s="131"/>
      <c r="CL126" s="201"/>
      <c r="CM126" s="202"/>
      <c r="CN126" s="130"/>
      <c r="CO126" s="131"/>
      <c r="CP126" s="195"/>
      <c r="CQ126" s="131"/>
      <c r="CR126" s="138"/>
      <c r="CS126" s="131"/>
      <c r="CT126" s="130"/>
      <c r="CU126" s="131"/>
      <c r="CV126" s="130"/>
      <c r="CW126" s="131"/>
      <c r="CX126" s="102"/>
      <c r="CY126" s="120">
        <f t="shared" si="145"/>
        <v>2.16</v>
      </c>
      <c r="CZ126" s="140">
        <f t="shared" si="146"/>
        <v>1.2</v>
      </c>
      <c r="DA126" s="120">
        <f t="shared" si="147"/>
        <v>0</v>
      </c>
      <c r="DB126" s="140">
        <f t="shared" si="148"/>
        <v>0</v>
      </c>
      <c r="DC126" s="140">
        <f>CZ126+DB126</f>
        <v>1.2</v>
      </c>
      <c r="DD126" s="23"/>
      <c r="DE126" s="23"/>
      <c r="DF126" s="23"/>
      <c r="DG126" s="107"/>
      <c r="DH126" s="120"/>
      <c r="DI126" s="140"/>
      <c r="DJ126" s="120">
        <f>BG126</f>
        <v>6</v>
      </c>
      <c r="DK126" s="120"/>
      <c r="DL126" s="120"/>
      <c r="DM126" s="120"/>
      <c r="DN126" s="83"/>
      <c r="DO126" s="84"/>
      <c r="DP126" s="84"/>
      <c r="DQ126" s="84"/>
      <c r="EB126" s="120"/>
      <c r="EC126" s="121"/>
      <c r="ED126" s="122">
        <f>EC126*BG126/BB126</f>
        <v>0</v>
      </c>
      <c r="EE126" s="88">
        <v>6</v>
      </c>
    </row>
    <row r="127" spans="1:135" ht="21" customHeight="1">
      <c r="A127" s="107">
        <v>4</v>
      </c>
      <c r="B127" s="83" t="s">
        <v>232</v>
      </c>
      <c r="C127" s="184" t="s">
        <v>112</v>
      </c>
      <c r="D127" s="123"/>
      <c r="E127" s="123"/>
      <c r="F127" s="123"/>
      <c r="G127" s="123"/>
      <c r="H127" s="187"/>
      <c r="I127" s="123"/>
      <c r="J127" s="123"/>
      <c r="K127" s="123"/>
      <c r="L127" s="331"/>
      <c r="M127" s="185"/>
      <c r="N127" s="124"/>
      <c r="O127" s="124"/>
      <c r="P127" s="124"/>
      <c r="Q127" s="124"/>
      <c r="R127" s="187"/>
      <c r="S127" s="124"/>
      <c r="T127" s="124"/>
      <c r="U127" s="124"/>
      <c r="V127" s="319"/>
      <c r="W127" s="185"/>
      <c r="X127" s="125"/>
      <c r="Y127" s="125"/>
      <c r="Z127" s="125"/>
      <c r="AA127" s="125"/>
      <c r="AB127" s="185"/>
      <c r="AC127" s="125">
        <v>9</v>
      </c>
      <c r="AD127" s="125"/>
      <c r="AE127" s="125"/>
      <c r="AF127" s="125"/>
      <c r="AG127" s="185">
        <v>1</v>
      </c>
      <c r="AH127" s="235"/>
      <c r="AI127" s="235"/>
      <c r="AJ127" s="235"/>
      <c r="AK127" s="235"/>
      <c r="AL127" s="185"/>
      <c r="AM127" s="290"/>
      <c r="AN127" s="238"/>
      <c r="AO127" s="290"/>
      <c r="AP127" s="290"/>
      <c r="AQ127" s="187"/>
      <c r="AR127" s="292"/>
      <c r="AS127" s="292"/>
      <c r="AT127" s="292"/>
      <c r="AU127" s="292"/>
      <c r="AV127" s="187"/>
      <c r="AW127" s="216"/>
      <c r="AX127" s="216"/>
      <c r="AY127" s="216"/>
      <c r="AZ127" s="216"/>
      <c r="BA127" s="185"/>
      <c r="BB127" s="239">
        <f>BC127+BD127+BE127+BF127</f>
        <v>9</v>
      </c>
      <c r="BC127" s="107">
        <f t="shared" si="144"/>
        <v>9</v>
      </c>
      <c r="BD127" s="107">
        <f t="shared" si="144"/>
        <v>0</v>
      </c>
      <c r="BE127" s="107">
        <f t="shared" si="144"/>
        <v>0</v>
      </c>
      <c r="BF127" s="107">
        <f t="shared" si="144"/>
        <v>0</v>
      </c>
      <c r="BG127" s="187">
        <f>SUM(H127,M127,R127,W127,AB127,AG127,AL127,AQ127,AV127,BA127)</f>
        <v>1</v>
      </c>
      <c r="BH127" s="107"/>
      <c r="BI127" s="194"/>
      <c r="BJ127" s="102"/>
      <c r="BK127" s="120"/>
      <c r="BL127" s="107"/>
      <c r="BM127" s="120"/>
      <c r="BN127" s="107"/>
      <c r="BO127" s="194"/>
      <c r="BP127" s="102"/>
      <c r="BQ127" s="193"/>
      <c r="BR127" s="107"/>
      <c r="BS127" s="194"/>
      <c r="BT127" s="102"/>
      <c r="BU127" s="120"/>
      <c r="BV127" s="107"/>
      <c r="BW127" s="134"/>
      <c r="BX127" s="120"/>
      <c r="BY127" s="122"/>
      <c r="BZ127" s="130"/>
      <c r="CA127" s="131"/>
      <c r="CB127" s="201"/>
      <c r="CC127" s="131"/>
      <c r="CD127" s="130"/>
      <c r="CE127" s="131"/>
      <c r="CF127" s="201"/>
      <c r="CG127" s="202"/>
      <c r="CH127" s="130"/>
      <c r="CI127" s="131"/>
      <c r="CJ127" s="130"/>
      <c r="CK127" s="131"/>
      <c r="CL127" s="201"/>
      <c r="CM127" s="202"/>
      <c r="CN127" s="130"/>
      <c r="CO127" s="131"/>
      <c r="CP127" s="195"/>
      <c r="CQ127" s="131"/>
      <c r="CR127" s="138"/>
      <c r="CS127" s="131"/>
      <c r="CT127" s="130"/>
      <c r="CU127" s="131"/>
      <c r="CV127" s="130"/>
      <c r="CW127" s="131"/>
      <c r="CX127" s="102"/>
      <c r="CY127" s="120">
        <f t="shared" si="145"/>
        <v>0.36</v>
      </c>
      <c r="CZ127" s="140">
        <f t="shared" si="146"/>
        <v>0.2</v>
      </c>
      <c r="DA127" s="120">
        <f t="shared" si="147"/>
        <v>0</v>
      </c>
      <c r="DB127" s="140">
        <f t="shared" si="148"/>
        <v>0</v>
      </c>
      <c r="DC127" s="140">
        <f>CZ127+DB127</f>
        <v>0.2</v>
      </c>
      <c r="DD127" s="23"/>
      <c r="DE127" s="23"/>
      <c r="DF127" s="23"/>
      <c r="DG127" s="107"/>
      <c r="DH127" s="120"/>
      <c r="DI127" s="140"/>
      <c r="DJ127" s="120"/>
      <c r="DK127" s="120"/>
      <c r="DL127" s="120">
        <f>BG127</f>
        <v>1</v>
      </c>
      <c r="DM127" s="120"/>
      <c r="DN127" s="83"/>
      <c r="DO127" s="84"/>
      <c r="DP127" s="84"/>
      <c r="DQ127" s="84"/>
      <c r="EB127" s="120"/>
      <c r="EC127" s="121"/>
      <c r="ED127" s="122"/>
    </row>
    <row r="128" spans="1:135" ht="21" customHeight="1">
      <c r="A128" s="107">
        <v>5</v>
      </c>
      <c r="B128" s="83" t="s">
        <v>233</v>
      </c>
      <c r="C128" s="184" t="s">
        <v>112</v>
      </c>
      <c r="D128" s="123"/>
      <c r="E128" s="123"/>
      <c r="F128" s="123"/>
      <c r="G128" s="123"/>
      <c r="H128" s="187"/>
      <c r="I128" s="123"/>
      <c r="J128" s="123"/>
      <c r="K128" s="123"/>
      <c r="L128" s="331"/>
      <c r="M128" s="185"/>
      <c r="N128" s="124"/>
      <c r="O128" s="124"/>
      <c r="P128" s="124"/>
      <c r="Q128" s="124"/>
      <c r="R128" s="187"/>
      <c r="S128" s="124"/>
      <c r="T128" s="124"/>
      <c r="U128" s="124"/>
      <c r="V128" s="319"/>
      <c r="W128" s="185"/>
      <c r="X128" s="125"/>
      <c r="Y128" s="125"/>
      <c r="Z128" s="125"/>
      <c r="AA128" s="125"/>
      <c r="AB128" s="185"/>
      <c r="AC128" s="125"/>
      <c r="AD128" s="125"/>
      <c r="AE128" s="125"/>
      <c r="AF128" s="125"/>
      <c r="AG128" s="185"/>
      <c r="AH128" s="235"/>
      <c r="AI128" s="235">
        <v>9</v>
      </c>
      <c r="AJ128" s="235"/>
      <c r="AK128" s="235"/>
      <c r="AL128" s="185">
        <v>2</v>
      </c>
      <c r="AM128" s="290"/>
      <c r="AN128" s="238">
        <v>18</v>
      </c>
      <c r="AO128" s="290"/>
      <c r="AP128" s="290"/>
      <c r="AQ128" s="187">
        <v>3</v>
      </c>
      <c r="AR128" s="292"/>
      <c r="AS128" s="292">
        <v>18</v>
      </c>
      <c r="AT128" s="292"/>
      <c r="AU128" s="292"/>
      <c r="AV128" s="187">
        <v>3</v>
      </c>
      <c r="AW128" s="216"/>
      <c r="AX128" s="216">
        <v>18</v>
      </c>
      <c r="AY128" s="216"/>
      <c r="AZ128" s="216"/>
      <c r="BA128" s="185">
        <v>4</v>
      </c>
      <c r="BB128" s="239">
        <f>BC128+BD128+BE128+BF128</f>
        <v>63</v>
      </c>
      <c r="BC128" s="107">
        <f t="shared" si="144"/>
        <v>0</v>
      </c>
      <c r="BD128" s="107">
        <f t="shared" si="144"/>
        <v>63</v>
      </c>
      <c r="BE128" s="107">
        <f t="shared" si="144"/>
        <v>0</v>
      </c>
      <c r="BF128" s="107">
        <f t="shared" si="144"/>
        <v>0</v>
      </c>
      <c r="BG128" s="187">
        <f>SUM(H128,M128,R128,W128,AB128,AG128,AL128,AQ128,AV128,BA128)</f>
        <v>12</v>
      </c>
      <c r="BH128" s="107"/>
      <c r="BI128" s="194"/>
      <c r="BJ128" s="102"/>
      <c r="BK128" s="120"/>
      <c r="BL128" s="107"/>
      <c r="BM128" s="120"/>
      <c r="BN128" s="107"/>
      <c r="BO128" s="194"/>
      <c r="BP128" s="102"/>
      <c r="BQ128" s="193"/>
      <c r="BR128" s="107"/>
      <c r="BS128" s="194"/>
      <c r="BT128" s="102"/>
      <c r="BU128" s="120"/>
      <c r="BV128" s="107"/>
      <c r="BW128" s="134"/>
      <c r="BX128" s="120">
        <f>BG128</f>
        <v>12</v>
      </c>
      <c r="BY128" s="122" t="e">
        <f>BX128*100/BG137</f>
        <v>#DIV/0!</v>
      </c>
      <c r="BZ128" s="130"/>
      <c r="CA128" s="131"/>
      <c r="CB128" s="201"/>
      <c r="CC128" s="131"/>
      <c r="CD128" s="130"/>
      <c r="CE128" s="131"/>
      <c r="CF128" s="201"/>
      <c r="CG128" s="202"/>
      <c r="CH128" s="130"/>
      <c r="CI128" s="131"/>
      <c r="CJ128" s="130"/>
      <c r="CK128" s="131"/>
      <c r="CL128" s="201"/>
      <c r="CM128" s="202"/>
      <c r="CN128" s="130"/>
      <c r="CO128" s="131"/>
      <c r="CP128" s="195"/>
      <c r="CQ128" s="131"/>
      <c r="CR128" s="138"/>
      <c r="CS128" s="131"/>
      <c r="CT128" s="130"/>
      <c r="CU128" s="131"/>
      <c r="CV128" s="130">
        <f>BB128</f>
        <v>63</v>
      </c>
      <c r="CW128" s="131">
        <f>BG128</f>
        <v>12</v>
      </c>
      <c r="CX128" s="102"/>
      <c r="CY128" s="120">
        <f t="shared" si="145"/>
        <v>2.52</v>
      </c>
      <c r="CZ128" s="140">
        <f t="shared" si="146"/>
        <v>1.4</v>
      </c>
      <c r="DA128" s="120">
        <f t="shared" si="147"/>
        <v>0</v>
      </c>
      <c r="DB128" s="140">
        <f t="shared" si="148"/>
        <v>0</v>
      </c>
      <c r="DC128" s="140">
        <f t="shared" ref="DC128" si="149">CZ128+DB128</f>
        <v>1.4</v>
      </c>
      <c r="DD128" s="23"/>
      <c r="DE128" s="23"/>
      <c r="DF128" s="23"/>
      <c r="DG128" s="107"/>
      <c r="DH128" s="120"/>
      <c r="DI128" s="140"/>
      <c r="DJ128" s="120">
        <f>BG128</f>
        <v>12</v>
      </c>
      <c r="DK128" s="120"/>
      <c r="DM128" s="120"/>
      <c r="DN128" s="83"/>
      <c r="DO128" s="84"/>
      <c r="DP128" s="84"/>
      <c r="DQ128" s="84"/>
      <c r="EB128" s="120">
        <f>BG128</f>
        <v>12</v>
      </c>
      <c r="EC128" s="121">
        <v>105</v>
      </c>
      <c r="ED128" s="122">
        <f>EC128*BG128/BB128</f>
        <v>20</v>
      </c>
      <c r="EE128" s="88">
        <v>12</v>
      </c>
    </row>
    <row r="129" spans="1:215" ht="21" customHeight="1">
      <c r="A129" s="107">
        <v>6</v>
      </c>
      <c r="B129" s="83" t="s">
        <v>234</v>
      </c>
      <c r="C129" s="184" t="s">
        <v>108</v>
      </c>
      <c r="D129" s="123"/>
      <c r="E129" s="123"/>
      <c r="F129" s="123"/>
      <c r="G129" s="123"/>
      <c r="H129" s="187"/>
      <c r="I129" s="123"/>
      <c r="J129" s="123"/>
      <c r="K129" s="123"/>
      <c r="L129" s="331"/>
      <c r="M129" s="185"/>
      <c r="N129" s="124"/>
      <c r="O129" s="124"/>
      <c r="P129" s="124"/>
      <c r="Q129" s="124"/>
      <c r="R129" s="185"/>
      <c r="S129" s="124"/>
      <c r="T129" s="124"/>
      <c r="U129" s="124"/>
      <c r="V129" s="319"/>
      <c r="W129" s="185"/>
      <c r="X129" s="125"/>
      <c r="Y129" s="125"/>
      <c r="Z129" s="125"/>
      <c r="AA129" s="125"/>
      <c r="AB129" s="185"/>
      <c r="AC129" s="125"/>
      <c r="AD129" s="125"/>
      <c r="AE129" s="125"/>
      <c r="AF129" s="125"/>
      <c r="AG129" s="185"/>
      <c r="AH129" s="235"/>
      <c r="AI129" s="235"/>
      <c r="AJ129" s="235"/>
      <c r="AK129" s="235"/>
      <c r="AL129" s="185"/>
      <c r="AM129" s="290"/>
      <c r="AN129" s="290"/>
      <c r="AO129" s="290"/>
      <c r="AP129" s="290"/>
      <c r="AQ129" s="187"/>
      <c r="AR129" s="292"/>
      <c r="AS129" s="292"/>
      <c r="AT129" s="292"/>
      <c r="AU129" s="292"/>
      <c r="AV129" s="187"/>
      <c r="AW129" s="216"/>
      <c r="AX129" s="216"/>
      <c r="AY129" s="216"/>
      <c r="AZ129" s="216"/>
      <c r="BA129" s="185">
        <v>5</v>
      </c>
      <c r="BB129" s="239">
        <f t="shared" ref="BB129" si="150">BC129+BD129+BE129+BF129</f>
        <v>0</v>
      </c>
      <c r="BC129" s="107">
        <f t="shared" si="144"/>
        <v>0</v>
      </c>
      <c r="BD129" s="107">
        <f t="shared" si="144"/>
        <v>0</v>
      </c>
      <c r="BE129" s="107">
        <f t="shared" si="144"/>
        <v>0</v>
      </c>
      <c r="BF129" s="107">
        <f t="shared" si="144"/>
        <v>0</v>
      </c>
      <c r="BG129" s="187">
        <f t="shared" ref="BG129" si="151">SUM(H129,M129,R129,W129,AB129,AG129,AL129,AQ129,AV129,BA129)</f>
        <v>5</v>
      </c>
      <c r="BH129" s="107"/>
      <c r="BI129" s="194"/>
      <c r="BJ129" s="102"/>
      <c r="BK129" s="120"/>
      <c r="BL129" s="107"/>
      <c r="BM129" s="120"/>
      <c r="BN129" s="107"/>
      <c r="BO129" s="194"/>
      <c r="BP129" s="102"/>
      <c r="BQ129" s="193"/>
      <c r="BR129" s="107"/>
      <c r="BS129" s="194"/>
      <c r="BT129" s="102"/>
      <c r="BU129" s="120"/>
      <c r="BV129" s="107"/>
      <c r="BW129" s="134"/>
      <c r="BX129" s="120"/>
      <c r="BY129" s="122"/>
      <c r="BZ129" s="130"/>
      <c r="CA129" s="131"/>
      <c r="CB129" s="201"/>
      <c r="CC129" s="131"/>
      <c r="CD129" s="130"/>
      <c r="CE129" s="131"/>
      <c r="CF129" s="201"/>
      <c r="CG129" s="202"/>
      <c r="CH129" s="130"/>
      <c r="CI129" s="131"/>
      <c r="CJ129" s="130"/>
      <c r="CK129" s="131"/>
      <c r="CL129" s="201"/>
      <c r="CM129" s="202"/>
      <c r="CN129" s="130"/>
      <c r="CO129" s="131"/>
      <c r="CP129" s="195"/>
      <c r="CQ129" s="131"/>
      <c r="CR129" s="138"/>
      <c r="CS129" s="131"/>
      <c r="CT129" s="130"/>
      <c r="CU129" s="131"/>
      <c r="CV129" s="130"/>
      <c r="CW129" s="131"/>
      <c r="CX129" s="102">
        <f>BB129/3</f>
        <v>0</v>
      </c>
      <c r="CY129" s="120">
        <f t="shared" si="145"/>
        <v>0</v>
      </c>
      <c r="CZ129" s="140">
        <f t="shared" si="146"/>
        <v>0</v>
      </c>
      <c r="DA129" s="120">
        <f t="shared" si="147"/>
        <v>0</v>
      </c>
      <c r="DB129" s="140">
        <f t="shared" si="148"/>
        <v>0</v>
      </c>
      <c r="DC129" s="140">
        <f t="shared" ref="DC129" si="152">CZ129+DB129</f>
        <v>0</v>
      </c>
      <c r="DD129" s="23"/>
      <c r="DE129" s="23"/>
      <c r="DF129" s="23"/>
      <c r="DG129" s="107"/>
      <c r="DH129" s="120"/>
      <c r="DI129" s="140"/>
      <c r="DJ129" s="120">
        <f>BG129</f>
        <v>5</v>
      </c>
      <c r="DK129" s="120"/>
      <c r="DL129" s="120"/>
      <c r="DM129" s="120"/>
      <c r="DN129" s="83"/>
      <c r="DO129" s="84"/>
      <c r="DP129" s="84"/>
      <c r="DQ129" s="84"/>
      <c r="EB129" s="120">
        <f>BG129</f>
        <v>5</v>
      </c>
      <c r="EC129" s="121"/>
      <c r="ED129" s="122"/>
    </row>
    <row r="130" spans="1:215" ht="21" customHeight="1">
      <c r="A130" s="107">
        <v>7</v>
      </c>
      <c r="B130" s="83" t="s">
        <v>235</v>
      </c>
      <c r="C130" s="184" t="s">
        <v>112</v>
      </c>
      <c r="D130" s="123"/>
      <c r="E130" s="123"/>
      <c r="F130" s="123"/>
      <c r="G130" s="123"/>
      <c r="H130" s="185"/>
      <c r="I130" s="123"/>
      <c r="J130" s="123"/>
      <c r="K130" s="123"/>
      <c r="L130" s="123"/>
      <c r="M130" s="185"/>
      <c r="N130" s="124"/>
      <c r="O130" s="124"/>
      <c r="P130" s="124"/>
      <c r="Q130" s="124"/>
      <c r="R130" s="185"/>
      <c r="S130" s="124"/>
      <c r="T130" s="124"/>
      <c r="U130" s="124"/>
      <c r="V130" s="124"/>
      <c r="W130" s="185"/>
      <c r="X130" s="125"/>
      <c r="Y130" s="125"/>
      <c r="Z130" s="125"/>
      <c r="AA130" s="125"/>
      <c r="AB130" s="185"/>
      <c r="AC130" s="125"/>
      <c r="AD130" s="125"/>
      <c r="AE130" s="125"/>
      <c r="AF130" s="125"/>
      <c r="AG130" s="185"/>
      <c r="AH130" s="235"/>
      <c r="AI130" s="235"/>
      <c r="AJ130" s="235"/>
      <c r="AK130" s="235"/>
      <c r="AL130" s="185"/>
      <c r="AM130" s="290"/>
      <c r="AN130" s="290"/>
      <c r="AO130" s="290"/>
      <c r="AP130" s="290"/>
      <c r="AQ130" s="187"/>
      <c r="AR130" s="292"/>
      <c r="AS130" s="292"/>
      <c r="AT130" s="292"/>
      <c r="AU130" s="292"/>
      <c r="AV130" s="187"/>
      <c r="AW130" s="216"/>
      <c r="AX130" s="216"/>
      <c r="AY130" s="216"/>
      <c r="AZ130" s="216"/>
      <c r="BA130" s="185">
        <v>5</v>
      </c>
      <c r="BB130" s="239">
        <f t="shared" ref="BB130" si="153">BC130+BD130+BE130+BF130</f>
        <v>0</v>
      </c>
      <c r="BC130" s="107">
        <f t="shared" ref="BC130:BF130" si="154">D130+I130+N130+S130+X130+AC130+AH130+AM130+AR130+AW130</f>
        <v>0</v>
      </c>
      <c r="BD130" s="107">
        <f t="shared" si="154"/>
        <v>0</v>
      </c>
      <c r="BE130" s="107">
        <f t="shared" si="154"/>
        <v>0</v>
      </c>
      <c r="BF130" s="107">
        <f t="shared" si="154"/>
        <v>0</v>
      </c>
      <c r="BG130" s="187">
        <f t="shared" ref="BG130" si="155">SUM(H130,M130,R130,W130,AB130,AG130,AL130,AQ130,AV130,BA130)</f>
        <v>5</v>
      </c>
      <c r="BH130" s="107"/>
      <c r="BI130" s="194"/>
      <c r="BJ130" s="102"/>
      <c r="BK130" s="120"/>
      <c r="BL130" s="107"/>
      <c r="BM130" s="120"/>
      <c r="BN130" s="107"/>
      <c r="BO130" s="194"/>
      <c r="BP130" s="102"/>
      <c r="BQ130" s="193"/>
      <c r="BR130" s="107"/>
      <c r="BS130" s="194"/>
      <c r="BT130" s="102"/>
      <c r="BU130" s="120"/>
      <c r="BV130" s="107"/>
      <c r="BW130" s="134"/>
      <c r="BX130" s="120">
        <f>BG130</f>
        <v>5</v>
      </c>
      <c r="BY130" s="122">
        <f>BX130*100/BG127</f>
        <v>500</v>
      </c>
      <c r="BZ130" s="130"/>
      <c r="CA130" s="131"/>
      <c r="CB130" s="201"/>
      <c r="CC130" s="131"/>
      <c r="CD130" s="130"/>
      <c r="CE130" s="131"/>
      <c r="CF130" s="201"/>
      <c r="CG130" s="202"/>
      <c r="CH130" s="130"/>
      <c r="CI130" s="131"/>
      <c r="CJ130" s="130"/>
      <c r="CK130" s="131"/>
      <c r="CL130" s="201"/>
      <c r="CM130" s="202"/>
      <c r="CN130" s="130"/>
      <c r="CO130" s="131"/>
      <c r="CP130" s="195"/>
      <c r="CQ130" s="131"/>
      <c r="CR130" s="138"/>
      <c r="CS130" s="131"/>
      <c r="CT130" s="130"/>
      <c r="CU130" s="131"/>
      <c r="CV130" s="130">
        <f>BB130</f>
        <v>0</v>
      </c>
      <c r="CW130" s="131">
        <f>BG130</f>
        <v>5</v>
      </c>
      <c r="CX130" s="102"/>
      <c r="CY130" s="120"/>
      <c r="CZ130" s="140"/>
      <c r="DA130" s="120"/>
      <c r="DB130" s="140"/>
      <c r="DC130" s="140"/>
      <c r="DD130" s="23"/>
      <c r="DE130" s="23"/>
      <c r="DF130" s="23"/>
      <c r="DG130" s="107"/>
      <c r="DH130" s="120"/>
      <c r="DI130" s="140"/>
      <c r="DJ130" s="120"/>
      <c r="DK130" s="120"/>
      <c r="DL130" s="120"/>
      <c r="DM130" s="120"/>
      <c r="DN130" s="83"/>
      <c r="DO130" s="84"/>
      <c r="DP130" s="84"/>
      <c r="DQ130" s="84"/>
      <c r="EB130" s="120"/>
      <c r="EC130" s="121"/>
      <c r="ED130" s="122"/>
    </row>
    <row r="131" spans="1:215" ht="21" customHeight="1">
      <c r="A131" s="582" t="s">
        <v>236</v>
      </c>
      <c r="B131" s="582"/>
      <c r="C131" s="582"/>
      <c r="D131" s="345">
        <f t="shared" ref="D131:AI131" si="156">SUM(D17:D130)</f>
        <v>58</v>
      </c>
      <c r="E131" s="345">
        <f t="shared" si="156"/>
        <v>90</v>
      </c>
      <c r="F131" s="345">
        <f t="shared" si="156"/>
        <v>0</v>
      </c>
      <c r="G131" s="345">
        <f t="shared" si="156"/>
        <v>0</v>
      </c>
      <c r="H131" s="643">
        <f t="shared" si="156"/>
        <v>30</v>
      </c>
      <c r="I131" s="345">
        <f t="shared" si="156"/>
        <v>66</v>
      </c>
      <c r="J131" s="345">
        <f t="shared" si="156"/>
        <v>99</v>
      </c>
      <c r="K131" s="345">
        <f t="shared" si="156"/>
        <v>0</v>
      </c>
      <c r="L131" s="345">
        <f t="shared" si="156"/>
        <v>30</v>
      </c>
      <c r="M131" s="643">
        <f t="shared" si="156"/>
        <v>30</v>
      </c>
      <c r="N131" s="346">
        <f t="shared" si="156"/>
        <v>69</v>
      </c>
      <c r="O131" s="346">
        <f t="shared" si="156"/>
        <v>114</v>
      </c>
      <c r="P131" s="346">
        <f t="shared" si="156"/>
        <v>0</v>
      </c>
      <c r="Q131" s="346">
        <f t="shared" si="156"/>
        <v>0</v>
      </c>
      <c r="R131" s="643">
        <f t="shared" si="156"/>
        <v>30</v>
      </c>
      <c r="S131" s="346">
        <f t="shared" si="156"/>
        <v>51</v>
      </c>
      <c r="T131" s="346">
        <f t="shared" si="156"/>
        <v>129</v>
      </c>
      <c r="U131" s="346">
        <f t="shared" si="156"/>
        <v>0</v>
      </c>
      <c r="V131" s="346">
        <f t="shared" si="156"/>
        <v>40</v>
      </c>
      <c r="W131" s="643">
        <f t="shared" si="156"/>
        <v>30</v>
      </c>
      <c r="X131" s="347">
        <f t="shared" si="156"/>
        <v>90</v>
      </c>
      <c r="Y131" s="347">
        <f t="shared" si="156"/>
        <v>117</v>
      </c>
      <c r="Z131" s="347">
        <f t="shared" si="156"/>
        <v>3</v>
      </c>
      <c r="AA131" s="347">
        <f t="shared" si="156"/>
        <v>0</v>
      </c>
      <c r="AB131" s="643">
        <f t="shared" si="156"/>
        <v>30</v>
      </c>
      <c r="AC131" s="347">
        <f t="shared" si="156"/>
        <v>78</v>
      </c>
      <c r="AD131" s="347">
        <f t="shared" si="156"/>
        <v>105</v>
      </c>
      <c r="AE131" s="347">
        <f t="shared" si="156"/>
        <v>18</v>
      </c>
      <c r="AF131" s="347">
        <f t="shared" si="156"/>
        <v>40</v>
      </c>
      <c r="AG131" s="643">
        <f t="shared" si="156"/>
        <v>30</v>
      </c>
      <c r="AH131" s="514">
        <f t="shared" si="156"/>
        <v>63</v>
      </c>
      <c r="AI131" s="514">
        <f t="shared" si="156"/>
        <v>99</v>
      </c>
      <c r="AJ131" s="514">
        <f t="shared" ref="AJ131:BO131" si="157">SUM(AJ17:AJ130)</f>
        <v>45</v>
      </c>
      <c r="AK131" s="514">
        <f t="shared" si="157"/>
        <v>0</v>
      </c>
      <c r="AL131" s="643">
        <f t="shared" si="157"/>
        <v>30</v>
      </c>
      <c r="AM131" s="514">
        <f t="shared" si="157"/>
        <v>72</v>
      </c>
      <c r="AN131" s="514">
        <f t="shared" si="157"/>
        <v>105</v>
      </c>
      <c r="AO131" s="514">
        <f t="shared" si="157"/>
        <v>18</v>
      </c>
      <c r="AP131" s="514">
        <f t="shared" si="157"/>
        <v>40</v>
      </c>
      <c r="AQ131" s="643">
        <f t="shared" si="157"/>
        <v>30</v>
      </c>
      <c r="AR131" s="516">
        <f t="shared" si="157"/>
        <v>66</v>
      </c>
      <c r="AS131" s="516">
        <f t="shared" si="157"/>
        <v>150</v>
      </c>
      <c r="AT131" s="516">
        <f t="shared" si="157"/>
        <v>0</v>
      </c>
      <c r="AU131" s="516">
        <f t="shared" si="157"/>
        <v>0</v>
      </c>
      <c r="AV131" s="643">
        <f t="shared" si="157"/>
        <v>30</v>
      </c>
      <c r="AW131" s="516">
        <f t="shared" si="157"/>
        <v>24</v>
      </c>
      <c r="AX131" s="516">
        <f t="shared" si="157"/>
        <v>66</v>
      </c>
      <c r="AY131" s="516">
        <f t="shared" si="157"/>
        <v>0</v>
      </c>
      <c r="AZ131" s="516">
        <f t="shared" si="157"/>
        <v>60</v>
      </c>
      <c r="BA131" s="643">
        <f t="shared" si="157"/>
        <v>30</v>
      </c>
      <c r="BB131" s="189">
        <f>SUM(BC131:BF131)</f>
        <v>2005</v>
      </c>
      <c r="BC131" s="189">
        <f>BC15+BC42+BC110+BC123+BC105+BC100+BC76+BC25</f>
        <v>637</v>
      </c>
      <c r="BD131" s="189">
        <f>BD15+BD42+BD110+BD123+BD105+BD100+BD76+BD25</f>
        <v>1074</v>
      </c>
      <c r="BE131" s="189">
        <f>BE15+BE42+BE110+BE123+BE105+BE100+BE76+BE25</f>
        <v>84</v>
      </c>
      <c r="BF131" s="189">
        <f>BF15+BF42+BF110+BF123+BF105+BF100+BF76+BF25</f>
        <v>210</v>
      </c>
      <c r="BG131" s="535">
        <f>BG15+BG42+BG110+BG123+BG105+BG100+BG25+BG76</f>
        <v>300</v>
      </c>
      <c r="BH131" s="348" t="e">
        <f>SUM(BH124:BH130,#REF!,#REF!,BH101:BH104,BH20:BH24,BH21:BH21,BH17:BH18)</f>
        <v>#REF!</v>
      </c>
      <c r="BI131" s="349" t="e">
        <f>SUM(BI124:BI130,#REF!,#REF!,BI101:BI104,BI20:BI24,BI21:BI21,BI17:BI18)</f>
        <v>#REF!</v>
      </c>
      <c r="BJ131" s="348" t="e">
        <f>SUM(BJ124:BJ130,#REF!,#REF!,BJ101:BJ104,BJ20:BJ24,BJ21:BJ21,BJ17:BJ18)</f>
        <v>#REF!</v>
      </c>
      <c r="BK131" s="349" t="e">
        <f>SUM(BK124:BK130,#REF!,#REF!,BK101:BK104,BK20:BK24,BK21:BK21,BK17:BK18)</f>
        <v>#REF!</v>
      </c>
      <c r="BL131" s="348" t="e">
        <f>SUM(BL124:BL130,#REF!,#REF!,BL101:BL104,BL20:BL24,BL21:BL21,BL17:BL18)</f>
        <v>#REF!</v>
      </c>
      <c r="BM131" s="349" t="e">
        <f>SUM(BM124:BM130,#REF!,#REF!,BM101:BM104,BM20:BM24,BM21:BM21,BM17:BM18)</f>
        <v>#REF!</v>
      </c>
      <c r="BN131" s="348" t="e">
        <f>SUM(BN124:BN130,#REF!,#REF!,BN101:BN104,BN20:BN24,BN21:BN21,BN17:BN18)</f>
        <v>#REF!</v>
      </c>
      <c r="BO131" s="349" t="e">
        <f>SUM(BO124:BO130,#REF!,#REF!,BO101:BO104,BO20:BO24,BO21:BO21,BO17:BO18)</f>
        <v>#REF!</v>
      </c>
      <c r="BP131" s="348" t="e">
        <f>SUM(BP124:BP130,#REF!,#REF!,BP101:BP104,BP20:BP24,BP21:BP21,BP17:BP18)</f>
        <v>#REF!</v>
      </c>
      <c r="BQ131" s="350" t="e">
        <f>SUM(BQ124:BQ130,#REF!,#REF!,BQ101:BQ104,BQ20:BQ24,BQ21:BQ21,BQ17:BQ18)</f>
        <v>#REF!</v>
      </c>
      <c r="BR131" s="348" t="e">
        <f>SUM(BR124:BR130,#REF!,#REF!,BR101:BR104,BR20:BR24,BR21:BR21,BR17:BR18)</f>
        <v>#REF!</v>
      </c>
      <c r="BS131" s="349" t="e">
        <f>SUM(BS124:BS130,#REF!,#REF!,BS101:BS104,BS20:BS24,BS21:BS21,BS17:BS18)</f>
        <v>#REF!</v>
      </c>
      <c r="BT131" s="348" t="e">
        <f>SUM(BT124:BT130,#REF!,#REF!,BT101:BT104,BT20:BT24,BT21:BT21,BT17:BT18)</f>
        <v>#REF!</v>
      </c>
      <c r="BU131" s="349" t="e">
        <f>SUM(BU124:BU130,#REF!,#REF!,BU101:BU104,BU20:BU24,BU21:BU21,BU17:BU18)</f>
        <v>#REF!</v>
      </c>
      <c r="BV131" s="348" t="e">
        <f>SUM(BV124:BV130,#REF!,#REF!,BV101:BV104,BV20:BV24,BV21:BV21,BV17:BV18)</f>
        <v>#REF!</v>
      </c>
      <c r="BW131" s="349" t="e">
        <f>SUM(BW124:BW130,#REF!,#REF!,BW101:BW104,BW20:BW24,BW21:BW21,BW17:BW18)</f>
        <v>#REF!</v>
      </c>
      <c r="BX131" s="620">
        <f>BX15+BX42+BX123</f>
        <v>46</v>
      </c>
      <c r="BY131" s="623">
        <f>BX131*100/BG131</f>
        <v>15.333333333333334</v>
      </c>
      <c r="BZ131" s="348"/>
      <c r="CA131" s="349"/>
      <c r="CB131" s="351"/>
      <c r="CC131" s="349"/>
      <c r="CD131" s="348"/>
      <c r="CE131" s="349"/>
      <c r="CF131" s="351"/>
      <c r="CG131" s="352"/>
      <c r="CH131" s="348"/>
      <c r="CI131" s="349"/>
      <c r="CJ131" s="348"/>
      <c r="CK131" s="349"/>
      <c r="CL131" s="351"/>
      <c r="CM131" s="352"/>
      <c r="CN131" s="348"/>
      <c r="CO131" s="349"/>
      <c r="CP131" s="353"/>
      <c r="CQ131" s="349"/>
      <c r="CR131" s="354"/>
      <c r="CS131" s="349"/>
      <c r="CT131" s="348"/>
      <c r="CU131" s="349"/>
      <c r="CV131" s="348"/>
      <c r="CW131" s="349"/>
      <c r="CX131" s="348">
        <f>CX123+CX42+CX15</f>
        <v>34</v>
      </c>
      <c r="CY131" s="349">
        <f t="shared" ref="CY131" si="158">BB131/25</f>
        <v>80.2</v>
      </c>
      <c r="CZ131" s="355">
        <f t="shared" ref="CZ131" si="159">CY131*100/180</f>
        <v>44.555555555555557</v>
      </c>
      <c r="DA131" s="356">
        <f t="shared" ref="DA131" si="160">CX131/25</f>
        <v>1.36</v>
      </c>
      <c r="DB131" s="355">
        <f t="shared" ref="DB131" si="161">DA131*100/180</f>
        <v>0.75555555555555554</v>
      </c>
      <c r="DC131" s="355">
        <f>CZ131+DB131</f>
        <v>45.31111111111111</v>
      </c>
      <c r="DD131" s="23"/>
      <c r="DE131" s="23"/>
      <c r="DF131" s="23"/>
      <c r="DG131" s="108">
        <f>DG123+DG42+DG15</f>
        <v>117</v>
      </c>
      <c r="DH131" s="626">
        <f>SUM(DH123+DH42+DH15)</f>
        <v>18</v>
      </c>
      <c r="DI131" s="629">
        <f>SUM(DI123+DI42+DI15)</f>
        <v>10</v>
      </c>
      <c r="DJ131" s="632">
        <f>DJ123+DJ42+DJ15</f>
        <v>41.5</v>
      </c>
      <c r="DK131" s="613">
        <f>DJ131*100/133</f>
        <v>31.203007518796994</v>
      </c>
      <c r="DL131" s="632">
        <f>DL123+DL42+DL15</f>
        <v>16.5</v>
      </c>
      <c r="DM131" s="613">
        <f>DL131*100/133</f>
        <v>12.406015037593985</v>
      </c>
      <c r="DN131" s="83"/>
      <c r="DO131" s="84"/>
      <c r="DP131" s="84"/>
      <c r="DQ131" s="84"/>
      <c r="EB131" s="120"/>
      <c r="EC131" s="121"/>
      <c r="ED131" s="122">
        <f t="shared" si="119"/>
        <v>0</v>
      </c>
    </row>
    <row r="132" spans="1:215" ht="21" customHeight="1">
      <c r="A132" s="582"/>
      <c r="B132" s="582"/>
      <c r="C132" s="582"/>
      <c r="D132" s="616">
        <f>SUM(D131:G131)</f>
        <v>148</v>
      </c>
      <c r="E132" s="616"/>
      <c r="F132" s="616"/>
      <c r="G132" s="616"/>
      <c r="H132" s="643"/>
      <c r="I132" s="616">
        <f>SUM(I131:L131)</f>
        <v>195</v>
      </c>
      <c r="J132" s="616"/>
      <c r="K132" s="616"/>
      <c r="L132" s="616"/>
      <c r="M132" s="643"/>
      <c r="N132" s="617">
        <f>SUM(N131:Q131)</f>
        <v>183</v>
      </c>
      <c r="O132" s="617"/>
      <c r="P132" s="617"/>
      <c r="Q132" s="617"/>
      <c r="R132" s="643"/>
      <c r="S132" s="617">
        <f>SUM(S131:V131)</f>
        <v>220</v>
      </c>
      <c r="T132" s="617"/>
      <c r="U132" s="617"/>
      <c r="V132" s="617"/>
      <c r="W132" s="643"/>
      <c r="X132" s="618">
        <f>SUM(X131:AA131)</f>
        <v>210</v>
      </c>
      <c r="Y132" s="618"/>
      <c r="Z132" s="618"/>
      <c r="AA132" s="618"/>
      <c r="AB132" s="643"/>
      <c r="AC132" s="618">
        <f>SUM(AC131:AF131)</f>
        <v>241</v>
      </c>
      <c r="AD132" s="618"/>
      <c r="AE132" s="618"/>
      <c r="AF132" s="618"/>
      <c r="AG132" s="643"/>
      <c r="AH132" s="619">
        <f>SUM(AH131:AK131)</f>
        <v>207</v>
      </c>
      <c r="AI132" s="619"/>
      <c r="AJ132" s="619"/>
      <c r="AK132" s="619"/>
      <c r="AL132" s="643"/>
      <c r="AM132" s="619">
        <f>SUM(AM131:AP131)</f>
        <v>235</v>
      </c>
      <c r="AN132" s="619"/>
      <c r="AO132" s="619"/>
      <c r="AP132" s="619"/>
      <c r="AQ132" s="643"/>
      <c r="AR132" s="650">
        <f>SUM(AR131:AU131)</f>
        <v>216</v>
      </c>
      <c r="AS132" s="650"/>
      <c r="AT132" s="650"/>
      <c r="AU132" s="650"/>
      <c r="AV132" s="643"/>
      <c r="AW132" s="650">
        <f>SUM(AW131:AZ131)</f>
        <v>150</v>
      </c>
      <c r="AX132" s="650"/>
      <c r="AY132" s="650"/>
      <c r="AZ132" s="650"/>
      <c r="BA132" s="643"/>
      <c r="BB132" s="647">
        <f>D133+N133+X133+AH133+AR133</f>
        <v>2005</v>
      </c>
      <c r="BC132" s="647"/>
      <c r="BD132" s="647"/>
      <c r="BE132" s="647"/>
      <c r="BF132" s="647"/>
      <c r="BG132" s="651">
        <f>H131+M131+R131+W131+AB131+AG131+AL131+AQ131+AV131+BA131</f>
        <v>300</v>
      </c>
      <c r="BH132" s="648" t="e">
        <f>BI131</f>
        <v>#REF!</v>
      </c>
      <c r="BI132" s="649"/>
      <c r="BJ132" s="644" t="e">
        <f>BK131+BM131+BO131</f>
        <v>#REF!</v>
      </c>
      <c r="BK132" s="645"/>
      <c r="BL132" s="645"/>
      <c r="BM132" s="645"/>
      <c r="BN132" s="645"/>
      <c r="BO132" s="645"/>
      <c r="BP132" s="639" t="e">
        <f>BQ131+BS131</f>
        <v>#REF!</v>
      </c>
      <c r="BQ132" s="639"/>
      <c r="BR132" s="639"/>
      <c r="BS132" s="639"/>
      <c r="BT132" s="639" t="e">
        <f>BU131+BW131</f>
        <v>#REF!</v>
      </c>
      <c r="BU132" s="639"/>
      <c r="BV132" s="639"/>
      <c r="BW132" s="639"/>
      <c r="BX132" s="621"/>
      <c r="BY132" s="624"/>
      <c r="BZ132" s="107"/>
      <c r="CA132" s="120"/>
      <c r="CB132" s="23"/>
      <c r="CC132" s="120"/>
      <c r="CD132" s="107"/>
      <c r="CE132" s="120"/>
      <c r="CF132" s="23"/>
      <c r="CG132" s="215"/>
      <c r="CH132" s="107"/>
      <c r="CI132" s="120"/>
      <c r="CJ132" s="107"/>
      <c r="CK132" s="120"/>
      <c r="CL132" s="23"/>
      <c r="CM132" s="215"/>
      <c r="CN132" s="107"/>
      <c r="CO132" s="120"/>
      <c r="CP132" s="184"/>
      <c r="CQ132" s="120"/>
      <c r="CR132" s="101"/>
      <c r="CS132" s="120"/>
      <c r="CT132" s="107"/>
      <c r="CU132" s="120"/>
      <c r="CV132" s="107"/>
      <c r="CW132" s="120"/>
      <c r="CX132" s="358" t="s">
        <v>95</v>
      </c>
      <c r="CY132" s="637" t="s">
        <v>237</v>
      </c>
      <c r="CZ132" s="635" t="s">
        <v>238</v>
      </c>
      <c r="DA132" s="637" t="s">
        <v>237</v>
      </c>
      <c r="DB132" s="635" t="s">
        <v>238</v>
      </c>
      <c r="DC132" s="635" t="s">
        <v>239</v>
      </c>
      <c r="DD132" s="23"/>
      <c r="DE132" s="23"/>
      <c r="DF132" s="23"/>
      <c r="DG132" s="107"/>
      <c r="DH132" s="627"/>
      <c r="DI132" s="630"/>
      <c r="DJ132" s="633"/>
      <c r="DK132" s="614"/>
      <c r="DL132" s="633"/>
      <c r="DM132" s="614"/>
      <c r="DN132" s="83"/>
      <c r="DO132" s="84"/>
      <c r="DP132" s="84"/>
      <c r="DQ132" s="84"/>
      <c r="EB132" s="120"/>
      <c r="EC132" s="121"/>
      <c r="ED132" s="122"/>
    </row>
    <row r="133" spans="1:215" ht="21" customHeight="1">
      <c r="A133" s="582"/>
      <c r="B133" s="582"/>
      <c r="C133" s="582"/>
      <c r="D133" s="609">
        <f>D132+I132</f>
        <v>343</v>
      </c>
      <c r="E133" s="609"/>
      <c r="F133" s="609"/>
      <c r="G133" s="609"/>
      <c r="H133" s="609"/>
      <c r="I133" s="609"/>
      <c r="J133" s="609"/>
      <c r="K133" s="609"/>
      <c r="L133" s="609"/>
      <c r="M133" s="359">
        <f>H131+M131</f>
        <v>60</v>
      </c>
      <c r="N133" s="609">
        <f>N132+S132</f>
        <v>403</v>
      </c>
      <c r="O133" s="609"/>
      <c r="P133" s="609"/>
      <c r="Q133" s="609"/>
      <c r="R133" s="609"/>
      <c r="S133" s="609"/>
      <c r="T133" s="609"/>
      <c r="U133" s="609"/>
      <c r="V133" s="609"/>
      <c r="W133" s="359">
        <f>R131+W131</f>
        <v>60</v>
      </c>
      <c r="X133" s="609">
        <f>X132+AC132</f>
        <v>451</v>
      </c>
      <c r="Y133" s="609"/>
      <c r="Z133" s="609"/>
      <c r="AA133" s="609"/>
      <c r="AB133" s="609"/>
      <c r="AC133" s="609"/>
      <c r="AD133" s="609"/>
      <c r="AE133" s="609"/>
      <c r="AF133" s="609"/>
      <c r="AG133" s="359">
        <f>AB131+AG131</f>
        <v>60</v>
      </c>
      <c r="AH133" s="609">
        <f>AH132+AM132</f>
        <v>442</v>
      </c>
      <c r="AI133" s="609"/>
      <c r="AJ133" s="609"/>
      <c r="AK133" s="609"/>
      <c r="AL133" s="609"/>
      <c r="AM133" s="609"/>
      <c r="AN133" s="609"/>
      <c r="AO133" s="609"/>
      <c r="AP133" s="609"/>
      <c r="AQ133" s="359">
        <f>AL131+AQ131</f>
        <v>60</v>
      </c>
      <c r="AR133" s="609">
        <f>AR132+AW132</f>
        <v>366</v>
      </c>
      <c r="AS133" s="609"/>
      <c r="AT133" s="609"/>
      <c r="AU133" s="609"/>
      <c r="AV133" s="609"/>
      <c r="AW133" s="609"/>
      <c r="AX133" s="609"/>
      <c r="AY133" s="609"/>
      <c r="AZ133" s="609"/>
      <c r="BA133" s="359">
        <f>AV131+BA131</f>
        <v>60</v>
      </c>
      <c r="BB133" s="647"/>
      <c r="BC133" s="647"/>
      <c r="BD133" s="647"/>
      <c r="BE133" s="647"/>
      <c r="BF133" s="647"/>
      <c r="BG133" s="652"/>
      <c r="BH133" s="537" t="e">
        <f>BH131</f>
        <v>#REF!</v>
      </c>
      <c r="BI133" s="538"/>
      <c r="BJ133" s="582" t="e">
        <f>BJ131+BL131+BN131</f>
        <v>#REF!</v>
      </c>
      <c r="BK133" s="582"/>
      <c r="BL133" s="582"/>
      <c r="BM133" s="582"/>
      <c r="BN133" s="582"/>
      <c r="BO133" s="537"/>
      <c r="BP133" s="582" t="e">
        <f>BP131+BR131</f>
        <v>#REF!</v>
      </c>
      <c r="BQ133" s="582"/>
      <c r="BR133" s="582"/>
      <c r="BS133" s="582"/>
      <c r="BT133" s="582" t="e">
        <f>BT131+BV131</f>
        <v>#REF!</v>
      </c>
      <c r="BU133" s="582"/>
      <c r="BV133" s="582"/>
      <c r="BW133" s="582"/>
      <c r="BX133" s="622"/>
      <c r="BY133" s="625"/>
      <c r="BZ133" s="107"/>
      <c r="CA133" s="120"/>
      <c r="CB133" s="23"/>
      <c r="CC133" s="120"/>
      <c r="CD133" s="107"/>
      <c r="CE133" s="120"/>
      <c r="CF133" s="23"/>
      <c r="CG133" s="215"/>
      <c r="CH133" s="107"/>
      <c r="CI133" s="120"/>
      <c r="CJ133" s="107"/>
      <c r="CK133" s="120"/>
      <c r="CL133" s="23"/>
      <c r="CM133" s="215"/>
      <c r="CN133" s="107"/>
      <c r="CO133" s="120"/>
      <c r="CP133" s="184"/>
      <c r="CQ133" s="120"/>
      <c r="CR133" s="101"/>
      <c r="CS133" s="120"/>
      <c r="CT133" s="107"/>
      <c r="CU133" s="120"/>
      <c r="CV133" s="107"/>
      <c r="CW133" s="120"/>
      <c r="CX133" s="360"/>
      <c r="CY133" s="638"/>
      <c r="CZ133" s="636"/>
      <c r="DA133" s="638"/>
      <c r="DB133" s="636"/>
      <c r="DC133" s="636"/>
      <c r="DD133" s="23"/>
      <c r="DE133" s="23"/>
      <c r="DF133" s="23"/>
      <c r="DG133" s="107"/>
      <c r="DH133" s="628"/>
      <c r="DI133" s="631"/>
      <c r="DJ133" s="634"/>
      <c r="DK133" s="615"/>
      <c r="DL133" s="634"/>
      <c r="DM133" s="615"/>
      <c r="DN133" s="83"/>
      <c r="DO133" s="84"/>
      <c r="DP133" s="84"/>
      <c r="DQ133" s="84"/>
      <c r="EB133" s="120"/>
      <c r="EC133" s="121"/>
      <c r="ED133" s="122"/>
    </row>
    <row r="134" spans="1:215" ht="15" customHeight="1">
      <c r="C134" s="392"/>
      <c r="D134" s="393"/>
      <c r="E134" s="393"/>
      <c r="F134" s="393"/>
      <c r="G134" s="393"/>
      <c r="H134" s="393"/>
      <c r="I134" s="393"/>
      <c r="J134" s="393"/>
      <c r="K134" s="393"/>
      <c r="L134" s="393"/>
      <c r="M134" s="394"/>
      <c r="N134" s="393"/>
      <c r="O134" s="393"/>
      <c r="P134" s="393"/>
      <c r="Q134" s="393"/>
      <c r="R134" s="393"/>
      <c r="S134" s="393"/>
      <c r="T134" s="393"/>
      <c r="U134" s="393"/>
      <c r="V134" s="393"/>
      <c r="W134" s="394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4"/>
      <c r="AH134" s="393"/>
      <c r="AI134" s="393"/>
      <c r="AJ134" s="393"/>
      <c r="AK134" s="393"/>
      <c r="AL134" s="393"/>
      <c r="AM134" s="393"/>
      <c r="AN134" s="393"/>
      <c r="AO134" s="393"/>
      <c r="AP134" s="393"/>
      <c r="AQ134" s="394"/>
      <c r="AR134" s="393"/>
      <c r="AS134" s="393"/>
      <c r="AT134" s="393"/>
      <c r="AU134" s="393"/>
      <c r="AV134" s="393"/>
      <c r="AW134" s="393"/>
      <c r="AX134" s="393"/>
      <c r="AY134" s="393"/>
      <c r="AZ134" s="393"/>
      <c r="BA134" s="394"/>
      <c r="BB134" s="393"/>
      <c r="BC134" s="393"/>
      <c r="BD134" s="393"/>
      <c r="BE134" s="393"/>
      <c r="BF134" s="393"/>
      <c r="BG134" s="394"/>
      <c r="BH134" s="392"/>
      <c r="BI134" s="392"/>
      <c r="BJ134" s="392"/>
      <c r="BK134" s="392"/>
      <c r="BL134" s="392"/>
      <c r="BM134" s="392"/>
      <c r="BN134" s="392"/>
      <c r="BO134" s="392"/>
      <c r="BP134" s="392"/>
      <c r="BQ134" s="392"/>
      <c r="BR134" s="392"/>
      <c r="BS134" s="392"/>
      <c r="BT134" s="392"/>
      <c r="BU134" s="392"/>
      <c r="BV134" s="392"/>
      <c r="BW134" s="392"/>
      <c r="BX134" s="395"/>
      <c r="BY134" s="396"/>
      <c r="BZ134" s="392"/>
      <c r="CA134" s="395"/>
      <c r="CB134" s="397"/>
      <c r="CC134" s="395"/>
      <c r="CD134" s="392"/>
      <c r="CE134" s="395"/>
      <c r="CF134" s="397"/>
      <c r="CG134" s="398"/>
      <c r="CH134" s="392"/>
      <c r="CI134" s="395"/>
      <c r="CJ134" s="392"/>
      <c r="CK134" s="395"/>
      <c r="CL134" s="397"/>
      <c r="CM134" s="398"/>
      <c r="CN134" s="392"/>
      <c r="CO134" s="395"/>
      <c r="CP134" s="399"/>
      <c r="CQ134" s="395"/>
      <c r="CR134" s="392"/>
      <c r="CS134" s="395"/>
      <c r="CT134" s="392"/>
      <c r="CU134" s="395"/>
      <c r="CV134" s="392"/>
      <c r="CW134" s="395"/>
      <c r="CX134" s="400"/>
      <c r="CY134" s="401"/>
      <c r="CZ134" s="402"/>
      <c r="DA134" s="401"/>
      <c r="DB134" s="402"/>
      <c r="DC134" s="402"/>
      <c r="DD134" s="397"/>
      <c r="DE134" s="397"/>
      <c r="DF134" s="397"/>
      <c r="DG134" s="392"/>
      <c r="DH134" s="403"/>
      <c r="DI134" s="404"/>
      <c r="DJ134" s="405"/>
      <c r="DK134" s="406"/>
      <c r="DL134" s="405"/>
      <c r="DM134" s="406"/>
      <c r="DN134" s="407"/>
      <c r="DO134" s="397"/>
      <c r="DP134" s="397"/>
      <c r="DQ134" s="397"/>
    </row>
    <row r="135" spans="1:215" ht="15" customHeight="1">
      <c r="A135" s="660" t="s">
        <v>240</v>
      </c>
      <c r="B135" s="660"/>
      <c r="H135" s="408">
        <v>4</v>
      </c>
      <c r="M135" s="408">
        <v>4</v>
      </c>
      <c r="R135" s="408">
        <v>2</v>
      </c>
      <c r="W135" s="408">
        <v>4</v>
      </c>
      <c r="AB135" s="408">
        <v>3</v>
      </c>
      <c r="AG135" s="409">
        <v>3</v>
      </c>
      <c r="AH135" s="88"/>
      <c r="AI135" s="88"/>
      <c r="AJ135" s="88"/>
      <c r="AK135" s="88"/>
      <c r="AL135" s="408">
        <v>3</v>
      </c>
      <c r="AM135" s="88"/>
      <c r="AN135" s="88"/>
      <c r="AO135" s="88"/>
      <c r="AP135" s="88"/>
      <c r="AQ135" s="408">
        <v>2</v>
      </c>
      <c r="AR135" s="88"/>
      <c r="AS135" s="88"/>
      <c r="AT135" s="88"/>
      <c r="AU135" s="88"/>
      <c r="AV135" s="88">
        <v>3</v>
      </c>
      <c r="AW135" s="88"/>
      <c r="AX135" s="88"/>
      <c r="AY135" s="88"/>
      <c r="AZ135" s="88"/>
    </row>
    <row r="136" spans="1:215" ht="15" customHeight="1">
      <c r="A136" s="392"/>
      <c r="B136" s="392"/>
      <c r="C136" s="392"/>
      <c r="D136" s="393"/>
      <c r="E136" s="393"/>
      <c r="F136" s="393"/>
      <c r="G136" s="393"/>
      <c r="H136" s="393"/>
      <c r="I136" s="393"/>
      <c r="J136" s="393"/>
      <c r="K136" s="393"/>
      <c r="L136" s="393"/>
      <c r="M136" s="394"/>
      <c r="N136" s="393"/>
      <c r="O136" s="393"/>
      <c r="P136" s="393"/>
      <c r="Q136" s="393"/>
      <c r="R136" s="393"/>
      <c r="S136" s="393"/>
      <c r="T136" s="393"/>
      <c r="U136" s="393"/>
      <c r="V136" s="393"/>
      <c r="W136" s="394"/>
      <c r="X136" s="393"/>
      <c r="Y136" s="393"/>
      <c r="Z136" s="393"/>
      <c r="AA136" s="393"/>
      <c r="AB136" s="393"/>
      <c r="AC136" s="393"/>
      <c r="AD136" s="393"/>
      <c r="AE136" s="393"/>
      <c r="AF136" s="393"/>
      <c r="AG136" s="394"/>
      <c r="AH136" s="393"/>
      <c r="AI136" s="393"/>
      <c r="AJ136" s="393"/>
      <c r="AK136" s="393"/>
      <c r="AL136" s="393"/>
      <c r="AM136" s="393"/>
      <c r="AN136" s="393"/>
      <c r="AO136" s="393"/>
      <c r="AP136" s="393"/>
      <c r="AQ136" s="394"/>
      <c r="AR136" s="393"/>
      <c r="AS136" s="393"/>
      <c r="AT136" s="393"/>
      <c r="AU136" s="393"/>
      <c r="AV136" s="393"/>
      <c r="AW136" s="393"/>
      <c r="AX136" s="393"/>
      <c r="AY136" s="393"/>
      <c r="AZ136" s="393"/>
      <c r="BA136" s="394"/>
      <c r="BB136" s="393"/>
      <c r="BC136" s="393"/>
      <c r="BD136" s="393"/>
      <c r="BE136" s="393"/>
      <c r="BF136" s="393"/>
      <c r="BG136" s="394"/>
      <c r="BH136" s="392"/>
      <c r="BI136" s="392"/>
      <c r="BJ136" s="392"/>
      <c r="BK136" s="392"/>
      <c r="BL136" s="392"/>
      <c r="BM136" s="392"/>
      <c r="BN136" s="392"/>
      <c r="BO136" s="392"/>
      <c r="BP136" s="392"/>
      <c r="BQ136" s="392"/>
      <c r="BR136" s="392"/>
      <c r="BS136" s="392"/>
      <c r="BT136" s="392"/>
      <c r="BU136" s="392"/>
      <c r="BV136" s="392"/>
      <c r="BW136" s="392"/>
      <c r="BX136" s="395"/>
      <c r="BY136" s="396"/>
      <c r="BZ136" s="392"/>
      <c r="CA136" s="395"/>
      <c r="CB136" s="397"/>
      <c r="CC136" s="395"/>
      <c r="CD136" s="392"/>
      <c r="CE136" s="395"/>
      <c r="CF136" s="397"/>
      <c r="CG136" s="398"/>
      <c r="CH136" s="392"/>
      <c r="CI136" s="395"/>
      <c r="CJ136" s="392"/>
      <c r="CK136" s="395"/>
      <c r="CL136" s="397"/>
      <c r="CM136" s="398"/>
      <c r="CN136" s="392"/>
      <c r="CO136" s="395"/>
      <c r="CP136" s="399"/>
      <c r="CQ136" s="395"/>
      <c r="CR136" s="392"/>
      <c r="CS136" s="395"/>
      <c r="CT136" s="392"/>
      <c r="CU136" s="395"/>
      <c r="CV136" s="392"/>
      <c r="CW136" s="395"/>
      <c r="CX136" s="400"/>
      <c r="CY136" s="401"/>
      <c r="CZ136" s="402"/>
      <c r="DA136" s="401"/>
      <c r="DB136" s="402"/>
      <c r="DC136" s="402"/>
      <c r="DD136" s="397"/>
      <c r="DE136" s="397"/>
      <c r="DF136" s="397"/>
      <c r="DG136" s="392"/>
      <c r="DH136" s="412"/>
      <c r="DI136" s="396"/>
      <c r="DJ136" s="395"/>
      <c r="DK136" s="413"/>
      <c r="DL136" s="395"/>
      <c r="DM136" s="413"/>
      <c r="DN136" s="407"/>
      <c r="DO136" s="397"/>
      <c r="DP136" s="397"/>
      <c r="DQ136" s="397"/>
    </row>
    <row r="137" spans="1:215" ht="15" customHeight="1">
      <c r="A137" s="392"/>
      <c r="B137" s="397" t="s">
        <v>265</v>
      </c>
      <c r="C137" s="392"/>
      <c r="D137" s="393"/>
      <c r="E137" s="393"/>
      <c r="F137" s="393"/>
      <c r="G137" s="393"/>
      <c r="H137" s="393"/>
      <c r="I137" s="393"/>
      <c r="J137" s="393"/>
      <c r="K137" s="393"/>
      <c r="L137" s="393"/>
      <c r="M137" s="394"/>
      <c r="N137" s="393"/>
      <c r="O137" s="393"/>
      <c r="P137" s="393"/>
      <c r="Q137" s="393"/>
      <c r="R137" s="393"/>
      <c r="S137" s="393"/>
      <c r="T137" s="393"/>
      <c r="U137" s="393"/>
      <c r="V137" s="393"/>
      <c r="W137" s="394"/>
      <c r="X137" s="393"/>
      <c r="Y137" s="393"/>
      <c r="Z137" s="393"/>
      <c r="AA137" s="393"/>
      <c r="AB137" s="393"/>
      <c r="AC137" s="393"/>
      <c r="AD137" s="393"/>
      <c r="AE137" s="393"/>
      <c r="AF137" s="393"/>
      <c r="AG137" s="394"/>
      <c r="AH137" s="414"/>
      <c r="AI137" s="394"/>
      <c r="AJ137" s="394"/>
      <c r="AK137" s="394"/>
      <c r="AL137" s="394"/>
      <c r="AM137" s="394"/>
      <c r="AN137" s="394"/>
      <c r="AO137" s="394"/>
      <c r="AP137" s="394"/>
      <c r="AQ137" s="394"/>
      <c r="AR137" s="394"/>
      <c r="AS137" s="394"/>
      <c r="AT137" s="394"/>
      <c r="AU137" s="394"/>
      <c r="AV137" s="394"/>
      <c r="AW137" s="394"/>
      <c r="AX137" s="394"/>
      <c r="AY137" s="394"/>
      <c r="AZ137" s="394"/>
      <c r="BA137" s="394"/>
      <c r="BB137" s="393"/>
      <c r="BC137" s="393"/>
      <c r="BD137" s="393"/>
      <c r="BE137" s="393"/>
      <c r="BF137" s="393"/>
      <c r="BG137" s="394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  <c r="BU137" s="392"/>
      <c r="BV137" s="392"/>
      <c r="BW137" s="392"/>
      <c r="BX137" s="395"/>
      <c r="BY137" s="396"/>
      <c r="BZ137" s="392"/>
      <c r="CA137" s="395"/>
      <c r="CB137" s="397"/>
      <c r="CC137" s="395"/>
      <c r="CD137" s="392"/>
      <c r="CE137" s="395"/>
      <c r="CF137" s="397"/>
      <c r="CG137" s="398"/>
      <c r="CH137" s="392"/>
      <c r="CI137" s="395"/>
      <c r="CJ137" s="392"/>
      <c r="CK137" s="395"/>
      <c r="CL137" s="397"/>
      <c r="CM137" s="398"/>
      <c r="CN137" s="392"/>
      <c r="CO137" s="395"/>
      <c r="CP137" s="399"/>
      <c r="CQ137" s="395"/>
      <c r="CR137" s="392"/>
      <c r="CS137" s="395"/>
      <c r="CT137" s="392"/>
      <c r="CU137" s="395"/>
      <c r="CV137" s="392"/>
      <c r="CW137" s="395"/>
      <c r="CX137" s="400"/>
      <c r="CY137" s="401"/>
      <c r="CZ137" s="402"/>
      <c r="DA137" s="401"/>
      <c r="DB137" s="402"/>
      <c r="DC137" s="402"/>
      <c r="DD137" s="397"/>
      <c r="DE137" s="397"/>
      <c r="DF137" s="397"/>
      <c r="DG137" s="392"/>
      <c r="DH137" s="412"/>
      <c r="DI137" s="396"/>
      <c r="DJ137" s="395"/>
      <c r="DK137" s="413"/>
      <c r="DL137" s="395"/>
      <c r="DM137" s="413"/>
      <c r="DN137" s="407"/>
      <c r="DO137" s="397"/>
      <c r="DP137" s="397"/>
      <c r="DQ137" s="397"/>
    </row>
    <row r="138" spans="1:215" ht="15" customHeight="1">
      <c r="A138" s="392"/>
      <c r="B138" s="397"/>
      <c r="C138" s="392"/>
      <c r="D138" s="393"/>
      <c r="E138" s="393"/>
      <c r="F138" s="393"/>
      <c r="G138" s="393"/>
      <c r="H138" s="393"/>
      <c r="I138" s="393"/>
      <c r="J138" s="393"/>
      <c r="K138" s="393"/>
      <c r="L138" s="393"/>
      <c r="M138" s="394"/>
      <c r="N138" s="393"/>
      <c r="O138" s="393"/>
      <c r="P138" s="393"/>
      <c r="Q138" s="393"/>
      <c r="R138" s="393"/>
      <c r="S138" s="393"/>
      <c r="T138" s="393"/>
      <c r="U138" s="393"/>
      <c r="V138" s="393"/>
      <c r="W138" s="394"/>
      <c r="X138" s="393"/>
      <c r="Y138" s="393"/>
      <c r="Z138" s="393"/>
      <c r="AA138" s="393"/>
      <c r="AB138" s="393"/>
      <c r="AC138" s="393"/>
      <c r="AD138" s="393"/>
      <c r="AE138" s="393"/>
      <c r="AF138" s="393"/>
      <c r="AG138" s="394"/>
      <c r="AH138" s="414"/>
      <c r="AI138" s="394"/>
      <c r="AJ138" s="394"/>
      <c r="AK138" s="394"/>
      <c r="AL138" s="394"/>
      <c r="AM138" s="394"/>
      <c r="AN138" s="394"/>
      <c r="AO138" s="394"/>
      <c r="AP138" s="394"/>
      <c r="AQ138" s="394"/>
      <c r="AR138" s="394"/>
      <c r="AS138" s="394"/>
      <c r="AT138" s="394"/>
      <c r="AU138" s="394"/>
      <c r="AV138" s="394"/>
      <c r="AW138" s="394"/>
      <c r="AX138" s="394"/>
      <c r="AY138" s="394"/>
      <c r="AZ138" s="394"/>
      <c r="BA138" s="394"/>
      <c r="BB138" s="393"/>
      <c r="BC138" s="393"/>
      <c r="BD138" s="393"/>
      <c r="BE138" s="393"/>
      <c r="BF138" s="393"/>
      <c r="BG138" s="394"/>
      <c r="BH138" s="392"/>
      <c r="BI138" s="392"/>
      <c r="BJ138" s="392"/>
      <c r="BK138" s="392"/>
      <c r="BL138" s="392"/>
      <c r="BM138" s="392"/>
      <c r="BN138" s="392"/>
      <c r="BO138" s="392"/>
      <c r="BP138" s="392"/>
      <c r="BQ138" s="392"/>
      <c r="BR138" s="392"/>
      <c r="BS138" s="392"/>
      <c r="BT138" s="392"/>
      <c r="BU138" s="392"/>
      <c r="BV138" s="392"/>
      <c r="BW138" s="392"/>
      <c r="BX138" s="395"/>
      <c r="BY138" s="396"/>
      <c r="BZ138" s="392"/>
      <c r="CA138" s="395"/>
      <c r="CB138" s="397"/>
      <c r="CC138" s="395"/>
      <c r="CD138" s="392"/>
      <c r="CE138" s="395"/>
      <c r="CF138" s="397"/>
      <c r="CG138" s="398"/>
      <c r="CH138" s="392"/>
      <c r="CI138" s="395"/>
      <c r="CJ138" s="392"/>
      <c r="CK138" s="395"/>
      <c r="CL138" s="397"/>
      <c r="CM138" s="398"/>
      <c r="CN138" s="392"/>
      <c r="CO138" s="395"/>
      <c r="CP138" s="399"/>
      <c r="CQ138" s="395"/>
      <c r="CR138" s="392"/>
      <c r="CS138" s="395"/>
      <c r="CT138" s="392"/>
      <c r="CU138" s="395"/>
      <c r="CV138" s="392"/>
      <c r="CW138" s="395"/>
      <c r="CX138" s="400"/>
      <c r="CY138" s="401"/>
      <c r="CZ138" s="402"/>
      <c r="DA138" s="401"/>
      <c r="DB138" s="402"/>
      <c r="DC138" s="402"/>
      <c r="DD138" s="397"/>
      <c r="DE138" s="397"/>
      <c r="DF138" s="397"/>
      <c r="DG138" s="392"/>
      <c r="DH138" s="412"/>
      <c r="DI138" s="396"/>
      <c r="DJ138" s="395"/>
      <c r="DK138" s="413"/>
      <c r="DL138" s="395"/>
      <c r="DM138" s="413"/>
      <c r="DN138" s="407"/>
      <c r="DO138" s="397"/>
      <c r="DP138" s="397"/>
      <c r="DQ138" s="397"/>
    </row>
    <row r="139" spans="1:215" ht="15" customHeight="1">
      <c r="A139" s="392"/>
      <c r="B139" s="397" t="s">
        <v>266</v>
      </c>
      <c r="C139" s="392"/>
      <c r="D139" s="393"/>
      <c r="E139" s="393"/>
      <c r="F139" s="393"/>
      <c r="G139" s="393"/>
      <c r="H139" s="393"/>
      <c r="I139" s="393"/>
      <c r="J139" s="393"/>
      <c r="K139" s="393"/>
      <c r="L139" s="393"/>
      <c r="M139" s="394"/>
      <c r="N139" s="393"/>
      <c r="O139" s="393"/>
      <c r="P139" s="393"/>
      <c r="Q139" s="393"/>
      <c r="R139" s="393"/>
      <c r="S139" s="393"/>
      <c r="T139" s="393"/>
      <c r="U139" s="393"/>
      <c r="V139" s="393"/>
      <c r="W139" s="394"/>
      <c r="X139" s="393"/>
      <c r="Y139" s="393"/>
      <c r="Z139" s="393"/>
      <c r="AA139" s="393"/>
      <c r="AB139" s="393"/>
      <c r="AC139" s="393"/>
      <c r="AD139" s="393"/>
      <c r="AE139" s="393"/>
      <c r="AF139" s="393"/>
      <c r="AG139" s="394"/>
      <c r="AH139" s="414"/>
      <c r="AI139" s="394"/>
      <c r="AJ139" s="394"/>
      <c r="AK139" s="394"/>
      <c r="AL139" s="394"/>
      <c r="AM139" s="394"/>
      <c r="AN139" s="394"/>
      <c r="AO139" s="394"/>
      <c r="AP139" s="394"/>
      <c r="AQ139" s="394"/>
      <c r="AR139" s="394"/>
      <c r="AS139" s="394"/>
      <c r="AT139" s="394"/>
      <c r="AU139" s="394"/>
      <c r="AV139" s="394"/>
      <c r="AW139" s="394"/>
      <c r="AX139" s="394"/>
      <c r="AY139" s="394"/>
      <c r="AZ139" s="394"/>
      <c r="BA139" s="394"/>
      <c r="BB139" s="393"/>
      <c r="BC139" s="393"/>
      <c r="BD139" s="393"/>
      <c r="BE139" s="393"/>
      <c r="BF139" s="393"/>
      <c r="BG139" s="394"/>
      <c r="BH139" s="392"/>
      <c r="BI139" s="392"/>
      <c r="BJ139" s="392"/>
      <c r="BK139" s="392"/>
      <c r="BL139" s="392"/>
      <c r="BM139" s="392"/>
      <c r="BN139" s="392"/>
      <c r="BO139" s="392"/>
      <c r="BP139" s="392"/>
      <c r="BQ139" s="392"/>
      <c r="BR139" s="392"/>
      <c r="BS139" s="392"/>
      <c r="BT139" s="392"/>
      <c r="BU139" s="392"/>
      <c r="BV139" s="392"/>
      <c r="BW139" s="392"/>
      <c r="BX139" s="395"/>
      <c r="BY139" s="396"/>
      <c r="BZ139" s="392"/>
      <c r="CA139" s="395"/>
      <c r="CB139" s="397"/>
      <c r="CC139" s="395"/>
      <c r="CD139" s="392"/>
      <c r="CE139" s="395"/>
      <c r="CF139" s="397"/>
      <c r="CG139" s="398"/>
      <c r="CH139" s="392"/>
      <c r="CI139" s="395"/>
      <c r="CJ139" s="392"/>
      <c r="CK139" s="395"/>
      <c r="CL139" s="397"/>
      <c r="CM139" s="398"/>
      <c r="CN139" s="392"/>
      <c r="CO139" s="395"/>
      <c r="CP139" s="399"/>
      <c r="CQ139" s="395"/>
      <c r="CR139" s="392"/>
      <c r="CS139" s="395"/>
      <c r="CT139" s="392"/>
      <c r="CU139" s="395"/>
      <c r="CV139" s="392"/>
      <c r="CW139" s="395"/>
      <c r="CX139" s="400"/>
      <c r="CY139" s="401"/>
      <c r="CZ139" s="402"/>
      <c r="DA139" s="401"/>
      <c r="DB139" s="402"/>
      <c r="DC139" s="402"/>
      <c r="DD139" s="397"/>
      <c r="DE139" s="397"/>
      <c r="DF139" s="397"/>
      <c r="DG139" s="392"/>
      <c r="DH139" s="412"/>
      <c r="DI139" s="396"/>
      <c r="DJ139" s="395"/>
      <c r="DK139" s="413"/>
      <c r="DL139" s="395"/>
      <c r="DM139" s="413"/>
      <c r="DN139" s="407"/>
      <c r="DO139" s="397"/>
      <c r="DP139" s="397"/>
      <c r="DQ139" s="397"/>
    </row>
    <row r="140" spans="1:215" s="96" customFormat="1" ht="15" customHeight="1">
      <c r="A140" s="86"/>
      <c r="B140" s="88"/>
      <c r="C140" s="86"/>
      <c r="D140" s="97"/>
      <c r="E140" s="97"/>
      <c r="F140" s="97"/>
      <c r="G140" s="97"/>
      <c r="H140" s="97"/>
      <c r="I140" s="97"/>
      <c r="J140" s="97"/>
      <c r="K140" s="97"/>
      <c r="L140" s="97"/>
      <c r="M140" s="415"/>
      <c r="N140" s="97"/>
      <c r="O140" s="97"/>
      <c r="P140" s="97"/>
      <c r="Q140" s="97"/>
      <c r="R140" s="97"/>
      <c r="S140" s="97"/>
      <c r="T140" s="97"/>
      <c r="U140" s="97"/>
      <c r="V140" s="97"/>
      <c r="W140" s="415"/>
      <c r="X140" s="97"/>
      <c r="Y140" s="97"/>
      <c r="Z140" s="97"/>
      <c r="AA140" s="97"/>
      <c r="AB140" s="97"/>
      <c r="AC140" s="97"/>
      <c r="AD140" s="97"/>
      <c r="AE140" s="97"/>
      <c r="AF140" s="97"/>
      <c r="AG140" s="415"/>
      <c r="AH140" s="416"/>
      <c r="AI140" s="415"/>
      <c r="AJ140" s="415"/>
      <c r="AK140" s="415"/>
      <c r="AL140" s="415"/>
      <c r="AM140" s="415"/>
      <c r="AN140" s="415"/>
      <c r="AO140" s="415"/>
      <c r="AP140" s="415"/>
      <c r="AQ140" s="415"/>
      <c r="AR140" s="415"/>
      <c r="AS140" s="415"/>
      <c r="AT140" s="415"/>
      <c r="AU140" s="415"/>
      <c r="AV140" s="415"/>
      <c r="AW140" s="415"/>
      <c r="AX140" s="415" t="s">
        <v>267</v>
      </c>
      <c r="AY140" s="415"/>
      <c r="AZ140" s="415"/>
      <c r="BA140" s="415"/>
      <c r="BB140" s="97"/>
      <c r="BC140" s="97"/>
      <c r="BD140" s="97"/>
      <c r="BE140" s="97"/>
      <c r="BF140" s="97"/>
      <c r="BG140" s="415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7"/>
      <c r="BY140" s="95"/>
      <c r="BZ140" s="86"/>
      <c r="CA140" s="87"/>
      <c r="CB140" s="88"/>
      <c r="CC140" s="87"/>
      <c r="CD140" s="86"/>
      <c r="CE140" s="87"/>
      <c r="CF140" s="88"/>
      <c r="CG140" s="410"/>
      <c r="CH140" s="86"/>
      <c r="CI140" s="87"/>
      <c r="CJ140" s="86"/>
      <c r="CK140" s="87"/>
      <c r="CL140" s="88"/>
      <c r="CM140" s="410"/>
      <c r="CN140" s="86"/>
      <c r="CO140" s="87"/>
      <c r="CP140" s="94"/>
      <c r="CQ140" s="87"/>
      <c r="CR140" s="86"/>
      <c r="CS140" s="87"/>
      <c r="CT140" s="86"/>
      <c r="CU140" s="87"/>
      <c r="CV140" s="86"/>
      <c r="CW140" s="87"/>
      <c r="CX140" s="100"/>
      <c r="CY140" s="417"/>
      <c r="CZ140" s="418"/>
      <c r="DA140" s="417"/>
      <c r="DB140" s="418"/>
      <c r="DC140" s="418"/>
      <c r="DD140" s="88"/>
      <c r="DE140" s="88"/>
      <c r="DF140" s="88"/>
      <c r="DG140" s="411"/>
      <c r="DH140" s="89"/>
      <c r="DI140" s="95"/>
      <c r="DJ140" s="87"/>
      <c r="DK140" s="419"/>
      <c r="DL140" s="87"/>
      <c r="DM140" s="419"/>
      <c r="DO140" s="88"/>
      <c r="DP140" s="88"/>
      <c r="DQ140" s="88"/>
      <c r="DR140" s="88"/>
      <c r="DS140" s="88"/>
      <c r="DT140" s="88"/>
      <c r="DU140" s="88"/>
      <c r="DV140" s="88"/>
      <c r="DW140" s="88"/>
      <c r="DX140" s="88"/>
      <c r="DY140" s="88"/>
      <c r="DZ140" s="88"/>
      <c r="EA140" s="88"/>
      <c r="EB140" s="87"/>
      <c r="EC140" s="88"/>
      <c r="ED140" s="89"/>
      <c r="EE140" s="88"/>
      <c r="EF140" s="88"/>
      <c r="EG140" s="88"/>
      <c r="EH140" s="88"/>
      <c r="EI140" s="88"/>
      <c r="EJ140" s="88"/>
      <c r="EK140" s="88"/>
      <c r="EL140" s="88"/>
      <c r="EM140" s="88"/>
      <c r="EN140" s="88"/>
      <c r="EO140" s="88"/>
      <c r="EP140" s="88"/>
      <c r="EQ140" s="88"/>
      <c r="ER140" s="88"/>
      <c r="ES140" s="88"/>
      <c r="ET140" s="88"/>
      <c r="EU140" s="88"/>
      <c r="EV140" s="88"/>
      <c r="EW140" s="88"/>
      <c r="EX140" s="88"/>
      <c r="EY140" s="88"/>
      <c r="EZ140" s="88"/>
      <c r="FA140" s="88"/>
      <c r="FB140" s="88"/>
      <c r="FC140" s="88"/>
      <c r="FD140" s="88"/>
      <c r="FE140" s="88"/>
      <c r="FF140" s="88"/>
      <c r="FG140" s="88"/>
      <c r="FH140" s="88"/>
      <c r="FI140" s="88"/>
      <c r="FJ140" s="88"/>
      <c r="FK140" s="88"/>
      <c r="FL140" s="88"/>
      <c r="FM140" s="88"/>
      <c r="FN140" s="88"/>
      <c r="FO140" s="88"/>
      <c r="FP140" s="88"/>
      <c r="FQ140" s="88"/>
      <c r="FR140" s="88"/>
      <c r="FS140" s="88"/>
      <c r="FT140" s="88"/>
      <c r="FU140" s="88"/>
      <c r="FV140" s="88"/>
      <c r="FW140" s="88"/>
      <c r="FX140" s="88"/>
      <c r="FY140" s="88"/>
      <c r="FZ140" s="88"/>
      <c r="GA140" s="88"/>
      <c r="GB140" s="88"/>
      <c r="GC140" s="88"/>
      <c r="GD140" s="88"/>
      <c r="GE140" s="88"/>
      <c r="GF140" s="88"/>
      <c r="GG140" s="88"/>
      <c r="GH140" s="88"/>
      <c r="GI140" s="88"/>
      <c r="GJ140" s="88"/>
      <c r="GK140" s="88"/>
      <c r="GL140" s="88"/>
      <c r="GM140" s="88"/>
      <c r="GN140" s="88"/>
      <c r="GO140" s="88"/>
      <c r="GP140" s="88"/>
      <c r="GQ140" s="88"/>
      <c r="GR140" s="88"/>
      <c r="GS140" s="88"/>
      <c r="GT140" s="88"/>
      <c r="GU140" s="88"/>
      <c r="GV140" s="88"/>
      <c r="GW140" s="88"/>
      <c r="GX140" s="88"/>
      <c r="GY140" s="88"/>
      <c r="GZ140" s="88"/>
      <c r="HA140" s="88"/>
      <c r="HB140" s="88"/>
      <c r="HC140" s="88"/>
      <c r="HD140" s="88"/>
      <c r="HE140" s="88"/>
      <c r="HF140" s="88"/>
      <c r="HG140" s="88"/>
    </row>
    <row r="141" spans="1:215" s="96" customFormat="1" ht="15" customHeight="1" thickBot="1">
      <c r="A141" s="88"/>
      <c r="B141" s="661" t="s">
        <v>268</v>
      </c>
      <c r="C141" s="88"/>
      <c r="D141" s="88" t="s">
        <v>269</v>
      </c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410"/>
      <c r="BJ141" s="663"/>
      <c r="BK141" s="663"/>
      <c r="BL141" s="663"/>
      <c r="BM141" s="663"/>
      <c r="BN141" s="663"/>
      <c r="BO141" s="663"/>
      <c r="BP141" s="663"/>
      <c r="BQ141" s="663"/>
      <c r="BR141" s="663"/>
      <c r="BS141" s="663"/>
      <c r="BT141" s="663"/>
      <c r="BU141" s="663"/>
      <c r="BV141" s="663"/>
      <c r="BW141" s="663"/>
      <c r="BX141" s="410"/>
      <c r="BY141" s="420"/>
      <c r="BZ141" s="88"/>
      <c r="CA141" s="410"/>
      <c r="CB141" s="88"/>
      <c r="CC141" s="410"/>
      <c r="CD141" s="86"/>
      <c r="CE141" s="87"/>
      <c r="CF141" s="88"/>
      <c r="CG141" s="410"/>
      <c r="CH141" s="86"/>
      <c r="CI141" s="87"/>
      <c r="CJ141" s="86"/>
      <c r="CK141" s="87"/>
      <c r="CL141" s="88"/>
      <c r="CM141" s="410"/>
      <c r="CN141" s="86"/>
      <c r="CO141" s="87"/>
      <c r="CP141" s="94"/>
      <c r="CQ141" s="87"/>
      <c r="CR141" s="86"/>
      <c r="CS141" s="87"/>
      <c r="CT141" s="86"/>
      <c r="CU141" s="87"/>
      <c r="CV141" s="86"/>
      <c r="CW141" s="87"/>
      <c r="CX141" s="86"/>
      <c r="CY141" s="87"/>
      <c r="CZ141" s="95"/>
      <c r="DA141" s="87"/>
      <c r="DB141" s="95"/>
      <c r="DC141" s="89"/>
      <c r="DD141" s="88"/>
      <c r="DE141" s="88"/>
      <c r="DF141" s="88"/>
      <c r="DG141" s="411"/>
      <c r="DH141" s="87"/>
      <c r="DI141" s="95"/>
      <c r="DJ141" s="88"/>
      <c r="DK141" s="88">
        <f>DJ131</f>
        <v>41.5</v>
      </c>
      <c r="DL141" s="87"/>
      <c r="DM141" s="87"/>
      <c r="DO141" s="88"/>
      <c r="DP141" s="88"/>
      <c r="DQ141" s="88"/>
      <c r="DR141" s="88"/>
      <c r="DS141" s="88"/>
      <c r="DT141" s="88"/>
      <c r="DU141" s="88"/>
      <c r="DV141" s="88"/>
      <c r="DW141" s="88"/>
      <c r="DX141" s="88"/>
      <c r="DY141" s="88"/>
      <c r="DZ141" s="88"/>
      <c r="EA141" s="88"/>
      <c r="EB141" s="87"/>
      <c r="EC141" s="88"/>
      <c r="ED141" s="89"/>
      <c r="EE141" s="88"/>
      <c r="EF141" s="88"/>
      <c r="EG141" s="88"/>
      <c r="EH141" s="88"/>
      <c r="EI141" s="88"/>
      <c r="EJ141" s="88"/>
      <c r="EK141" s="88"/>
      <c r="EL141" s="88"/>
      <c r="EM141" s="88"/>
      <c r="EN141" s="88"/>
      <c r="EO141" s="88"/>
      <c r="EP141" s="88"/>
      <c r="EQ141" s="88"/>
      <c r="ER141" s="88"/>
      <c r="ES141" s="88"/>
      <c r="ET141" s="88"/>
      <c r="EU141" s="88"/>
      <c r="EV141" s="88"/>
      <c r="EW141" s="88"/>
      <c r="EX141" s="88"/>
      <c r="EY141" s="88"/>
      <c r="EZ141" s="88"/>
      <c r="FA141" s="88"/>
      <c r="FB141" s="88"/>
      <c r="FC141" s="88"/>
      <c r="FD141" s="88"/>
      <c r="FE141" s="88"/>
      <c r="FF141" s="88"/>
      <c r="FG141" s="88"/>
      <c r="FH141" s="88"/>
      <c r="FI141" s="88"/>
      <c r="FJ141" s="88"/>
      <c r="FK141" s="88"/>
      <c r="FL141" s="88"/>
      <c r="FM141" s="88"/>
      <c r="FN141" s="88"/>
      <c r="FO141" s="88"/>
      <c r="FP141" s="88"/>
      <c r="FQ141" s="88"/>
      <c r="FR141" s="88"/>
      <c r="FS141" s="88"/>
      <c r="FT141" s="88"/>
      <c r="FU141" s="88"/>
      <c r="FV141" s="88"/>
      <c r="FW141" s="88"/>
      <c r="FX141" s="88"/>
      <c r="FY141" s="88"/>
      <c r="FZ141" s="88"/>
      <c r="GA141" s="88"/>
      <c r="GB141" s="88"/>
      <c r="GC141" s="88"/>
      <c r="GD141" s="88"/>
      <c r="GE141" s="88"/>
      <c r="GF141" s="88"/>
      <c r="GG141" s="88"/>
      <c r="GH141" s="88"/>
      <c r="GI141" s="88"/>
      <c r="GJ141" s="88"/>
      <c r="GK141" s="88"/>
      <c r="GL141" s="88"/>
      <c r="GM141" s="88"/>
      <c r="GN141" s="88"/>
      <c r="GO141" s="88"/>
      <c r="GP141" s="88"/>
      <c r="GQ141" s="88"/>
      <c r="GR141" s="88"/>
      <c r="GS141" s="88"/>
      <c r="GT141" s="88"/>
      <c r="GU141" s="88"/>
      <c r="GV141" s="88"/>
      <c r="GW141" s="88"/>
      <c r="GX141" s="88"/>
      <c r="GY141" s="88"/>
      <c r="GZ141" s="88"/>
      <c r="HA141" s="88"/>
      <c r="HB141" s="88"/>
      <c r="HC141" s="88"/>
      <c r="HD141" s="88"/>
      <c r="HE141" s="88"/>
      <c r="HF141" s="88"/>
      <c r="HG141" s="88"/>
    </row>
    <row r="142" spans="1:215" s="96" customFormat="1" ht="15" customHeight="1">
      <c r="A142" s="88"/>
      <c r="B142" s="662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410"/>
      <c r="BJ142" s="84"/>
      <c r="BK142" s="85"/>
      <c r="BL142" s="421" t="s">
        <v>270</v>
      </c>
      <c r="BM142" s="422"/>
      <c r="BN142" s="423"/>
      <c r="BO142" s="422"/>
      <c r="BP142" s="424"/>
      <c r="BQ142" s="93"/>
      <c r="BR142" s="84"/>
      <c r="BS142" s="85"/>
      <c r="BT142" s="664"/>
      <c r="BU142" s="664"/>
      <c r="BV142" s="664"/>
      <c r="BW142" s="664"/>
      <c r="BX142" s="410"/>
      <c r="BY142" s="420"/>
      <c r="BZ142" s="88"/>
      <c r="CA142" s="410"/>
      <c r="CB142" s="88"/>
      <c r="CC142" s="410"/>
      <c r="CD142" s="86"/>
      <c r="CE142" s="87"/>
      <c r="CF142" s="88"/>
      <c r="CG142" s="410"/>
      <c r="CH142" s="86"/>
      <c r="CI142" s="87"/>
      <c r="CJ142" s="86"/>
      <c r="CK142" s="87"/>
      <c r="CL142" s="88"/>
      <c r="CM142" s="410"/>
      <c r="CN142" s="86"/>
      <c r="CO142" s="87"/>
      <c r="CP142" s="94"/>
      <c r="CQ142" s="87"/>
      <c r="CR142" s="86"/>
      <c r="CS142" s="87"/>
      <c r="CT142" s="86"/>
      <c r="CU142" s="87"/>
      <c r="CV142" s="86"/>
      <c r="CW142" s="87"/>
      <c r="CX142" s="425" t="s">
        <v>271</v>
      </c>
      <c r="CY142" s="89">
        <f>CY131+DA131</f>
        <v>81.56</v>
      </c>
      <c r="CZ142" s="95"/>
      <c r="DA142" s="87"/>
      <c r="DB142" s="95"/>
      <c r="DC142" s="89"/>
      <c r="DD142" s="88"/>
      <c r="DE142" s="88"/>
      <c r="DF142" s="88"/>
      <c r="DG142" s="411"/>
      <c r="DH142" s="87"/>
      <c r="DI142" s="95"/>
      <c r="DJ142" s="88"/>
      <c r="DK142" s="88">
        <f>DL131</f>
        <v>16.5</v>
      </c>
      <c r="DL142" s="87"/>
      <c r="DM142" s="87">
        <f>DK131+DM131</f>
        <v>43.609022556390983</v>
      </c>
      <c r="DO142" s="88"/>
      <c r="DP142" s="88"/>
      <c r="DQ142" s="88"/>
      <c r="DR142" s="88"/>
      <c r="DS142" s="88"/>
      <c r="DT142" s="88"/>
      <c r="DU142" s="88"/>
      <c r="DV142" s="88"/>
      <c r="DW142" s="88"/>
      <c r="DX142" s="88"/>
      <c r="DY142" s="88"/>
      <c r="DZ142" s="88"/>
      <c r="EA142" s="88"/>
      <c r="EB142" s="87"/>
      <c r="EC142" s="88"/>
      <c r="ED142" s="89"/>
      <c r="EE142" s="88"/>
      <c r="EF142" s="88"/>
      <c r="EG142" s="88"/>
      <c r="EH142" s="88"/>
      <c r="EI142" s="88"/>
      <c r="EJ142" s="88"/>
      <c r="EK142" s="88"/>
      <c r="EL142" s="88"/>
      <c r="EM142" s="88"/>
      <c r="EN142" s="88"/>
      <c r="EO142" s="88"/>
      <c r="EP142" s="88"/>
      <c r="EQ142" s="88"/>
      <c r="ER142" s="88"/>
      <c r="ES142" s="88"/>
      <c r="ET142" s="88"/>
      <c r="EU142" s="88"/>
      <c r="EV142" s="88"/>
      <c r="EW142" s="88"/>
      <c r="EX142" s="88"/>
      <c r="EY142" s="88"/>
      <c r="EZ142" s="88"/>
      <c r="FA142" s="88"/>
      <c r="FB142" s="88"/>
      <c r="FC142" s="88"/>
      <c r="FD142" s="88"/>
      <c r="FE142" s="88"/>
      <c r="FF142" s="88"/>
      <c r="FG142" s="88"/>
      <c r="FH142" s="88"/>
      <c r="FI142" s="88"/>
      <c r="FJ142" s="88"/>
      <c r="FK142" s="88"/>
      <c r="FL142" s="88"/>
      <c r="FM142" s="88"/>
      <c r="FN142" s="88"/>
      <c r="FO142" s="88"/>
      <c r="FP142" s="88"/>
      <c r="FQ142" s="88"/>
      <c r="FR142" s="88"/>
      <c r="FS142" s="88"/>
      <c r="FT142" s="88"/>
      <c r="FU142" s="88"/>
      <c r="FV142" s="88"/>
      <c r="FW142" s="88"/>
      <c r="FX142" s="88"/>
      <c r="FY142" s="88"/>
      <c r="FZ142" s="88"/>
      <c r="GA142" s="88"/>
      <c r="GB142" s="88"/>
      <c r="GC142" s="88"/>
      <c r="GD142" s="88"/>
      <c r="GE142" s="88"/>
      <c r="GF142" s="88"/>
      <c r="GG142" s="88"/>
      <c r="GH142" s="88"/>
      <c r="GI142" s="88"/>
      <c r="GJ142" s="88"/>
      <c r="GK142" s="88"/>
      <c r="GL142" s="88"/>
      <c r="GM142" s="88"/>
      <c r="GN142" s="88"/>
      <c r="GO142" s="88"/>
      <c r="GP142" s="88"/>
      <c r="GQ142" s="88"/>
      <c r="GR142" s="88"/>
      <c r="GS142" s="88"/>
      <c r="GT142" s="88"/>
      <c r="GU142" s="88"/>
      <c r="GV142" s="88"/>
      <c r="GW142" s="88"/>
      <c r="GX142" s="88"/>
      <c r="GY142" s="88"/>
      <c r="GZ142" s="88"/>
      <c r="HA142" s="88"/>
      <c r="HB142" s="88"/>
      <c r="HC142" s="88"/>
      <c r="HD142" s="88"/>
      <c r="HE142" s="88"/>
      <c r="HF142" s="88"/>
      <c r="HG142" s="88"/>
    </row>
    <row r="143" spans="1:215" s="96" customFormat="1" ht="15" customHeight="1">
      <c r="A143" s="88"/>
      <c r="B143" s="662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410"/>
      <c r="BJ143" s="88"/>
      <c r="BK143" s="426"/>
      <c r="BL143" s="427" t="s">
        <v>272</v>
      </c>
      <c r="BM143" s="426"/>
      <c r="BN143" s="159"/>
      <c r="BO143" s="426"/>
      <c r="BP143" s="428"/>
      <c r="BQ143" s="429"/>
      <c r="BR143" s="159"/>
      <c r="BS143" s="426"/>
      <c r="BT143" s="159"/>
      <c r="BU143" s="426"/>
      <c r="BV143" s="159"/>
      <c r="BW143" s="426"/>
      <c r="BX143" s="410"/>
      <c r="BY143" s="420"/>
      <c r="BZ143" s="88"/>
      <c r="CA143" s="410"/>
      <c r="CB143" s="88"/>
      <c r="CC143" s="410"/>
      <c r="CD143" s="86"/>
      <c r="CE143" s="87"/>
      <c r="CF143" s="88"/>
      <c r="CG143" s="410"/>
      <c r="CH143" s="86"/>
      <c r="CI143" s="87"/>
      <c r="CJ143" s="86"/>
      <c r="CK143" s="87"/>
      <c r="CL143" s="88"/>
      <c r="CM143" s="410"/>
      <c r="CN143" s="86"/>
      <c r="CO143" s="87"/>
      <c r="CP143" s="94"/>
      <c r="CQ143" s="87"/>
      <c r="CR143" s="86"/>
      <c r="CS143" s="87"/>
      <c r="CT143" s="86"/>
      <c r="CU143" s="87"/>
      <c r="CV143" s="86"/>
      <c r="CW143" s="87"/>
      <c r="CX143" s="86"/>
      <c r="CY143" s="87"/>
      <c r="CZ143" s="95"/>
      <c r="DA143" s="87"/>
      <c r="DB143" s="95"/>
      <c r="DC143" s="89"/>
      <c r="DD143" s="88"/>
      <c r="DE143" s="88"/>
      <c r="DF143" s="88"/>
      <c r="DG143" s="411"/>
      <c r="DH143" s="87"/>
      <c r="DI143" s="95"/>
      <c r="DJ143" s="88"/>
      <c r="DK143" s="88">
        <f>DK141+DK142</f>
        <v>58</v>
      </c>
      <c r="DL143" s="87"/>
      <c r="DM143" s="87"/>
      <c r="DO143" s="88"/>
      <c r="DP143" s="88"/>
      <c r="DQ143" s="88"/>
      <c r="DR143" s="88"/>
      <c r="DS143" s="88"/>
      <c r="DT143" s="88"/>
      <c r="DU143" s="88"/>
      <c r="DV143" s="88"/>
      <c r="DW143" s="88"/>
      <c r="DX143" s="88"/>
      <c r="DY143" s="88"/>
      <c r="DZ143" s="88"/>
      <c r="EA143" s="88"/>
      <c r="EB143" s="87"/>
      <c r="EC143" s="88"/>
      <c r="ED143" s="89"/>
      <c r="EE143" s="88"/>
      <c r="EF143" s="88"/>
      <c r="EG143" s="88"/>
      <c r="EH143" s="88"/>
      <c r="EI143" s="88"/>
      <c r="EJ143" s="88"/>
      <c r="EK143" s="88"/>
      <c r="EL143" s="88"/>
      <c r="EM143" s="88"/>
      <c r="EN143" s="88"/>
      <c r="EO143" s="88"/>
      <c r="EP143" s="88"/>
      <c r="EQ143" s="88"/>
      <c r="ER143" s="88"/>
      <c r="ES143" s="88"/>
      <c r="ET143" s="88"/>
      <c r="EU143" s="88"/>
      <c r="EV143" s="88"/>
      <c r="EW143" s="88"/>
      <c r="EX143" s="88"/>
      <c r="EY143" s="88"/>
      <c r="EZ143" s="88"/>
      <c r="FA143" s="88"/>
      <c r="FB143" s="88"/>
      <c r="FC143" s="88"/>
      <c r="FD143" s="88"/>
      <c r="FE143" s="88"/>
      <c r="FF143" s="88"/>
      <c r="FG143" s="88"/>
      <c r="FH143" s="88"/>
      <c r="FI143" s="88"/>
      <c r="FJ143" s="88"/>
      <c r="FK143" s="88"/>
      <c r="FL143" s="88"/>
      <c r="FM143" s="88"/>
      <c r="FN143" s="88"/>
      <c r="FO143" s="88"/>
      <c r="FP143" s="88"/>
      <c r="FQ143" s="88"/>
      <c r="FR143" s="88"/>
      <c r="FS143" s="88"/>
      <c r="FT143" s="88"/>
      <c r="FU143" s="88"/>
      <c r="FV143" s="88"/>
      <c r="FW143" s="88"/>
      <c r="FX143" s="88"/>
      <c r="FY143" s="88"/>
      <c r="FZ143" s="88"/>
      <c r="GA143" s="88"/>
      <c r="GB143" s="88"/>
      <c r="GC143" s="88"/>
      <c r="GD143" s="88"/>
      <c r="GE143" s="88"/>
      <c r="GF143" s="88"/>
      <c r="GG143" s="88"/>
      <c r="GH143" s="88"/>
      <c r="GI143" s="88"/>
      <c r="GJ143" s="88"/>
      <c r="GK143" s="88"/>
      <c r="GL143" s="88"/>
      <c r="GM143" s="88"/>
      <c r="GN143" s="88"/>
      <c r="GO143" s="88"/>
      <c r="GP143" s="88"/>
      <c r="GQ143" s="88"/>
      <c r="GR143" s="88"/>
      <c r="GS143" s="88"/>
      <c r="GT143" s="88"/>
      <c r="GU143" s="88"/>
      <c r="GV143" s="88"/>
      <c r="GW143" s="88"/>
      <c r="GX143" s="88"/>
      <c r="GY143" s="88"/>
      <c r="GZ143" s="88"/>
      <c r="HA143" s="88"/>
      <c r="HB143" s="88"/>
      <c r="HC143" s="88"/>
      <c r="HD143" s="88"/>
      <c r="HE143" s="88"/>
      <c r="HF143" s="88"/>
      <c r="HG143" s="88"/>
    </row>
    <row r="144" spans="1:215" s="96" customFormat="1" ht="15" customHeight="1">
      <c r="A144" s="88"/>
      <c r="B144" s="662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410"/>
      <c r="BJ144" s="88"/>
      <c r="BK144" s="410"/>
      <c r="BL144" s="427" t="s">
        <v>273</v>
      </c>
      <c r="BM144" s="410"/>
      <c r="BN144" s="88"/>
      <c r="BO144" s="410"/>
      <c r="BP144" s="430"/>
      <c r="BQ144" s="339"/>
      <c r="BR144" s="88" t="e">
        <f>BH133+BJ133+BP133+BT133</f>
        <v>#REF!</v>
      </c>
      <c r="BS144" s="410"/>
      <c r="BT144" s="88" t="e">
        <f>BH132+BJ132+BP132+BT132</f>
        <v>#REF!</v>
      </c>
      <c r="BU144" s="410"/>
      <c r="BV144" s="88"/>
      <c r="BW144" s="410"/>
      <c r="BX144" s="410"/>
      <c r="BY144" s="89"/>
      <c r="BZ144" s="88"/>
      <c r="CA144" s="410"/>
      <c r="CB144" s="88"/>
      <c r="CC144" s="410"/>
      <c r="CD144" s="86"/>
      <c r="CE144" s="87"/>
      <c r="CF144" s="88"/>
      <c r="CG144" s="410"/>
      <c r="CH144" s="86"/>
      <c r="CI144" s="87"/>
      <c r="CJ144" s="86"/>
      <c r="CK144" s="87"/>
      <c r="CL144" s="88"/>
      <c r="CM144" s="410"/>
      <c r="CN144" s="86"/>
      <c r="CO144" s="87"/>
      <c r="CP144" s="94"/>
      <c r="CQ144" s="87"/>
      <c r="CR144" s="86"/>
      <c r="CS144" s="87"/>
      <c r="CT144" s="86"/>
      <c r="CU144" s="87"/>
      <c r="CV144" s="86"/>
      <c r="CW144" s="87"/>
      <c r="CX144" s="86"/>
      <c r="CY144" s="87"/>
      <c r="CZ144" s="95"/>
      <c r="DA144" s="87"/>
      <c r="DB144" s="95"/>
      <c r="DC144" s="89"/>
      <c r="DD144" s="88"/>
      <c r="DE144" s="88"/>
      <c r="DF144" s="88"/>
      <c r="DG144" s="411"/>
      <c r="DH144" s="87"/>
      <c r="DI144" s="95"/>
      <c r="DJ144" s="88"/>
      <c r="DK144" s="88"/>
      <c r="DL144" s="87"/>
      <c r="DM144" s="87"/>
      <c r="DO144" s="88"/>
      <c r="DP144" s="88"/>
      <c r="DQ144" s="88"/>
      <c r="DR144" s="88"/>
      <c r="DS144" s="88"/>
      <c r="DT144" s="88"/>
      <c r="DU144" s="88"/>
      <c r="DV144" s="88"/>
      <c r="DW144" s="88"/>
      <c r="DX144" s="88"/>
      <c r="DY144" s="88"/>
      <c r="DZ144" s="88"/>
      <c r="EA144" s="88"/>
      <c r="EB144" s="87"/>
      <c r="EC144" s="88"/>
      <c r="ED144" s="89"/>
      <c r="EE144" s="88"/>
      <c r="EF144" s="88"/>
      <c r="EG144" s="88"/>
      <c r="EH144" s="88"/>
      <c r="EI144" s="88"/>
      <c r="EJ144" s="88"/>
      <c r="EK144" s="88"/>
      <c r="EL144" s="88"/>
      <c r="EM144" s="88"/>
      <c r="EN144" s="88"/>
      <c r="EO144" s="88"/>
      <c r="EP144" s="88"/>
      <c r="EQ144" s="88"/>
      <c r="ER144" s="88"/>
      <c r="ES144" s="88"/>
      <c r="ET144" s="88"/>
      <c r="EU144" s="88"/>
      <c r="EV144" s="88"/>
      <c r="EW144" s="88"/>
      <c r="EX144" s="88"/>
      <c r="EY144" s="88"/>
      <c r="EZ144" s="88"/>
      <c r="FA144" s="88"/>
      <c r="FB144" s="88"/>
      <c r="FC144" s="88"/>
      <c r="FD144" s="88"/>
      <c r="FE144" s="88"/>
      <c r="FF144" s="88"/>
      <c r="FG144" s="88"/>
      <c r="FH144" s="88"/>
      <c r="FI144" s="88"/>
      <c r="FJ144" s="88"/>
      <c r="FK144" s="88"/>
      <c r="FL144" s="88"/>
      <c r="FM144" s="88"/>
      <c r="FN144" s="88"/>
      <c r="FO144" s="88"/>
      <c r="FP144" s="88"/>
      <c r="FQ144" s="88"/>
      <c r="FR144" s="88"/>
      <c r="FS144" s="88"/>
      <c r="FT144" s="88"/>
      <c r="FU144" s="88"/>
      <c r="FV144" s="88"/>
      <c r="FW144" s="88"/>
      <c r="FX144" s="88"/>
      <c r="FY144" s="88"/>
      <c r="FZ144" s="88"/>
      <c r="GA144" s="88"/>
      <c r="GB144" s="88"/>
      <c r="GC144" s="88"/>
      <c r="GD144" s="88"/>
      <c r="GE144" s="88"/>
      <c r="GF144" s="88"/>
      <c r="GG144" s="88"/>
      <c r="GH144" s="88"/>
      <c r="GI144" s="88"/>
      <c r="GJ144" s="88"/>
      <c r="GK144" s="88"/>
      <c r="GL144" s="88"/>
      <c r="GM144" s="88"/>
      <c r="GN144" s="88"/>
      <c r="GO144" s="88"/>
      <c r="GP144" s="88"/>
      <c r="GQ144" s="88"/>
      <c r="GR144" s="88"/>
      <c r="GS144" s="88"/>
      <c r="GT144" s="88"/>
      <c r="GU144" s="88"/>
      <c r="GV144" s="88"/>
      <c r="GW144" s="88"/>
      <c r="GX144" s="88"/>
      <c r="GY144" s="88"/>
      <c r="GZ144" s="88"/>
      <c r="HA144" s="88"/>
      <c r="HB144" s="88"/>
      <c r="HC144" s="88"/>
      <c r="HD144" s="88"/>
      <c r="HE144" s="88"/>
      <c r="HF144" s="88"/>
      <c r="HG144" s="88"/>
    </row>
    <row r="145" spans="1:215" s="96" customFormat="1" ht="15" customHeight="1">
      <c r="A145" s="88"/>
      <c r="B145" s="88" t="s">
        <v>274</v>
      </c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410"/>
      <c r="BJ145" s="88"/>
      <c r="BK145" s="410"/>
      <c r="BL145" s="427" t="s">
        <v>275</v>
      </c>
      <c r="BM145" s="410"/>
      <c r="BN145" s="88"/>
      <c r="BO145" s="410"/>
      <c r="BP145" s="430"/>
      <c r="BQ145" s="339"/>
      <c r="BR145" s="88"/>
      <c r="BS145" s="410"/>
      <c r="BT145" s="88"/>
      <c r="BU145" s="410"/>
      <c r="BV145" s="88"/>
      <c r="BW145" s="410"/>
      <c r="BX145" s="410"/>
      <c r="BY145" s="89"/>
      <c r="BZ145" s="88"/>
      <c r="CA145" s="410"/>
      <c r="CB145" s="88"/>
      <c r="CC145" s="410"/>
      <c r="CD145" s="86"/>
      <c r="CE145" s="87"/>
      <c r="CF145" s="88"/>
      <c r="CG145" s="410"/>
      <c r="CH145" s="86"/>
      <c r="CI145" s="87"/>
      <c r="CJ145" s="86"/>
      <c r="CK145" s="87"/>
      <c r="CL145" s="88"/>
      <c r="CM145" s="410"/>
      <c r="CN145" s="86"/>
      <c r="CO145" s="87"/>
      <c r="CP145" s="94"/>
      <c r="CQ145" s="87"/>
      <c r="CR145" s="86"/>
      <c r="CS145" s="87"/>
      <c r="CT145" s="86"/>
      <c r="CU145" s="87"/>
      <c r="CV145" s="86"/>
      <c r="CW145" s="87"/>
      <c r="CX145" s="86"/>
      <c r="CY145" s="87"/>
      <c r="CZ145" s="95"/>
      <c r="DA145" s="87"/>
      <c r="DB145" s="95"/>
      <c r="DC145" s="89"/>
      <c r="DD145" s="88"/>
      <c r="DE145" s="88"/>
      <c r="DF145" s="88"/>
      <c r="DG145" s="411"/>
      <c r="DH145" s="87"/>
      <c r="DI145" s="95"/>
      <c r="DJ145" s="88"/>
      <c r="DK145" s="88"/>
      <c r="DL145" s="87"/>
      <c r="DM145" s="87"/>
      <c r="DO145" s="88"/>
      <c r="DP145" s="88"/>
      <c r="DQ145" s="88"/>
      <c r="DR145" s="88"/>
      <c r="DS145" s="88"/>
      <c r="DT145" s="88"/>
      <c r="DU145" s="88"/>
      <c r="DV145" s="88"/>
      <c r="DW145" s="88"/>
      <c r="DX145" s="88"/>
      <c r="DY145" s="88"/>
      <c r="DZ145" s="88"/>
      <c r="EA145" s="88"/>
      <c r="EB145" s="87"/>
      <c r="EC145" s="88"/>
      <c r="ED145" s="89"/>
      <c r="EE145" s="88"/>
      <c r="EF145" s="88"/>
      <c r="EG145" s="88"/>
      <c r="EH145" s="88"/>
      <c r="EI145" s="88"/>
      <c r="EJ145" s="88"/>
      <c r="EK145" s="88"/>
      <c r="EL145" s="88"/>
      <c r="EM145" s="88"/>
      <c r="EN145" s="88"/>
      <c r="EO145" s="88"/>
      <c r="EP145" s="88"/>
      <c r="EQ145" s="88"/>
      <c r="ER145" s="88"/>
      <c r="ES145" s="88"/>
      <c r="ET145" s="88"/>
      <c r="EU145" s="88"/>
      <c r="EV145" s="88"/>
      <c r="EW145" s="88"/>
      <c r="EX145" s="88"/>
      <c r="EY145" s="88"/>
      <c r="EZ145" s="88"/>
      <c r="FA145" s="88"/>
      <c r="FB145" s="88"/>
      <c r="FC145" s="88"/>
      <c r="FD145" s="88"/>
      <c r="FE145" s="88"/>
      <c r="FF145" s="88"/>
      <c r="FG145" s="88"/>
      <c r="FH145" s="88"/>
      <c r="FI145" s="88"/>
      <c r="FJ145" s="88"/>
      <c r="FK145" s="88"/>
      <c r="FL145" s="88"/>
      <c r="FM145" s="88"/>
      <c r="FN145" s="88"/>
      <c r="FO145" s="88"/>
      <c r="FP145" s="88"/>
      <c r="FQ145" s="88"/>
      <c r="FR145" s="88"/>
      <c r="FS145" s="88"/>
      <c r="FT145" s="88"/>
      <c r="FU145" s="88"/>
      <c r="FV145" s="88"/>
      <c r="FW145" s="88"/>
      <c r="FX145" s="88"/>
      <c r="FY145" s="88"/>
      <c r="FZ145" s="88"/>
      <c r="GA145" s="88"/>
      <c r="GB145" s="88"/>
      <c r="GC145" s="88"/>
      <c r="GD145" s="88"/>
      <c r="GE145" s="88"/>
      <c r="GF145" s="88"/>
      <c r="GG145" s="88"/>
      <c r="GH145" s="88"/>
      <c r="GI145" s="88"/>
      <c r="GJ145" s="88"/>
      <c r="GK145" s="88"/>
      <c r="GL145" s="88"/>
      <c r="GM145" s="88"/>
      <c r="GN145" s="88"/>
      <c r="GO145" s="88"/>
      <c r="GP145" s="88"/>
      <c r="GQ145" s="88"/>
      <c r="GR145" s="88"/>
      <c r="GS145" s="88"/>
      <c r="GT145" s="88"/>
      <c r="GU145" s="88"/>
      <c r="GV145" s="88"/>
      <c r="GW145" s="88"/>
      <c r="GX145" s="88"/>
      <c r="GY145" s="88"/>
      <c r="GZ145" s="88"/>
      <c r="HA145" s="88"/>
      <c r="HB145" s="88"/>
      <c r="HC145" s="88"/>
      <c r="HD145" s="88"/>
      <c r="HE145" s="88"/>
      <c r="HF145" s="88"/>
      <c r="HG145" s="88"/>
    </row>
    <row r="146" spans="1:215" s="96" customFormat="1" ht="15" customHeight="1" thickBo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410"/>
      <c r="BJ146" s="88"/>
      <c r="BK146" s="410"/>
      <c r="BL146" s="431" t="s">
        <v>276</v>
      </c>
      <c r="BM146" s="432"/>
      <c r="BN146" s="433"/>
      <c r="BO146" s="432"/>
      <c r="BP146" s="434"/>
      <c r="BQ146" s="339"/>
      <c r="BR146" s="88"/>
      <c r="BS146" s="410"/>
      <c r="BT146" s="88"/>
      <c r="BU146" s="410"/>
      <c r="BV146" s="88"/>
      <c r="BW146" s="410"/>
      <c r="BX146" s="410"/>
      <c r="BY146" s="89"/>
      <c r="BZ146" s="88"/>
      <c r="CA146" s="410"/>
      <c r="CB146" s="88"/>
      <c r="CC146" s="410"/>
      <c r="CD146" s="86"/>
      <c r="CE146" s="87"/>
      <c r="CF146" s="88"/>
      <c r="CG146" s="410"/>
      <c r="CH146" s="86"/>
      <c r="CI146" s="87"/>
      <c r="CJ146" s="86"/>
      <c r="CK146" s="87"/>
      <c r="CL146" s="88"/>
      <c r="CM146" s="410"/>
      <c r="CN146" s="86"/>
      <c r="CO146" s="87"/>
      <c r="CP146" s="94"/>
      <c r="CQ146" s="87"/>
      <c r="CR146" s="86"/>
      <c r="CS146" s="87"/>
      <c r="CT146" s="86"/>
      <c r="CU146" s="87"/>
      <c r="CV146" s="86"/>
      <c r="CW146" s="87"/>
      <c r="CX146" s="86"/>
      <c r="CY146" s="87"/>
      <c r="CZ146" s="95"/>
      <c r="DA146" s="87"/>
      <c r="DB146" s="95"/>
      <c r="DC146" s="89"/>
      <c r="DD146" s="88"/>
      <c r="DE146" s="88"/>
      <c r="DF146" s="88"/>
      <c r="DG146" s="411"/>
      <c r="DH146" s="87"/>
      <c r="DI146" s="95"/>
      <c r="DJ146" s="88"/>
      <c r="DK146" s="88"/>
      <c r="DL146" s="87"/>
      <c r="DM146" s="87"/>
      <c r="DO146" s="88"/>
      <c r="DP146" s="88"/>
      <c r="DQ146" s="88"/>
      <c r="DR146" s="88"/>
      <c r="DS146" s="88"/>
      <c r="DT146" s="88"/>
      <c r="DU146" s="88"/>
      <c r="DV146" s="88"/>
      <c r="DW146" s="88"/>
      <c r="DX146" s="88"/>
      <c r="DY146" s="88"/>
      <c r="DZ146" s="88"/>
      <c r="EA146" s="88"/>
      <c r="EB146" s="87"/>
      <c r="EC146" s="88"/>
      <c r="ED146" s="89"/>
      <c r="EE146" s="88"/>
      <c r="EF146" s="88"/>
      <c r="EG146" s="88"/>
      <c r="EH146" s="88"/>
      <c r="EI146" s="88"/>
      <c r="EJ146" s="88"/>
      <c r="EK146" s="88"/>
      <c r="EL146" s="88"/>
      <c r="EM146" s="88"/>
      <c r="EN146" s="88"/>
      <c r="EO146" s="88"/>
      <c r="EP146" s="88"/>
      <c r="EQ146" s="88"/>
      <c r="ER146" s="88"/>
      <c r="ES146" s="88"/>
      <c r="ET146" s="88"/>
      <c r="EU146" s="88"/>
      <c r="EV146" s="88"/>
      <c r="EW146" s="88"/>
      <c r="EX146" s="88"/>
      <c r="EY146" s="88"/>
      <c r="EZ146" s="88"/>
      <c r="FA146" s="88"/>
      <c r="FB146" s="88"/>
      <c r="FC146" s="88"/>
      <c r="FD146" s="88"/>
      <c r="FE146" s="88"/>
      <c r="FF146" s="88"/>
      <c r="FG146" s="88"/>
      <c r="FH146" s="88"/>
      <c r="FI146" s="88"/>
      <c r="FJ146" s="88"/>
      <c r="FK146" s="88"/>
      <c r="FL146" s="88"/>
      <c r="FM146" s="88"/>
      <c r="FN146" s="88"/>
      <c r="FO146" s="88"/>
      <c r="FP146" s="88"/>
      <c r="FQ146" s="88"/>
      <c r="FR146" s="88"/>
      <c r="FS146" s="88"/>
      <c r="FT146" s="88"/>
      <c r="FU146" s="88"/>
      <c r="FV146" s="88"/>
      <c r="FW146" s="88"/>
      <c r="FX146" s="88"/>
      <c r="FY146" s="88"/>
      <c r="FZ146" s="88"/>
      <c r="GA146" s="88"/>
      <c r="GB146" s="88"/>
      <c r="GC146" s="88"/>
      <c r="GD146" s="88"/>
      <c r="GE146" s="88"/>
      <c r="GF146" s="88"/>
      <c r="GG146" s="88"/>
      <c r="GH146" s="88"/>
      <c r="GI146" s="88"/>
      <c r="GJ146" s="88"/>
      <c r="GK146" s="88"/>
      <c r="GL146" s="88"/>
      <c r="GM146" s="88"/>
      <c r="GN146" s="88"/>
      <c r="GO146" s="88"/>
      <c r="GP146" s="88"/>
      <c r="GQ146" s="88"/>
      <c r="GR146" s="88"/>
      <c r="GS146" s="88"/>
      <c r="GT146" s="88"/>
      <c r="GU146" s="88"/>
      <c r="GV146" s="88"/>
      <c r="GW146" s="88"/>
      <c r="GX146" s="88"/>
      <c r="GY146" s="88"/>
      <c r="GZ146" s="88"/>
      <c r="HA146" s="88"/>
      <c r="HB146" s="88"/>
      <c r="HC146" s="88"/>
      <c r="HD146" s="88"/>
      <c r="HE146" s="88"/>
      <c r="HF146" s="88"/>
      <c r="HG146" s="88"/>
    </row>
    <row r="147" spans="1:215" s="96" customFormat="1" ht="1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 t="s">
        <v>277</v>
      </c>
      <c r="BI147" s="88" t="s">
        <v>278</v>
      </c>
      <c r="BJ147" s="88"/>
      <c r="BK147" s="410"/>
      <c r="BL147" s="88"/>
      <c r="BM147" s="410"/>
      <c r="BN147" s="88"/>
      <c r="BO147" s="410"/>
      <c r="BP147" s="88"/>
      <c r="BQ147" s="339"/>
      <c r="BR147" s="88"/>
      <c r="BS147" s="410"/>
      <c r="BT147" s="88"/>
      <c r="BU147" s="410"/>
      <c r="BV147" s="88"/>
      <c r="BW147" s="410"/>
      <c r="BX147" s="410"/>
      <c r="BY147" s="89"/>
      <c r="BZ147" s="88"/>
      <c r="CA147" s="410"/>
      <c r="CB147" s="88"/>
      <c r="CC147" s="410"/>
      <c r="CD147" s="86"/>
      <c r="CE147" s="87"/>
      <c r="CF147" s="88"/>
      <c r="CG147" s="410"/>
      <c r="CH147" s="86"/>
      <c r="CI147" s="87"/>
      <c r="CJ147" s="86"/>
      <c r="CK147" s="87"/>
      <c r="CL147" s="88"/>
      <c r="CM147" s="410"/>
      <c r="CN147" s="86"/>
      <c r="CO147" s="87"/>
      <c r="CP147" s="94"/>
      <c r="CQ147" s="87"/>
      <c r="CR147" s="86"/>
      <c r="CS147" s="87"/>
      <c r="CT147" s="86"/>
      <c r="CU147" s="87"/>
      <c r="CV147" s="86"/>
      <c r="CW147" s="87"/>
      <c r="CX147" s="86"/>
      <c r="CY147" s="87"/>
      <c r="CZ147" s="95"/>
      <c r="DA147" s="87"/>
      <c r="DB147" s="95"/>
      <c r="DC147" s="89"/>
      <c r="DD147" s="88"/>
      <c r="DE147" s="88"/>
      <c r="DF147" s="88"/>
      <c r="DG147" s="411"/>
      <c r="DH147" s="87"/>
      <c r="DI147" s="95"/>
      <c r="DJ147" s="88"/>
      <c r="DK147" s="88"/>
      <c r="DL147" s="87"/>
      <c r="DM147" s="87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  <c r="DZ147" s="88"/>
      <c r="EA147" s="88"/>
      <c r="EB147" s="87"/>
      <c r="EC147" s="88"/>
      <c r="ED147" s="89"/>
      <c r="EE147" s="88"/>
      <c r="EF147" s="88"/>
      <c r="EG147" s="88"/>
      <c r="EH147" s="88"/>
      <c r="EI147" s="88"/>
      <c r="EJ147" s="88"/>
      <c r="EK147" s="88"/>
      <c r="EL147" s="88"/>
      <c r="EM147" s="88"/>
      <c r="EN147" s="88"/>
      <c r="EO147" s="88"/>
      <c r="EP147" s="88"/>
      <c r="EQ147" s="88"/>
      <c r="ER147" s="88"/>
      <c r="ES147" s="88"/>
      <c r="ET147" s="88"/>
      <c r="EU147" s="88"/>
      <c r="EV147" s="88"/>
      <c r="EW147" s="88"/>
      <c r="EX147" s="88"/>
      <c r="EY147" s="88"/>
      <c r="EZ147" s="88"/>
      <c r="FA147" s="88"/>
      <c r="FB147" s="88"/>
      <c r="FC147" s="88"/>
      <c r="FD147" s="88"/>
      <c r="FE147" s="88"/>
      <c r="FF147" s="88"/>
      <c r="FG147" s="88"/>
      <c r="FH147" s="88"/>
      <c r="FI147" s="88"/>
      <c r="FJ147" s="88"/>
      <c r="FK147" s="88"/>
      <c r="FL147" s="88"/>
      <c r="FM147" s="88"/>
      <c r="FN147" s="88"/>
      <c r="FO147" s="88"/>
      <c r="FP147" s="88"/>
      <c r="FQ147" s="88"/>
      <c r="FR147" s="88"/>
      <c r="FS147" s="88"/>
      <c r="FT147" s="88"/>
      <c r="FU147" s="88"/>
      <c r="FV147" s="88"/>
      <c r="FW147" s="88"/>
      <c r="FX147" s="88"/>
      <c r="FY147" s="88"/>
      <c r="FZ147" s="88"/>
      <c r="GA147" s="88"/>
      <c r="GB147" s="88"/>
      <c r="GC147" s="88"/>
      <c r="GD147" s="88"/>
      <c r="GE147" s="88"/>
      <c r="GF147" s="88"/>
      <c r="GG147" s="88"/>
      <c r="GH147" s="88"/>
      <c r="GI147" s="88"/>
      <c r="GJ147" s="88"/>
      <c r="GK147" s="88"/>
      <c r="GL147" s="88"/>
      <c r="GM147" s="88"/>
      <c r="GN147" s="88"/>
      <c r="GO147" s="88"/>
      <c r="GP147" s="88"/>
      <c r="GQ147" s="88"/>
      <c r="GR147" s="88"/>
      <c r="GS147" s="88"/>
      <c r="GT147" s="88"/>
      <c r="GU147" s="88"/>
      <c r="GV147" s="88"/>
      <c r="GW147" s="88"/>
      <c r="GX147" s="88"/>
      <c r="GY147" s="88"/>
      <c r="GZ147" s="88"/>
      <c r="HA147" s="88"/>
      <c r="HB147" s="88"/>
      <c r="HC147" s="88"/>
      <c r="HD147" s="88"/>
      <c r="HE147" s="88"/>
      <c r="HF147" s="88"/>
      <c r="HG147" s="88"/>
    </row>
    <row r="148" spans="1:215" s="96" customFormat="1" ht="1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 t="s">
        <v>279</v>
      </c>
      <c r="BJ148" s="88" t="s">
        <v>280</v>
      </c>
      <c r="BK148" s="107" t="s">
        <v>49</v>
      </c>
      <c r="BL148" s="120" t="s">
        <v>96</v>
      </c>
      <c r="BM148" s="88"/>
      <c r="BN148" s="88"/>
      <c r="BO148" s="410"/>
      <c r="BP148" s="88"/>
      <c r="BQ148" s="339"/>
      <c r="BR148" s="88"/>
      <c r="BS148" s="410"/>
      <c r="BT148" s="88"/>
      <c r="BU148" s="410"/>
      <c r="BV148" s="88"/>
      <c r="BW148" s="410"/>
      <c r="BX148" s="410"/>
      <c r="BY148" s="89"/>
      <c r="BZ148" s="88"/>
      <c r="CA148" s="410"/>
      <c r="CB148" s="88"/>
      <c r="CC148" s="410"/>
      <c r="CD148" s="86"/>
      <c r="CE148" s="87"/>
      <c r="CF148" s="88"/>
      <c r="CG148" s="410"/>
      <c r="CH148" s="86"/>
      <c r="CI148" s="87"/>
      <c r="CJ148" s="86"/>
      <c r="CK148" s="87"/>
      <c r="CL148" s="88"/>
      <c r="CM148" s="410"/>
      <c r="CN148" s="86"/>
      <c r="CO148" s="87"/>
      <c r="CP148" s="94"/>
      <c r="CQ148" s="87"/>
      <c r="CR148" s="86"/>
      <c r="CS148" s="87"/>
      <c r="CT148" s="86"/>
      <c r="CU148" s="87"/>
      <c r="CV148" s="86"/>
      <c r="CW148" s="87"/>
      <c r="CX148" s="86"/>
      <c r="CY148" s="87"/>
      <c r="CZ148" s="95"/>
      <c r="DA148" s="87"/>
      <c r="DB148" s="95"/>
      <c r="DC148" s="89"/>
      <c r="DD148" s="88"/>
      <c r="DE148" s="88"/>
      <c r="DF148" s="88"/>
      <c r="DG148" s="411"/>
      <c r="DH148" s="87"/>
      <c r="DI148" s="95"/>
      <c r="DJ148" s="88"/>
      <c r="DK148" s="88"/>
      <c r="DL148" s="87"/>
      <c r="DM148" s="87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  <c r="DZ148" s="88"/>
      <c r="EA148" s="88"/>
      <c r="EB148" s="87"/>
      <c r="EC148" s="88"/>
      <c r="ED148" s="89"/>
      <c r="EE148" s="88"/>
      <c r="EF148" s="88"/>
      <c r="EG148" s="88"/>
      <c r="EH148" s="88"/>
      <c r="EI148" s="88"/>
      <c r="EJ148" s="88"/>
      <c r="EK148" s="88"/>
      <c r="EL148" s="88"/>
      <c r="EM148" s="88"/>
      <c r="EN148" s="88"/>
      <c r="EO148" s="88"/>
      <c r="EP148" s="88"/>
      <c r="EQ148" s="88"/>
      <c r="ER148" s="88"/>
      <c r="ES148" s="88"/>
      <c r="ET148" s="88"/>
      <c r="EU148" s="88"/>
      <c r="EV148" s="88"/>
      <c r="EW148" s="88"/>
      <c r="EX148" s="88"/>
      <c r="EY148" s="88"/>
      <c r="EZ148" s="88"/>
      <c r="FA148" s="88"/>
      <c r="FB148" s="88"/>
      <c r="FC148" s="88"/>
      <c r="FD148" s="88"/>
      <c r="FE148" s="88"/>
      <c r="FF148" s="88"/>
      <c r="FG148" s="88"/>
      <c r="FH148" s="88"/>
      <c r="FI148" s="88"/>
      <c r="FJ148" s="88"/>
      <c r="FK148" s="88"/>
      <c r="FL148" s="88"/>
      <c r="FM148" s="88"/>
      <c r="FN148" s="88"/>
      <c r="FO148" s="88"/>
      <c r="FP148" s="88"/>
      <c r="FQ148" s="88"/>
      <c r="FR148" s="88"/>
      <c r="FS148" s="88"/>
      <c r="FT148" s="88"/>
      <c r="FU148" s="88"/>
      <c r="FV148" s="88"/>
      <c r="FW148" s="88"/>
      <c r="FX148" s="88"/>
      <c r="FY148" s="88"/>
      <c r="FZ148" s="88"/>
      <c r="GA148" s="88"/>
      <c r="GB148" s="88"/>
      <c r="GC148" s="88"/>
      <c r="GD148" s="88"/>
      <c r="GE148" s="88"/>
      <c r="GF148" s="88"/>
      <c r="GG148" s="88"/>
      <c r="GH148" s="88"/>
      <c r="GI148" s="88"/>
      <c r="GJ148" s="88"/>
      <c r="GK148" s="88"/>
      <c r="GL148" s="88"/>
      <c r="GM148" s="88"/>
      <c r="GN148" s="88"/>
      <c r="GO148" s="88"/>
      <c r="GP148" s="88"/>
      <c r="GQ148" s="88"/>
      <c r="GR148" s="88"/>
      <c r="GS148" s="88"/>
      <c r="GT148" s="88"/>
      <c r="GU148" s="88"/>
      <c r="GV148" s="88"/>
      <c r="GW148" s="88"/>
      <c r="GX148" s="88"/>
      <c r="GY148" s="88"/>
      <c r="GZ148" s="88"/>
      <c r="HA148" s="88"/>
      <c r="HB148" s="88"/>
      <c r="HC148" s="88"/>
      <c r="HD148" s="88"/>
      <c r="HE148" s="88"/>
      <c r="HF148" s="88"/>
      <c r="HG148" s="88"/>
    </row>
    <row r="149" spans="1:215" s="96" customFormat="1" ht="1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679" t="s">
        <v>281</v>
      </c>
      <c r="BE149" s="679"/>
      <c r="BF149" s="679"/>
      <c r="BG149" s="679"/>
      <c r="BH149" s="86" t="s">
        <v>92</v>
      </c>
      <c r="BI149" s="88">
        <v>90</v>
      </c>
      <c r="BJ149" s="88">
        <v>54</v>
      </c>
      <c r="BK149" s="88">
        <v>6</v>
      </c>
      <c r="BL149" s="410"/>
      <c r="BM149" s="88"/>
      <c r="BN149" s="88"/>
      <c r="BO149" s="410"/>
      <c r="BP149" s="88"/>
      <c r="BQ149" s="339"/>
      <c r="BR149" s="88"/>
      <c r="BS149" s="410"/>
      <c r="BT149" s="88"/>
      <c r="BU149" s="410"/>
      <c r="BV149" s="88"/>
      <c r="BW149" s="410"/>
      <c r="BX149" s="410"/>
      <c r="BY149" s="89"/>
      <c r="BZ149" s="88"/>
      <c r="CA149" s="410"/>
      <c r="CB149" s="88"/>
      <c r="CC149" s="410"/>
      <c r="CD149" s="86"/>
      <c r="CE149" s="87"/>
      <c r="CF149" s="88"/>
      <c r="CG149" s="410"/>
      <c r="CH149" s="86"/>
      <c r="CI149" s="87"/>
      <c r="CJ149" s="86"/>
      <c r="CK149" s="87"/>
      <c r="CL149" s="88"/>
      <c r="CM149" s="410"/>
      <c r="CN149" s="86"/>
      <c r="CO149" s="87"/>
      <c r="CP149" s="94"/>
      <c r="CQ149" s="87"/>
      <c r="CR149" s="86"/>
      <c r="CS149" s="87"/>
      <c r="CT149" s="86"/>
      <c r="CU149" s="87"/>
      <c r="CV149" s="86"/>
      <c r="CW149" s="87"/>
      <c r="CX149" s="86"/>
      <c r="CY149" s="87"/>
      <c r="CZ149" s="95"/>
      <c r="DA149" s="87"/>
      <c r="DB149" s="95"/>
      <c r="DC149" s="89"/>
      <c r="DD149" s="88"/>
      <c r="DE149" s="88"/>
      <c r="DF149" s="88"/>
      <c r="DG149" s="411"/>
      <c r="DH149" s="87"/>
      <c r="DI149" s="95"/>
      <c r="DJ149" s="88"/>
      <c r="DK149" s="88"/>
      <c r="DL149" s="87"/>
      <c r="DM149" s="87"/>
      <c r="DO149" s="88"/>
      <c r="DP149" s="88"/>
      <c r="DQ149" s="88"/>
      <c r="DR149" s="88"/>
      <c r="DS149" s="88"/>
      <c r="DT149" s="88"/>
      <c r="DU149" s="88"/>
      <c r="DV149" s="88"/>
      <c r="DW149" s="88"/>
      <c r="DX149" s="88"/>
      <c r="DY149" s="88"/>
      <c r="DZ149" s="88"/>
      <c r="EA149" s="88"/>
      <c r="EB149" s="87"/>
      <c r="EC149" s="88"/>
      <c r="ED149" s="89"/>
      <c r="EE149" s="88"/>
      <c r="EF149" s="88"/>
      <c r="EG149" s="88"/>
      <c r="EH149" s="88"/>
      <c r="EI149" s="88"/>
      <c r="EJ149" s="88"/>
      <c r="EK149" s="88"/>
      <c r="EL149" s="88"/>
      <c r="EM149" s="88"/>
      <c r="EN149" s="88"/>
      <c r="EO149" s="88"/>
      <c r="EP149" s="88"/>
      <c r="EQ149" s="88"/>
      <c r="ER149" s="88"/>
      <c r="ES149" s="88"/>
      <c r="ET149" s="88"/>
      <c r="EU149" s="88"/>
      <c r="EV149" s="88"/>
      <c r="EW149" s="88"/>
      <c r="EX149" s="88"/>
      <c r="EY149" s="88"/>
      <c r="EZ149" s="88"/>
      <c r="FA149" s="88"/>
      <c r="FB149" s="88"/>
      <c r="FC149" s="88"/>
      <c r="FD149" s="88"/>
      <c r="FE149" s="88"/>
      <c r="FF149" s="88"/>
      <c r="FG149" s="88"/>
      <c r="FH149" s="88"/>
      <c r="FI149" s="88"/>
      <c r="FJ149" s="88"/>
      <c r="FK149" s="88"/>
      <c r="FL149" s="88"/>
      <c r="FM149" s="88"/>
      <c r="FN149" s="88"/>
      <c r="FO149" s="88"/>
      <c r="FP149" s="88"/>
      <c r="FQ149" s="88"/>
      <c r="FR149" s="88"/>
      <c r="FS149" s="88"/>
      <c r="FT149" s="88"/>
      <c r="FU149" s="88"/>
      <c r="FV149" s="88"/>
      <c r="FW149" s="88"/>
      <c r="FX149" s="88"/>
      <c r="FY149" s="88"/>
      <c r="FZ149" s="88"/>
      <c r="GA149" s="88"/>
      <c r="GB149" s="88"/>
      <c r="GC149" s="88"/>
      <c r="GD149" s="88"/>
      <c r="GE149" s="88"/>
      <c r="GF149" s="88"/>
      <c r="GG149" s="88"/>
      <c r="GH149" s="88"/>
      <c r="GI149" s="88"/>
      <c r="GJ149" s="88"/>
      <c r="GK149" s="88"/>
      <c r="GL149" s="88"/>
      <c r="GM149" s="88"/>
      <c r="GN149" s="88"/>
      <c r="GO149" s="88"/>
      <c r="GP149" s="88"/>
      <c r="GQ149" s="88"/>
      <c r="GR149" s="88"/>
      <c r="GS149" s="88"/>
      <c r="GT149" s="88"/>
      <c r="GU149" s="88"/>
      <c r="GV149" s="88"/>
      <c r="GW149" s="88"/>
      <c r="GX149" s="88"/>
      <c r="GY149" s="88"/>
      <c r="GZ149" s="88"/>
      <c r="HA149" s="88"/>
      <c r="HB149" s="88"/>
      <c r="HC149" s="88"/>
      <c r="HD149" s="88"/>
      <c r="HE149" s="88"/>
      <c r="HF149" s="88"/>
      <c r="HG149" s="88"/>
    </row>
    <row r="150" spans="1:215" s="96" customFormat="1" ht="1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680" t="s">
        <v>282</v>
      </c>
      <c r="BE150" s="680"/>
      <c r="BF150" s="680"/>
      <c r="BG150" s="680"/>
      <c r="BH150" s="88"/>
      <c r="BI150" s="88">
        <v>240</v>
      </c>
      <c r="BJ150" s="88">
        <v>240</v>
      </c>
      <c r="BK150" s="435">
        <v>13</v>
      </c>
      <c r="BL150" s="120"/>
      <c r="BM150" s="88"/>
      <c r="BN150" s="88"/>
      <c r="BO150" s="410"/>
      <c r="BP150" s="88"/>
      <c r="BQ150" s="339"/>
      <c r="BR150" s="88"/>
      <c r="BS150" s="410"/>
      <c r="BT150" s="88"/>
      <c r="BU150" s="410"/>
      <c r="BV150" s="88"/>
      <c r="BW150" s="410"/>
      <c r="BX150" s="410"/>
      <c r="BY150" s="89"/>
      <c r="BZ150" s="88"/>
      <c r="CA150" s="410"/>
      <c r="CB150" s="88"/>
      <c r="CC150" s="410"/>
      <c r="CD150" s="86"/>
      <c r="CE150" s="87"/>
      <c r="CF150" s="88"/>
      <c r="CG150" s="410"/>
      <c r="CH150" s="86"/>
      <c r="CI150" s="87"/>
      <c r="CJ150" s="86"/>
      <c r="CK150" s="87"/>
      <c r="CL150" s="88"/>
      <c r="CM150" s="410"/>
      <c r="CN150" s="86"/>
      <c r="CO150" s="87"/>
      <c r="CP150" s="94"/>
      <c r="CQ150" s="87"/>
      <c r="CR150" s="86"/>
      <c r="CS150" s="87"/>
      <c r="CT150" s="86"/>
      <c r="CU150" s="87"/>
      <c r="CV150" s="86"/>
      <c r="CW150" s="87"/>
      <c r="CX150" s="86"/>
      <c r="CY150" s="87"/>
      <c r="CZ150" s="95"/>
      <c r="DA150" s="87"/>
      <c r="DB150" s="95"/>
      <c r="DC150" s="89"/>
      <c r="DD150" s="88"/>
      <c r="DE150" s="88"/>
      <c r="DF150" s="88"/>
      <c r="DG150" s="411"/>
      <c r="DH150" s="87"/>
      <c r="DI150" s="95"/>
      <c r="DJ150" s="88"/>
      <c r="DK150" s="88"/>
      <c r="DL150" s="87"/>
      <c r="DM150" s="87"/>
      <c r="DO150" s="88"/>
      <c r="DP150" s="88"/>
      <c r="DQ150" s="88"/>
      <c r="DR150" s="88"/>
      <c r="DS150" s="88"/>
      <c r="DT150" s="88"/>
      <c r="DU150" s="88"/>
      <c r="DV150" s="88"/>
      <c r="DW150" s="88"/>
      <c r="DX150" s="88"/>
      <c r="DY150" s="88"/>
      <c r="DZ150" s="88"/>
      <c r="EA150" s="88"/>
      <c r="EB150" s="87"/>
      <c r="EC150" s="88"/>
      <c r="ED150" s="89"/>
      <c r="EE150" s="88"/>
      <c r="EF150" s="88"/>
      <c r="EG150" s="88"/>
      <c r="EH150" s="88"/>
      <c r="EI150" s="88"/>
      <c r="EJ150" s="88"/>
      <c r="EK150" s="88"/>
      <c r="EL150" s="88"/>
      <c r="EM150" s="88"/>
      <c r="EN150" s="88"/>
      <c r="EO150" s="88"/>
      <c r="EP150" s="88"/>
      <c r="EQ150" s="88"/>
      <c r="ER150" s="88"/>
      <c r="ES150" s="88"/>
      <c r="ET150" s="88"/>
      <c r="EU150" s="88"/>
      <c r="EV150" s="88"/>
      <c r="EW150" s="88"/>
      <c r="EX150" s="88"/>
      <c r="EY150" s="88"/>
      <c r="EZ150" s="88"/>
      <c r="FA150" s="88"/>
      <c r="FB150" s="88"/>
      <c r="FC150" s="88"/>
      <c r="FD150" s="88"/>
      <c r="FE150" s="88"/>
      <c r="FF150" s="88"/>
      <c r="FG150" s="88"/>
      <c r="FH150" s="88"/>
      <c r="FI150" s="88"/>
      <c r="FJ150" s="88"/>
      <c r="FK150" s="88"/>
      <c r="FL150" s="88"/>
      <c r="FM150" s="88"/>
      <c r="FN150" s="88"/>
      <c r="FO150" s="88"/>
      <c r="FP150" s="88"/>
      <c r="FQ150" s="88"/>
      <c r="FR150" s="88"/>
      <c r="FS150" s="88"/>
      <c r="FT150" s="88"/>
      <c r="FU150" s="88"/>
      <c r="FV150" s="88"/>
      <c r="FW150" s="88"/>
      <c r="FX150" s="88"/>
      <c r="FY150" s="88"/>
      <c r="FZ150" s="88"/>
      <c r="GA150" s="88"/>
      <c r="GB150" s="88"/>
      <c r="GC150" s="88"/>
      <c r="GD150" s="88"/>
      <c r="GE150" s="88"/>
      <c r="GF150" s="88"/>
      <c r="GG150" s="88"/>
      <c r="GH150" s="88"/>
      <c r="GI150" s="88"/>
      <c r="GJ150" s="88"/>
      <c r="GK150" s="88"/>
      <c r="GL150" s="88"/>
      <c r="GM150" s="88"/>
      <c r="GN150" s="88"/>
      <c r="GO150" s="88"/>
      <c r="GP150" s="88"/>
      <c r="GQ150" s="88"/>
      <c r="GR150" s="88"/>
      <c r="GS150" s="88"/>
      <c r="GT150" s="88"/>
      <c r="GU150" s="88"/>
      <c r="GV150" s="88"/>
      <c r="GW150" s="88"/>
      <c r="GX150" s="88"/>
      <c r="GY150" s="88"/>
      <c r="GZ150" s="88"/>
      <c r="HA150" s="88"/>
      <c r="HB150" s="88"/>
      <c r="HC150" s="88"/>
      <c r="HD150" s="88"/>
      <c r="HE150" s="88"/>
      <c r="HF150" s="88"/>
      <c r="HG150" s="88"/>
    </row>
    <row r="151" spans="1:215" s="96" customFormat="1" ht="15" customHeight="1">
      <c r="A151" s="88"/>
      <c r="B151" s="88"/>
      <c r="C151" s="665" t="s">
        <v>283</v>
      </c>
      <c r="D151" s="666"/>
      <c r="E151" s="666"/>
      <c r="F151" s="666"/>
      <c r="G151" s="666"/>
      <c r="H151" s="666"/>
      <c r="I151" s="666"/>
      <c r="J151" s="666"/>
      <c r="K151" s="666"/>
      <c r="L151" s="666"/>
      <c r="M151" s="666"/>
      <c r="N151" s="666"/>
      <c r="O151" s="666"/>
      <c r="P151" s="666"/>
      <c r="Q151" s="666"/>
      <c r="R151" s="666"/>
      <c r="S151" s="666"/>
      <c r="T151" s="666"/>
      <c r="U151" s="666"/>
      <c r="V151" s="666"/>
      <c r="W151" s="666"/>
      <c r="X151" s="666"/>
      <c r="Y151" s="666"/>
      <c r="Z151" s="666"/>
      <c r="AA151" s="666"/>
      <c r="AB151" s="666"/>
      <c r="AC151" s="666"/>
      <c r="AD151" s="666"/>
      <c r="AE151" s="666"/>
      <c r="AF151" s="666"/>
      <c r="AG151" s="666"/>
      <c r="AH151" s="666"/>
      <c r="AI151" s="666"/>
      <c r="AJ151" s="666"/>
      <c r="AK151" s="666"/>
      <c r="AL151" s="666"/>
      <c r="AM151" s="666"/>
      <c r="AN151" s="666"/>
      <c r="AO151" s="666"/>
      <c r="AP151" s="666"/>
      <c r="AQ151" s="666"/>
      <c r="AR151" s="666"/>
      <c r="AS151" s="666"/>
      <c r="AT151" s="666"/>
      <c r="AU151" s="666"/>
      <c r="AV151" s="666"/>
      <c r="AW151" s="666"/>
      <c r="AX151" s="666"/>
      <c r="AY151" s="666"/>
      <c r="AZ151" s="666"/>
      <c r="BA151" s="666"/>
      <c r="BB151" s="666"/>
      <c r="BC151" s="667"/>
      <c r="BD151" s="681" t="s">
        <v>284</v>
      </c>
      <c r="BE151" s="682"/>
      <c r="BF151" s="682"/>
      <c r="BG151" s="683"/>
      <c r="BH151" s="86" t="s">
        <v>285</v>
      </c>
      <c r="BI151" s="88">
        <v>490</v>
      </c>
      <c r="BJ151" s="88">
        <v>303</v>
      </c>
      <c r="BK151" s="121">
        <v>38</v>
      </c>
      <c r="BL151" s="436">
        <f>38*100/180</f>
        <v>21.111111111111111</v>
      </c>
      <c r="BM151" s="88"/>
      <c r="BN151" s="88"/>
      <c r="BO151" s="410"/>
      <c r="BP151" s="88"/>
      <c r="BQ151" s="339"/>
      <c r="BR151" s="88"/>
      <c r="BS151" s="410"/>
      <c r="BT151" s="88"/>
      <c r="BU151" s="410"/>
      <c r="BV151" s="88"/>
      <c r="BW151" s="410"/>
      <c r="BX151" s="410"/>
      <c r="BY151" s="89"/>
      <c r="BZ151" s="88"/>
      <c r="CA151" s="410"/>
      <c r="CB151" s="88"/>
      <c r="CC151" s="410"/>
      <c r="CD151" s="86"/>
      <c r="CE151" s="87"/>
      <c r="CF151" s="88"/>
      <c r="CG151" s="410"/>
      <c r="CH151" s="86"/>
      <c r="CI151" s="87"/>
      <c r="CJ151" s="86"/>
      <c r="CK151" s="87"/>
      <c r="CL151" s="88"/>
      <c r="CM151" s="410"/>
      <c r="CN151" s="86"/>
      <c r="CO151" s="87"/>
      <c r="CP151" s="94"/>
      <c r="CQ151" s="87"/>
      <c r="CR151" s="86"/>
      <c r="CS151" s="87"/>
      <c r="CT151" s="86"/>
      <c r="CU151" s="87"/>
      <c r="CV151" s="86"/>
      <c r="CW151" s="87"/>
      <c r="CX151" s="86"/>
      <c r="CY151" s="87"/>
      <c r="CZ151" s="95"/>
      <c r="DA151" s="87"/>
      <c r="DB151" s="95"/>
      <c r="DC151" s="89"/>
      <c r="DD151" s="88"/>
      <c r="DE151" s="88"/>
      <c r="DF151" s="88"/>
      <c r="DG151" s="411"/>
      <c r="DH151" s="87"/>
      <c r="DI151" s="95"/>
      <c r="DJ151" s="88"/>
      <c r="DK151" s="88"/>
      <c r="DL151" s="87"/>
      <c r="DM151" s="87"/>
      <c r="DO151" s="88"/>
      <c r="DP151" s="88"/>
      <c r="DQ151" s="88"/>
      <c r="DR151" s="88"/>
      <c r="DS151" s="88"/>
      <c r="DT151" s="88"/>
      <c r="DU151" s="88"/>
      <c r="DV151" s="88"/>
      <c r="DW151" s="88"/>
      <c r="DX151" s="88"/>
      <c r="DY151" s="88"/>
      <c r="DZ151" s="88"/>
      <c r="EA151" s="88"/>
      <c r="EB151" s="87"/>
      <c r="EC151" s="88"/>
      <c r="ED151" s="89"/>
      <c r="EE151" s="88"/>
      <c r="EF151" s="88"/>
      <c r="EG151" s="88"/>
      <c r="EH151" s="88"/>
      <c r="EI151" s="88"/>
      <c r="EJ151" s="88"/>
      <c r="EK151" s="88"/>
      <c r="EL151" s="88"/>
      <c r="EM151" s="88"/>
      <c r="EN151" s="88"/>
      <c r="EO151" s="88"/>
      <c r="EP151" s="88"/>
      <c r="EQ151" s="88"/>
      <c r="ER151" s="88"/>
      <c r="ES151" s="88"/>
      <c r="ET151" s="88"/>
      <c r="EU151" s="88"/>
      <c r="EV151" s="88"/>
      <c r="EW151" s="88"/>
      <c r="EX151" s="88"/>
      <c r="EY151" s="88"/>
      <c r="EZ151" s="88"/>
      <c r="FA151" s="88"/>
      <c r="FB151" s="88"/>
      <c r="FC151" s="88"/>
      <c r="FD151" s="88"/>
      <c r="FE151" s="88"/>
      <c r="FF151" s="88"/>
      <c r="FG151" s="88"/>
      <c r="FH151" s="88"/>
      <c r="FI151" s="88"/>
      <c r="FJ151" s="88"/>
      <c r="FK151" s="88"/>
      <c r="FL151" s="88"/>
      <c r="FM151" s="88"/>
      <c r="FN151" s="88"/>
      <c r="FO151" s="88"/>
      <c r="FP151" s="88"/>
      <c r="FQ151" s="88"/>
      <c r="FR151" s="88"/>
      <c r="FS151" s="88"/>
      <c r="FT151" s="88"/>
      <c r="FU151" s="88"/>
      <c r="FV151" s="88"/>
      <c r="FW151" s="88"/>
      <c r="FX151" s="88"/>
      <c r="FY151" s="88"/>
      <c r="FZ151" s="88"/>
      <c r="GA151" s="88"/>
      <c r="GB151" s="88"/>
      <c r="GC151" s="88"/>
      <c r="GD151" s="88"/>
      <c r="GE151" s="88"/>
      <c r="GF151" s="88"/>
      <c r="GG151" s="88"/>
      <c r="GH151" s="88"/>
      <c r="GI151" s="88"/>
      <c r="GJ151" s="88"/>
      <c r="GK151" s="88"/>
      <c r="GL151" s="88"/>
      <c r="GM151" s="88"/>
      <c r="GN151" s="88"/>
      <c r="GO151" s="88"/>
      <c r="GP151" s="88"/>
      <c r="GQ151" s="88"/>
      <c r="GR151" s="88"/>
      <c r="GS151" s="88"/>
      <c r="GT151" s="88"/>
      <c r="GU151" s="88"/>
      <c r="GV151" s="88"/>
      <c r="GW151" s="88"/>
      <c r="GX151" s="88"/>
      <c r="GY151" s="88"/>
      <c r="GZ151" s="88"/>
      <c r="HA151" s="88"/>
      <c r="HB151" s="88"/>
      <c r="HC151" s="88"/>
      <c r="HD151" s="88"/>
      <c r="HE151" s="88"/>
      <c r="HF151" s="88"/>
      <c r="HG151" s="88"/>
    </row>
    <row r="152" spans="1:215" s="96" customFormat="1" ht="15" customHeight="1">
      <c r="A152" s="88"/>
      <c r="B152" s="88"/>
      <c r="C152" s="668"/>
      <c r="D152" s="669"/>
      <c r="E152" s="669"/>
      <c r="F152" s="669"/>
      <c r="G152" s="669"/>
      <c r="H152" s="669"/>
      <c r="I152" s="669"/>
      <c r="J152" s="669"/>
      <c r="K152" s="669"/>
      <c r="L152" s="669"/>
      <c r="M152" s="669"/>
      <c r="N152" s="669"/>
      <c r="O152" s="669"/>
      <c r="P152" s="669"/>
      <c r="Q152" s="669"/>
      <c r="R152" s="669"/>
      <c r="S152" s="669"/>
      <c r="T152" s="669"/>
      <c r="U152" s="669"/>
      <c r="V152" s="669"/>
      <c r="W152" s="669"/>
      <c r="X152" s="669"/>
      <c r="Y152" s="669"/>
      <c r="Z152" s="669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70"/>
      <c r="BD152" s="681" t="s">
        <v>286</v>
      </c>
      <c r="BE152" s="682"/>
      <c r="BF152" s="682"/>
      <c r="BG152" s="683"/>
      <c r="BH152" s="86" t="s">
        <v>285</v>
      </c>
      <c r="BI152" s="88">
        <v>450</v>
      </c>
      <c r="BJ152" s="88">
        <v>282</v>
      </c>
      <c r="BK152" s="121">
        <v>38</v>
      </c>
      <c r="BL152" s="436"/>
      <c r="BM152" s="88"/>
      <c r="BN152" s="88"/>
      <c r="BO152" s="410"/>
      <c r="BP152" s="88"/>
      <c r="BQ152" s="339"/>
      <c r="BR152" s="88"/>
      <c r="BS152" s="410"/>
      <c r="BT152" s="88"/>
      <c r="BU152" s="410"/>
      <c r="BV152" s="88"/>
      <c r="BW152" s="410"/>
      <c r="BX152" s="410"/>
      <c r="BY152" s="89"/>
      <c r="BZ152" s="88"/>
      <c r="CA152" s="410"/>
      <c r="CB152" s="88"/>
      <c r="CC152" s="410"/>
      <c r="CD152" s="86"/>
      <c r="CE152" s="87"/>
      <c r="CF152" s="88"/>
      <c r="CG152" s="410"/>
      <c r="CH152" s="86"/>
      <c r="CI152" s="87"/>
      <c r="CJ152" s="86"/>
      <c r="CK152" s="87"/>
      <c r="CL152" s="88"/>
      <c r="CM152" s="410"/>
      <c r="CN152" s="86"/>
      <c r="CO152" s="87"/>
      <c r="CP152" s="94"/>
      <c r="CQ152" s="87"/>
      <c r="CR152" s="86"/>
      <c r="CS152" s="87"/>
      <c r="CT152" s="86"/>
      <c r="CU152" s="87"/>
      <c r="CV152" s="86"/>
      <c r="CW152" s="87"/>
      <c r="CX152" s="86"/>
      <c r="CY152" s="87"/>
      <c r="CZ152" s="95"/>
      <c r="DA152" s="87"/>
      <c r="DB152" s="95"/>
      <c r="DC152" s="89"/>
      <c r="DD152" s="88"/>
      <c r="DE152" s="88"/>
      <c r="DF152" s="88"/>
      <c r="DG152" s="411"/>
      <c r="DH152" s="87"/>
      <c r="DI152" s="95"/>
      <c r="DJ152" s="88"/>
      <c r="DK152" s="88"/>
      <c r="DL152" s="87"/>
      <c r="DM152" s="87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  <c r="DZ152" s="88"/>
      <c r="EA152" s="88"/>
      <c r="EB152" s="87"/>
      <c r="EC152" s="88"/>
      <c r="ED152" s="89"/>
      <c r="EE152" s="88"/>
      <c r="EF152" s="88"/>
      <c r="EG152" s="88"/>
      <c r="EH152" s="88"/>
      <c r="EI152" s="88"/>
      <c r="EJ152" s="88"/>
      <c r="EK152" s="88"/>
      <c r="EL152" s="88"/>
      <c r="EM152" s="88"/>
      <c r="EN152" s="88"/>
      <c r="EO152" s="88"/>
      <c r="EP152" s="88"/>
      <c r="EQ152" s="88"/>
      <c r="ER152" s="88"/>
      <c r="ES152" s="88"/>
      <c r="ET152" s="88"/>
      <c r="EU152" s="88"/>
      <c r="EV152" s="88"/>
      <c r="EW152" s="88"/>
      <c r="EX152" s="88"/>
      <c r="EY152" s="88"/>
      <c r="EZ152" s="88"/>
      <c r="FA152" s="88"/>
      <c r="FB152" s="88"/>
      <c r="FC152" s="88"/>
      <c r="FD152" s="88"/>
      <c r="FE152" s="88"/>
      <c r="FF152" s="88"/>
      <c r="FG152" s="88"/>
      <c r="FH152" s="88"/>
      <c r="FI152" s="88"/>
      <c r="FJ152" s="88"/>
      <c r="FK152" s="88"/>
      <c r="FL152" s="88"/>
      <c r="FM152" s="88"/>
      <c r="FN152" s="88"/>
      <c r="FO152" s="88"/>
      <c r="FP152" s="88"/>
      <c r="FQ152" s="88"/>
      <c r="FR152" s="88"/>
      <c r="FS152" s="88"/>
      <c r="FT152" s="88"/>
      <c r="FU152" s="88"/>
      <c r="FV152" s="88"/>
      <c r="FW152" s="88"/>
      <c r="FX152" s="88"/>
      <c r="FY152" s="88"/>
      <c r="FZ152" s="88"/>
      <c r="GA152" s="88"/>
      <c r="GB152" s="88"/>
      <c r="GC152" s="88"/>
      <c r="GD152" s="88"/>
      <c r="GE152" s="88"/>
      <c r="GF152" s="88"/>
      <c r="GG152" s="88"/>
      <c r="GH152" s="88"/>
      <c r="GI152" s="88"/>
      <c r="GJ152" s="88"/>
      <c r="GK152" s="88"/>
      <c r="GL152" s="88"/>
      <c r="GM152" s="88"/>
      <c r="GN152" s="88"/>
      <c r="GO152" s="88"/>
      <c r="GP152" s="88"/>
      <c r="GQ152" s="88"/>
      <c r="GR152" s="88"/>
      <c r="GS152" s="88"/>
      <c r="GT152" s="88"/>
      <c r="GU152" s="88"/>
      <c r="GV152" s="88"/>
      <c r="GW152" s="88"/>
      <c r="GX152" s="88"/>
      <c r="GY152" s="88"/>
      <c r="GZ152" s="88"/>
      <c r="HA152" s="88"/>
      <c r="HB152" s="88"/>
      <c r="HC152" s="88"/>
      <c r="HD152" s="88"/>
      <c r="HE152" s="88"/>
      <c r="HF152" s="88"/>
      <c r="HG152" s="88"/>
    </row>
    <row r="153" spans="1:215" s="96" customFormat="1" ht="15" customHeight="1">
      <c r="A153" s="88"/>
      <c r="B153" s="88"/>
      <c r="C153" s="668"/>
      <c r="D153" s="669"/>
      <c r="E153" s="669"/>
      <c r="F153" s="669"/>
      <c r="G153" s="669"/>
      <c r="H153" s="669"/>
      <c r="I153" s="669"/>
      <c r="J153" s="669"/>
      <c r="K153" s="669"/>
      <c r="L153" s="669"/>
      <c r="M153" s="669"/>
      <c r="N153" s="669"/>
      <c r="O153" s="669"/>
      <c r="P153" s="669"/>
      <c r="Q153" s="669"/>
      <c r="R153" s="669"/>
      <c r="S153" s="669"/>
      <c r="T153" s="669"/>
      <c r="U153" s="669"/>
      <c r="V153" s="669"/>
      <c r="W153" s="669"/>
      <c r="X153" s="669"/>
      <c r="Y153" s="669"/>
      <c r="Z153" s="669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70"/>
      <c r="BD153" s="684" t="s">
        <v>287</v>
      </c>
      <c r="BE153" s="684"/>
      <c r="BF153" s="684"/>
      <c r="BG153" s="684"/>
      <c r="BH153" s="86" t="s">
        <v>285</v>
      </c>
      <c r="BI153" s="88">
        <v>210</v>
      </c>
      <c r="BJ153" s="88">
        <v>112</v>
      </c>
      <c r="BK153" s="121">
        <v>24</v>
      </c>
      <c r="BL153" s="436">
        <f>24*100/180</f>
        <v>13.333333333333334</v>
      </c>
      <c r="BM153" s="88"/>
      <c r="BN153" s="88"/>
      <c r="BO153" s="410"/>
      <c r="BP153" s="88"/>
      <c r="BQ153" s="339"/>
      <c r="BR153" s="88"/>
      <c r="BS153" s="410"/>
      <c r="BT153" s="88"/>
      <c r="BU153" s="410"/>
      <c r="BV153" s="88"/>
      <c r="BW153" s="410"/>
      <c r="BX153" s="410"/>
      <c r="BY153" s="89"/>
      <c r="BZ153" s="88"/>
      <c r="CA153" s="410"/>
      <c r="CB153" s="88"/>
      <c r="CC153" s="410"/>
      <c r="CD153" s="86"/>
      <c r="CE153" s="87"/>
      <c r="CF153" s="88"/>
      <c r="CG153" s="410"/>
      <c r="CH153" s="86"/>
      <c r="CI153" s="87"/>
      <c r="CJ153" s="86"/>
      <c r="CK153" s="87"/>
      <c r="CL153" s="88"/>
      <c r="CM153" s="410"/>
      <c r="CN153" s="86"/>
      <c r="CO153" s="87"/>
      <c r="CP153" s="94"/>
      <c r="CQ153" s="87"/>
      <c r="CR153" s="86"/>
      <c r="CS153" s="87"/>
      <c r="CT153" s="86"/>
      <c r="CU153" s="87"/>
      <c r="CV153" s="86"/>
      <c r="CW153" s="87"/>
      <c r="CX153" s="86"/>
      <c r="CY153" s="87"/>
      <c r="CZ153" s="95"/>
      <c r="DA153" s="87"/>
      <c r="DB153" s="95"/>
      <c r="DC153" s="89"/>
      <c r="DD153" s="88"/>
      <c r="DE153" s="88"/>
      <c r="DF153" s="88"/>
      <c r="DG153" s="411"/>
      <c r="DH153" s="87"/>
      <c r="DI153" s="95"/>
      <c r="DJ153" s="88"/>
      <c r="DK153" s="88"/>
      <c r="DL153" s="87"/>
      <c r="DM153" s="87"/>
      <c r="DO153" s="88"/>
      <c r="DP153" s="88"/>
      <c r="DQ153" s="88"/>
      <c r="DR153" s="88"/>
      <c r="DS153" s="88"/>
      <c r="DT153" s="88"/>
      <c r="DU153" s="88"/>
      <c r="DV153" s="88"/>
      <c r="DW153" s="88"/>
      <c r="DX153" s="88"/>
      <c r="DY153" s="88"/>
      <c r="DZ153" s="88"/>
      <c r="EA153" s="88"/>
      <c r="EB153" s="87"/>
      <c r="EC153" s="88"/>
      <c r="ED153" s="89"/>
      <c r="EE153" s="88"/>
      <c r="EF153" s="88"/>
      <c r="EG153" s="88"/>
      <c r="EH153" s="88"/>
      <c r="EI153" s="88"/>
      <c r="EJ153" s="88"/>
      <c r="EK153" s="88"/>
      <c r="EL153" s="88"/>
      <c r="EM153" s="88"/>
      <c r="EN153" s="88"/>
      <c r="EO153" s="88"/>
      <c r="EP153" s="88"/>
      <c r="EQ153" s="88"/>
      <c r="ER153" s="88"/>
      <c r="ES153" s="88"/>
      <c r="ET153" s="88"/>
      <c r="EU153" s="88"/>
      <c r="EV153" s="88"/>
      <c r="EW153" s="88"/>
      <c r="EX153" s="88"/>
      <c r="EY153" s="88"/>
      <c r="EZ153" s="88"/>
      <c r="FA153" s="88"/>
      <c r="FB153" s="88"/>
      <c r="FC153" s="88"/>
      <c r="FD153" s="88"/>
      <c r="FE153" s="88"/>
      <c r="FF153" s="88"/>
      <c r="FG153" s="88"/>
      <c r="FH153" s="88"/>
      <c r="FI153" s="88"/>
      <c r="FJ153" s="88"/>
      <c r="FK153" s="88"/>
      <c r="FL153" s="88"/>
      <c r="FM153" s="88"/>
      <c r="FN153" s="88"/>
      <c r="FO153" s="88"/>
      <c r="FP153" s="88"/>
      <c r="FQ153" s="88"/>
      <c r="FR153" s="88"/>
      <c r="FS153" s="88"/>
      <c r="FT153" s="88"/>
      <c r="FU153" s="88"/>
      <c r="FV153" s="88"/>
      <c r="FW153" s="88"/>
      <c r="FX153" s="88"/>
      <c r="FY153" s="88"/>
      <c r="FZ153" s="88"/>
      <c r="GA153" s="88"/>
      <c r="GB153" s="88"/>
      <c r="GC153" s="88"/>
      <c r="GD153" s="88"/>
      <c r="GE153" s="88"/>
      <c r="GF153" s="88"/>
      <c r="GG153" s="88"/>
      <c r="GH153" s="88"/>
      <c r="GI153" s="88"/>
      <c r="GJ153" s="88"/>
      <c r="GK153" s="88"/>
      <c r="GL153" s="88"/>
      <c r="GM153" s="88"/>
      <c r="GN153" s="88"/>
      <c r="GO153" s="88"/>
      <c r="GP153" s="88"/>
      <c r="GQ153" s="88"/>
      <c r="GR153" s="88"/>
      <c r="GS153" s="88"/>
      <c r="GT153" s="88"/>
      <c r="GU153" s="88"/>
      <c r="GV153" s="88"/>
      <c r="GW153" s="88"/>
      <c r="GX153" s="88"/>
      <c r="GY153" s="88"/>
      <c r="GZ153" s="88"/>
      <c r="HA153" s="88"/>
      <c r="HB153" s="88"/>
      <c r="HC153" s="88"/>
      <c r="HD153" s="88"/>
      <c r="HE153" s="88"/>
      <c r="HF153" s="88"/>
      <c r="HG153" s="88"/>
    </row>
    <row r="154" spans="1:215" s="96" customFormat="1" ht="15" customHeight="1">
      <c r="A154" s="88"/>
      <c r="B154" s="88"/>
      <c r="C154" s="671"/>
      <c r="D154" s="672"/>
      <c r="E154" s="672"/>
      <c r="F154" s="672"/>
      <c r="G154" s="672"/>
      <c r="H154" s="672"/>
      <c r="I154" s="672"/>
      <c r="J154" s="672"/>
      <c r="K154" s="672"/>
      <c r="L154" s="672"/>
      <c r="M154" s="672"/>
      <c r="N154" s="672"/>
      <c r="O154" s="672"/>
      <c r="P154" s="672"/>
      <c r="Q154" s="672"/>
      <c r="R154" s="672"/>
      <c r="S154" s="672"/>
      <c r="T154" s="672"/>
      <c r="U154" s="672"/>
      <c r="V154" s="672"/>
      <c r="W154" s="672"/>
      <c r="X154" s="672"/>
      <c r="Y154" s="672"/>
      <c r="Z154" s="672"/>
      <c r="AA154" s="672"/>
      <c r="AB154" s="672"/>
      <c r="AC154" s="672"/>
      <c r="AD154" s="672"/>
      <c r="AE154" s="672"/>
      <c r="AF154" s="672"/>
      <c r="AG154" s="672"/>
      <c r="AH154" s="672"/>
      <c r="AI154" s="672"/>
      <c r="AJ154" s="672"/>
      <c r="AK154" s="672"/>
      <c r="AL154" s="672"/>
      <c r="AM154" s="672"/>
      <c r="AN154" s="672"/>
      <c r="AO154" s="672"/>
      <c r="AP154" s="672"/>
      <c r="AQ154" s="672"/>
      <c r="AR154" s="672"/>
      <c r="AS154" s="672"/>
      <c r="AT154" s="672"/>
      <c r="AU154" s="672"/>
      <c r="AV154" s="672"/>
      <c r="AW154" s="672"/>
      <c r="AX154" s="672"/>
      <c r="AY154" s="672"/>
      <c r="AZ154" s="672"/>
      <c r="BA154" s="672"/>
      <c r="BB154" s="672"/>
      <c r="BC154" s="673"/>
      <c r="BD154" s="676" t="s">
        <v>288</v>
      </c>
      <c r="BE154" s="677"/>
      <c r="BF154" s="677"/>
      <c r="BG154" s="678"/>
      <c r="BH154" s="88"/>
      <c r="BI154" s="159">
        <f>SUM(BI149:BI153)</f>
        <v>1480</v>
      </c>
      <c r="BJ154" s="159">
        <f>SUM(BJ149:BJ153)</f>
        <v>991</v>
      </c>
      <c r="BK154" s="181">
        <f>BK151+BK153+BK149+BK150</f>
        <v>81</v>
      </c>
      <c r="BL154" s="437">
        <f t="shared" ref="BL154:BL159" si="162">BK154*100/180</f>
        <v>45</v>
      </c>
      <c r="BM154" s="88"/>
      <c r="BN154" s="88"/>
      <c r="BO154" s="410"/>
      <c r="BP154" s="88"/>
      <c r="BQ154" s="339"/>
      <c r="BR154" s="88"/>
      <c r="BS154" s="410"/>
      <c r="BT154" s="88"/>
      <c r="BU154" s="410"/>
      <c r="BV154" s="88"/>
      <c r="BW154" s="410"/>
      <c r="BX154" s="410"/>
      <c r="BY154" s="89"/>
      <c r="BZ154" s="88"/>
      <c r="CA154" s="410"/>
      <c r="CB154" s="88"/>
      <c r="CC154" s="410"/>
      <c r="CD154" s="86"/>
      <c r="CE154" s="87"/>
      <c r="CF154" s="88"/>
      <c r="CG154" s="410"/>
      <c r="CH154" s="86"/>
      <c r="CI154" s="87"/>
      <c r="CJ154" s="86"/>
      <c r="CK154" s="87"/>
      <c r="CL154" s="88"/>
      <c r="CM154" s="410"/>
      <c r="CN154" s="86"/>
      <c r="CO154" s="87"/>
      <c r="CP154" s="94"/>
      <c r="CQ154" s="87"/>
      <c r="CR154" s="86"/>
      <c r="CS154" s="87"/>
      <c r="CT154" s="86"/>
      <c r="CU154" s="87"/>
      <c r="CV154" s="86"/>
      <c r="CW154" s="87"/>
      <c r="CX154" s="86"/>
      <c r="CY154" s="87"/>
      <c r="CZ154" s="95"/>
      <c r="DA154" s="87"/>
      <c r="DB154" s="95"/>
      <c r="DC154" s="89"/>
      <c r="DD154" s="88"/>
      <c r="DE154" s="88"/>
      <c r="DF154" s="88"/>
      <c r="DG154" s="411"/>
      <c r="DH154" s="87"/>
      <c r="DI154" s="95"/>
      <c r="DJ154" s="88"/>
      <c r="DK154" s="88"/>
      <c r="DL154" s="87"/>
      <c r="DM154" s="87"/>
      <c r="DO154" s="88"/>
      <c r="DP154" s="88"/>
      <c r="DQ154" s="88"/>
      <c r="DR154" s="88"/>
      <c r="DS154" s="88"/>
      <c r="DT154" s="88"/>
      <c r="DU154" s="88"/>
      <c r="DV154" s="88"/>
      <c r="DW154" s="88"/>
      <c r="DX154" s="88"/>
      <c r="DY154" s="88"/>
      <c r="DZ154" s="88"/>
      <c r="EA154" s="88"/>
      <c r="EB154" s="87"/>
      <c r="EC154" s="88"/>
      <c r="ED154" s="89"/>
      <c r="EE154" s="88"/>
      <c r="EF154" s="88"/>
      <c r="EG154" s="88"/>
      <c r="EH154" s="88"/>
      <c r="EI154" s="88"/>
      <c r="EJ154" s="88"/>
      <c r="EK154" s="88"/>
      <c r="EL154" s="88"/>
      <c r="EM154" s="88"/>
      <c r="EN154" s="88"/>
      <c r="EO154" s="88"/>
      <c r="EP154" s="88"/>
      <c r="EQ154" s="88"/>
      <c r="ER154" s="88"/>
      <c r="ES154" s="88"/>
      <c r="ET154" s="88"/>
      <c r="EU154" s="88"/>
      <c r="EV154" s="88"/>
      <c r="EW154" s="88"/>
      <c r="EX154" s="88"/>
      <c r="EY154" s="88"/>
      <c r="EZ154" s="88"/>
      <c r="FA154" s="88"/>
      <c r="FB154" s="88"/>
      <c r="FC154" s="88"/>
      <c r="FD154" s="88"/>
      <c r="FE154" s="88"/>
      <c r="FF154" s="88"/>
      <c r="FG154" s="88"/>
      <c r="FH154" s="88"/>
      <c r="FI154" s="88"/>
      <c r="FJ154" s="88"/>
      <c r="FK154" s="88"/>
      <c r="FL154" s="88"/>
      <c r="FM154" s="88"/>
      <c r="FN154" s="88"/>
      <c r="FO154" s="88"/>
      <c r="FP154" s="88"/>
      <c r="FQ154" s="88"/>
      <c r="FR154" s="88"/>
      <c r="FS154" s="88"/>
      <c r="FT154" s="88"/>
      <c r="FU154" s="88"/>
      <c r="FV154" s="88"/>
      <c r="FW154" s="88"/>
      <c r="FX154" s="88"/>
      <c r="FY154" s="88"/>
      <c r="FZ154" s="88"/>
      <c r="GA154" s="88"/>
      <c r="GB154" s="88"/>
      <c r="GC154" s="88"/>
      <c r="GD154" s="88"/>
      <c r="GE154" s="88"/>
      <c r="GF154" s="88"/>
      <c r="GG154" s="88"/>
      <c r="GH154" s="88"/>
      <c r="GI154" s="88"/>
      <c r="GJ154" s="88"/>
      <c r="GK154" s="88"/>
      <c r="GL154" s="88"/>
      <c r="GM154" s="88"/>
      <c r="GN154" s="88"/>
      <c r="GO154" s="88"/>
      <c r="GP154" s="88"/>
      <c r="GQ154" s="88"/>
      <c r="GR154" s="88"/>
      <c r="GS154" s="88"/>
      <c r="GT154" s="88"/>
      <c r="GU154" s="88"/>
      <c r="GV154" s="88"/>
      <c r="GW154" s="88"/>
      <c r="GX154" s="88"/>
      <c r="GY154" s="88"/>
      <c r="GZ154" s="88"/>
      <c r="HA154" s="88"/>
      <c r="HB154" s="88"/>
      <c r="HC154" s="88"/>
      <c r="HD154" s="88"/>
      <c r="HE154" s="88"/>
      <c r="HF154" s="88"/>
      <c r="HG154" s="88"/>
    </row>
    <row r="155" spans="1:215" s="96" customFormat="1" ht="15" customHeight="1">
      <c r="A155" s="88"/>
      <c r="B155" s="88"/>
      <c r="C155" s="665" t="s">
        <v>289</v>
      </c>
      <c r="D155" s="666"/>
      <c r="E155" s="666"/>
      <c r="F155" s="666"/>
      <c r="G155" s="666"/>
      <c r="H155" s="666"/>
      <c r="I155" s="666"/>
      <c r="J155" s="666"/>
      <c r="K155" s="666"/>
      <c r="L155" s="666"/>
      <c r="M155" s="666"/>
      <c r="N155" s="666"/>
      <c r="O155" s="666"/>
      <c r="P155" s="666"/>
      <c r="Q155" s="666"/>
      <c r="R155" s="666"/>
      <c r="S155" s="666"/>
      <c r="T155" s="666"/>
      <c r="U155" s="666"/>
      <c r="V155" s="666"/>
      <c r="W155" s="666"/>
      <c r="X155" s="666"/>
      <c r="Y155" s="666"/>
      <c r="Z155" s="666"/>
      <c r="AA155" s="666"/>
      <c r="AB155" s="666"/>
      <c r="AC155" s="666"/>
      <c r="AD155" s="666"/>
      <c r="AE155" s="666"/>
      <c r="AF155" s="666"/>
      <c r="AG155" s="666"/>
      <c r="AH155" s="666"/>
      <c r="AI155" s="666"/>
      <c r="AJ155" s="666"/>
      <c r="AK155" s="666"/>
      <c r="AL155" s="666"/>
      <c r="AM155" s="666"/>
      <c r="AN155" s="666"/>
      <c r="AO155" s="666"/>
      <c r="AP155" s="666"/>
      <c r="AQ155" s="666"/>
      <c r="AR155" s="666"/>
      <c r="AS155" s="666"/>
      <c r="AT155" s="666"/>
      <c r="AU155" s="666"/>
      <c r="AV155" s="666"/>
      <c r="AW155" s="666"/>
      <c r="AX155" s="666"/>
      <c r="AY155" s="666"/>
      <c r="AZ155" s="666"/>
      <c r="BA155" s="666"/>
      <c r="BB155" s="666"/>
      <c r="BC155" s="667"/>
      <c r="BD155" s="674" t="s">
        <v>290</v>
      </c>
      <c r="BE155" s="674"/>
      <c r="BF155" s="674"/>
      <c r="BG155" s="674"/>
      <c r="BH155" s="88"/>
      <c r="BI155" s="88">
        <f>BI154-BI152</f>
        <v>1030</v>
      </c>
      <c r="BJ155" s="88">
        <f>BJ154-BJ152</f>
        <v>709</v>
      </c>
      <c r="BK155" s="121">
        <v>4</v>
      </c>
      <c r="BL155" s="436">
        <f t="shared" si="162"/>
        <v>2.2222222222222223</v>
      </c>
      <c r="BM155" s="88"/>
      <c r="BN155" s="88"/>
      <c r="BO155" s="410"/>
      <c r="BP155" s="88"/>
      <c r="BQ155" s="339"/>
      <c r="BR155" s="88"/>
      <c r="BS155" s="410"/>
      <c r="BT155" s="88"/>
      <c r="BU155" s="410"/>
      <c r="BV155" s="88"/>
      <c r="BW155" s="410"/>
      <c r="BX155" s="410"/>
      <c r="BY155" s="89"/>
      <c r="BZ155" s="88"/>
      <c r="CA155" s="410"/>
      <c r="CB155" s="88"/>
      <c r="CC155" s="410"/>
      <c r="CD155" s="86"/>
      <c r="CE155" s="87"/>
      <c r="CF155" s="88"/>
      <c r="CG155" s="410"/>
      <c r="CH155" s="86"/>
      <c r="CI155" s="87"/>
      <c r="CJ155" s="86"/>
      <c r="CK155" s="87"/>
      <c r="CL155" s="88"/>
      <c r="CM155" s="410"/>
      <c r="CN155" s="86"/>
      <c r="CO155" s="87"/>
      <c r="CP155" s="94"/>
      <c r="CQ155" s="87"/>
      <c r="CR155" s="86"/>
      <c r="CS155" s="87"/>
      <c r="CT155" s="86"/>
      <c r="CU155" s="87"/>
      <c r="CV155" s="86"/>
      <c r="CW155" s="87"/>
      <c r="CX155" s="86"/>
      <c r="CY155" s="87"/>
      <c r="CZ155" s="95"/>
      <c r="DA155" s="87"/>
      <c r="DB155" s="95"/>
      <c r="DC155" s="89"/>
      <c r="DD155" s="88"/>
      <c r="DE155" s="88"/>
      <c r="DF155" s="88"/>
      <c r="DG155" s="411"/>
      <c r="DH155" s="87"/>
      <c r="DI155" s="95"/>
      <c r="DJ155" s="88"/>
      <c r="DK155" s="88"/>
      <c r="DL155" s="87"/>
      <c r="DM155" s="87"/>
      <c r="DO155" s="88"/>
      <c r="DP155" s="88"/>
      <c r="DQ155" s="88"/>
      <c r="DR155" s="88"/>
      <c r="DS155" s="88"/>
      <c r="DT155" s="88"/>
      <c r="DU155" s="88"/>
      <c r="DV155" s="88"/>
      <c r="DW155" s="88"/>
      <c r="DX155" s="88"/>
      <c r="DY155" s="88"/>
      <c r="DZ155" s="88"/>
      <c r="EA155" s="88"/>
      <c r="EB155" s="87"/>
      <c r="EC155" s="88"/>
      <c r="ED155" s="89"/>
      <c r="EE155" s="88"/>
      <c r="EF155" s="88"/>
      <c r="EG155" s="88"/>
      <c r="EH155" s="88"/>
      <c r="EI155" s="88"/>
      <c r="EJ155" s="88"/>
      <c r="EK155" s="88"/>
      <c r="EL155" s="88"/>
      <c r="EM155" s="88"/>
      <c r="EN155" s="88"/>
      <c r="EO155" s="88"/>
      <c r="EP155" s="88"/>
      <c r="EQ155" s="88"/>
      <c r="ER155" s="88"/>
      <c r="ES155" s="88"/>
      <c r="ET155" s="88"/>
      <c r="EU155" s="88"/>
      <c r="EV155" s="88"/>
      <c r="EW155" s="88"/>
      <c r="EX155" s="88"/>
      <c r="EY155" s="88"/>
      <c r="EZ155" s="88"/>
      <c r="FA155" s="88"/>
      <c r="FB155" s="88"/>
      <c r="FC155" s="88"/>
      <c r="FD155" s="88"/>
      <c r="FE155" s="88"/>
      <c r="FF155" s="88"/>
      <c r="FG155" s="88"/>
      <c r="FH155" s="88"/>
      <c r="FI155" s="88"/>
      <c r="FJ155" s="88"/>
      <c r="FK155" s="88"/>
      <c r="FL155" s="88"/>
      <c r="FM155" s="88"/>
      <c r="FN155" s="88"/>
      <c r="FO155" s="88"/>
      <c r="FP155" s="88"/>
      <c r="FQ155" s="88"/>
      <c r="FR155" s="88"/>
      <c r="FS155" s="88"/>
      <c r="FT155" s="88"/>
      <c r="FU155" s="88"/>
      <c r="FV155" s="88"/>
      <c r="FW155" s="88"/>
      <c r="FX155" s="88"/>
      <c r="FY155" s="88"/>
      <c r="FZ155" s="88"/>
      <c r="GA155" s="88"/>
      <c r="GB155" s="88"/>
      <c r="GC155" s="88"/>
      <c r="GD155" s="88"/>
      <c r="GE155" s="88"/>
      <c r="GF155" s="88"/>
      <c r="GG155" s="88"/>
      <c r="GH155" s="88"/>
      <c r="GI155" s="88"/>
      <c r="GJ155" s="88"/>
      <c r="GK155" s="88"/>
      <c r="GL155" s="88"/>
      <c r="GM155" s="88"/>
      <c r="GN155" s="88"/>
      <c r="GO155" s="88"/>
      <c r="GP155" s="88"/>
      <c r="GQ155" s="88"/>
      <c r="GR155" s="88"/>
      <c r="GS155" s="88"/>
      <c r="GT155" s="88"/>
      <c r="GU155" s="88"/>
      <c r="GV155" s="88"/>
      <c r="GW155" s="88"/>
      <c r="GX155" s="88"/>
      <c r="GY155" s="88"/>
      <c r="GZ155" s="88"/>
      <c r="HA155" s="88"/>
      <c r="HB155" s="88"/>
      <c r="HC155" s="88"/>
      <c r="HD155" s="88"/>
      <c r="HE155" s="88"/>
      <c r="HF155" s="88"/>
      <c r="HG155" s="88"/>
    </row>
    <row r="156" spans="1:215" ht="15" customHeight="1">
      <c r="C156" s="668"/>
      <c r="D156" s="669"/>
      <c r="E156" s="669"/>
      <c r="F156" s="669"/>
      <c r="G156" s="669"/>
      <c r="H156" s="669"/>
      <c r="I156" s="669"/>
      <c r="J156" s="669"/>
      <c r="K156" s="669"/>
      <c r="L156" s="669"/>
      <c r="M156" s="669"/>
      <c r="N156" s="669"/>
      <c r="O156" s="669"/>
      <c r="P156" s="669"/>
      <c r="Q156" s="669"/>
      <c r="R156" s="669"/>
      <c r="S156" s="669"/>
      <c r="T156" s="669"/>
      <c r="U156" s="669"/>
      <c r="V156" s="669"/>
      <c r="W156" s="669"/>
      <c r="X156" s="669"/>
      <c r="Y156" s="669"/>
      <c r="Z156" s="669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70"/>
      <c r="BD156" s="675" t="s">
        <v>291</v>
      </c>
      <c r="BE156" s="675"/>
      <c r="BF156" s="675"/>
      <c r="BG156" s="675"/>
      <c r="BI156" s="88">
        <f>BI154-BI151</f>
        <v>990</v>
      </c>
      <c r="BJ156" s="88">
        <f>BJ154-BJ151</f>
        <v>688</v>
      </c>
      <c r="BK156" s="121">
        <v>1</v>
      </c>
      <c r="BL156" s="436">
        <f t="shared" si="162"/>
        <v>0.55555555555555558</v>
      </c>
      <c r="BM156" s="88"/>
    </row>
    <row r="157" spans="1:215" ht="15" customHeight="1">
      <c r="C157" s="668"/>
      <c r="D157" s="669"/>
      <c r="E157" s="669"/>
      <c r="F157" s="669"/>
      <c r="G157" s="669"/>
      <c r="H157" s="669"/>
      <c r="I157" s="669"/>
      <c r="J157" s="669"/>
      <c r="K157" s="669"/>
      <c r="L157" s="669"/>
      <c r="M157" s="669"/>
      <c r="N157" s="669"/>
      <c r="O157" s="669"/>
      <c r="P157" s="669"/>
      <c r="Q157" s="669"/>
      <c r="R157" s="669"/>
      <c r="S157" s="669"/>
      <c r="T157" s="669"/>
      <c r="U157" s="669"/>
      <c r="V157" s="669"/>
      <c r="W157" s="669"/>
      <c r="X157" s="669"/>
      <c r="Y157" s="669"/>
      <c r="Z157" s="669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70"/>
      <c r="BD157" s="675" t="s">
        <v>292</v>
      </c>
      <c r="BE157" s="675"/>
      <c r="BF157" s="675"/>
      <c r="BG157" s="675"/>
      <c r="BI157" s="88">
        <f>BK154-BK152</f>
        <v>43</v>
      </c>
      <c r="BK157" s="121">
        <v>3</v>
      </c>
      <c r="BL157" s="436">
        <f t="shared" si="162"/>
        <v>1.6666666666666667</v>
      </c>
      <c r="BM157" s="88"/>
    </row>
    <row r="158" spans="1:215" ht="15" customHeight="1">
      <c r="C158" s="668"/>
      <c r="D158" s="669"/>
      <c r="E158" s="669"/>
      <c r="F158" s="669"/>
      <c r="G158" s="669"/>
      <c r="H158" s="669"/>
      <c r="I158" s="669"/>
      <c r="J158" s="669"/>
      <c r="K158" s="669"/>
      <c r="L158" s="669"/>
      <c r="M158" s="669"/>
      <c r="N158" s="669"/>
      <c r="O158" s="669"/>
      <c r="P158" s="669"/>
      <c r="Q158" s="669"/>
      <c r="R158" s="669"/>
      <c r="S158" s="669"/>
      <c r="T158" s="669"/>
      <c r="U158" s="669"/>
      <c r="V158" s="669"/>
      <c r="W158" s="669"/>
      <c r="X158" s="669"/>
      <c r="Y158" s="669"/>
      <c r="Z158" s="669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70"/>
      <c r="BD158" s="675" t="s">
        <v>293</v>
      </c>
      <c r="BE158" s="675"/>
      <c r="BF158" s="675"/>
      <c r="BG158" s="675"/>
      <c r="BI158" s="88"/>
      <c r="BK158" s="121">
        <v>3</v>
      </c>
      <c r="BL158" s="436">
        <f t="shared" si="162"/>
        <v>1.6666666666666667</v>
      </c>
      <c r="BM158" s="88"/>
    </row>
    <row r="159" spans="1:215" ht="15" customHeight="1">
      <c r="C159" s="671"/>
      <c r="D159" s="672"/>
      <c r="E159" s="672"/>
      <c r="F159" s="672"/>
      <c r="G159" s="672"/>
      <c r="H159" s="672"/>
      <c r="I159" s="672"/>
      <c r="J159" s="672"/>
      <c r="K159" s="672"/>
      <c r="L159" s="672"/>
      <c r="M159" s="672"/>
      <c r="N159" s="672"/>
      <c r="O159" s="672"/>
      <c r="P159" s="672"/>
      <c r="Q159" s="672"/>
      <c r="R159" s="672"/>
      <c r="S159" s="672"/>
      <c r="T159" s="672"/>
      <c r="U159" s="672"/>
      <c r="V159" s="672"/>
      <c r="W159" s="672"/>
      <c r="X159" s="672"/>
      <c r="Y159" s="672"/>
      <c r="Z159" s="672"/>
      <c r="AA159" s="672"/>
      <c r="AB159" s="672"/>
      <c r="AC159" s="672"/>
      <c r="AD159" s="672"/>
      <c r="AE159" s="672"/>
      <c r="AF159" s="672"/>
      <c r="AG159" s="672"/>
      <c r="AH159" s="672"/>
      <c r="AI159" s="672"/>
      <c r="AJ159" s="672"/>
      <c r="AK159" s="672"/>
      <c r="AL159" s="672"/>
      <c r="AM159" s="672"/>
      <c r="AN159" s="672"/>
      <c r="AO159" s="672"/>
      <c r="AP159" s="672"/>
      <c r="AQ159" s="672"/>
      <c r="AR159" s="672"/>
      <c r="AS159" s="672"/>
      <c r="AT159" s="672"/>
      <c r="AU159" s="672"/>
      <c r="AV159" s="672"/>
      <c r="AW159" s="672"/>
      <c r="AX159" s="672"/>
      <c r="AY159" s="672"/>
      <c r="AZ159" s="672"/>
      <c r="BA159" s="672"/>
      <c r="BB159" s="672"/>
      <c r="BC159" s="673"/>
      <c r="BD159" s="676" t="s">
        <v>288</v>
      </c>
      <c r="BE159" s="677"/>
      <c r="BF159" s="677"/>
      <c r="BG159" s="678"/>
      <c r="BI159" s="88"/>
      <c r="BK159" s="121">
        <f>SUM(BK155:BK158)</f>
        <v>11</v>
      </c>
      <c r="BL159" s="437">
        <f t="shared" si="162"/>
        <v>6.1111111111111107</v>
      </c>
      <c r="BM159" s="88"/>
    </row>
  </sheetData>
  <sortState xmlns:xlrd2="http://schemas.microsoft.com/office/spreadsheetml/2017/richdata2" ref="B31:BA39">
    <sortCondition ref="B31:B39"/>
  </sortState>
  <mergeCells count="174">
    <mergeCell ref="BG132:BG133"/>
    <mergeCell ref="C155:BC159"/>
    <mergeCell ref="BD155:BG155"/>
    <mergeCell ref="BD156:BG156"/>
    <mergeCell ref="BD157:BG157"/>
    <mergeCell ref="BD158:BG158"/>
    <mergeCell ref="BD159:BG159"/>
    <mergeCell ref="BD149:BG149"/>
    <mergeCell ref="BD150:BG150"/>
    <mergeCell ref="C151:BC154"/>
    <mergeCell ref="BD151:BG151"/>
    <mergeCell ref="BD152:BG152"/>
    <mergeCell ref="BD153:BG153"/>
    <mergeCell ref="BD154:BG154"/>
    <mergeCell ref="AR132:AU132"/>
    <mergeCell ref="AW132:AZ132"/>
    <mergeCell ref="A135:B135"/>
    <mergeCell ref="B141:B144"/>
    <mergeCell ref="BJ141:BO141"/>
    <mergeCell ref="BP141:BS141"/>
    <mergeCell ref="BT141:BW141"/>
    <mergeCell ref="BT142:BU142"/>
    <mergeCell ref="BV142:BW142"/>
    <mergeCell ref="D133:L133"/>
    <mergeCell ref="N133:V133"/>
    <mergeCell ref="X133:AF133"/>
    <mergeCell ref="AH133:AP133"/>
    <mergeCell ref="AR133:AZ133"/>
    <mergeCell ref="BH133:BI133"/>
    <mergeCell ref="BB132:BF133"/>
    <mergeCell ref="BH132:BI132"/>
    <mergeCell ref="BJ132:BO132"/>
    <mergeCell ref="BP132:BS132"/>
    <mergeCell ref="BT132:BW132"/>
    <mergeCell ref="AB131:AB132"/>
    <mergeCell ref="AG131:AG132"/>
    <mergeCell ref="AL131:AL132"/>
    <mergeCell ref="AQ131:AQ132"/>
    <mergeCell ref="AV131:AV132"/>
    <mergeCell ref="BA131:BA132"/>
    <mergeCell ref="CY132:CY133"/>
    <mergeCell ref="BJ133:BO133"/>
    <mergeCell ref="BP133:BS133"/>
    <mergeCell ref="BT133:BW133"/>
    <mergeCell ref="DK131:DK133"/>
    <mergeCell ref="DL131:DL133"/>
    <mergeCell ref="DM131:DM133"/>
    <mergeCell ref="D132:G132"/>
    <mergeCell ref="I132:L132"/>
    <mergeCell ref="N132:Q132"/>
    <mergeCell ref="S132:V132"/>
    <mergeCell ref="X132:AA132"/>
    <mergeCell ref="AC132:AF132"/>
    <mergeCell ref="AH132:AK132"/>
    <mergeCell ref="BX131:BX133"/>
    <mergeCell ref="BY131:BY133"/>
    <mergeCell ref="DH131:DH133"/>
    <mergeCell ref="DI131:DI133"/>
    <mergeCell ref="DJ131:DJ133"/>
    <mergeCell ref="CZ132:CZ133"/>
    <mergeCell ref="DA132:DA133"/>
    <mergeCell ref="DB132:DB133"/>
    <mergeCell ref="DC132:DC133"/>
    <mergeCell ref="AM132:AP132"/>
    <mergeCell ref="A105:BA105"/>
    <mergeCell ref="A110:BA110"/>
    <mergeCell ref="A111:BA111"/>
    <mergeCell ref="A123:BA123"/>
    <mergeCell ref="A131:C133"/>
    <mergeCell ref="H131:H132"/>
    <mergeCell ref="M131:M132"/>
    <mergeCell ref="R131:R132"/>
    <mergeCell ref="W131:W132"/>
    <mergeCell ref="A77:BA77"/>
    <mergeCell ref="A95:BA95"/>
    <mergeCell ref="A100:BA100"/>
    <mergeCell ref="A40:BA40"/>
    <mergeCell ref="A42:BA42"/>
    <mergeCell ref="A43:BA43"/>
    <mergeCell ref="A52:BA52"/>
    <mergeCell ref="A60:BA60"/>
    <mergeCell ref="A76:BA76"/>
    <mergeCell ref="A15:BA15"/>
    <mergeCell ref="A16:BA16"/>
    <mergeCell ref="A19:BA19"/>
    <mergeCell ref="A25:BA25"/>
    <mergeCell ref="A26:BA26"/>
    <mergeCell ref="A30:BA30"/>
    <mergeCell ref="AV13:AV14"/>
    <mergeCell ref="AW13:AZ13"/>
    <mergeCell ref="BA13:BA14"/>
    <mergeCell ref="R13:R14"/>
    <mergeCell ref="S13:V13"/>
    <mergeCell ref="W13:W14"/>
    <mergeCell ref="X13:AA13"/>
    <mergeCell ref="AB13:AB14"/>
    <mergeCell ref="AC13:AF13"/>
    <mergeCell ref="DN12:DN14"/>
    <mergeCell ref="D13:G13"/>
    <mergeCell ref="H13:H14"/>
    <mergeCell ref="I13:L13"/>
    <mergeCell ref="M13:M14"/>
    <mergeCell ref="N13:Q13"/>
    <mergeCell ref="BB12:BB14"/>
    <mergeCell ref="BC12:BF13"/>
    <mergeCell ref="BG12:BG14"/>
    <mergeCell ref="CN12:CO12"/>
    <mergeCell ref="CY12:CY13"/>
    <mergeCell ref="CZ12:CZ13"/>
    <mergeCell ref="BP13:BS13"/>
    <mergeCell ref="DJ13:DK13"/>
    <mergeCell ref="DL13:DM13"/>
    <mergeCell ref="AG13:AG14"/>
    <mergeCell ref="AH13:AK13"/>
    <mergeCell ref="AL13:AL14"/>
    <mergeCell ref="AM13:AP13"/>
    <mergeCell ref="AQ13:AQ14"/>
    <mergeCell ref="AR13:AU13"/>
    <mergeCell ref="DA12:DA13"/>
    <mergeCell ref="DB12:DB13"/>
    <mergeCell ref="DC12:DC13"/>
    <mergeCell ref="DJ10:DM12"/>
    <mergeCell ref="BH11:BI11"/>
    <mergeCell ref="BJ11:BK11"/>
    <mergeCell ref="BL11:BM11"/>
    <mergeCell ref="BN11:BO11"/>
    <mergeCell ref="BP11:BQ11"/>
    <mergeCell ref="BR11:BS11"/>
    <mergeCell ref="BT11:BU11"/>
    <mergeCell ref="BZ10:CA10"/>
    <mergeCell ref="CB10:CG10"/>
    <mergeCell ref="CH10:CM10"/>
    <mergeCell ref="CN10:CU10"/>
    <mergeCell ref="CV10:CW11"/>
    <mergeCell ref="CX10:CX12"/>
    <mergeCell ref="CJ11:CK11"/>
    <mergeCell ref="CL11:CM11"/>
    <mergeCell ref="CN11:CO11"/>
    <mergeCell ref="CP11:CQ11"/>
    <mergeCell ref="CR11:CS11"/>
    <mergeCell ref="CT11:CU11"/>
    <mergeCell ref="BV11:BW11"/>
    <mergeCell ref="BZ11:CA11"/>
    <mergeCell ref="CB11:CC11"/>
    <mergeCell ref="CD11:CE11"/>
    <mergeCell ref="BH9:BW9"/>
    <mergeCell ref="BZ9:CW9"/>
    <mergeCell ref="A10:BG10"/>
    <mergeCell ref="BH10:BO10"/>
    <mergeCell ref="BP10:BS10"/>
    <mergeCell ref="BT10:BW10"/>
    <mergeCell ref="BX10:BY13"/>
    <mergeCell ref="CY10:DC10"/>
    <mergeCell ref="DG10:DI13"/>
    <mergeCell ref="A12:A14"/>
    <mergeCell ref="B12:B14"/>
    <mergeCell ref="C12:C14"/>
    <mergeCell ref="D12:M12"/>
    <mergeCell ref="N12:W12"/>
    <mergeCell ref="X12:AG12"/>
    <mergeCell ref="AH12:AQ12"/>
    <mergeCell ref="AR12:BA12"/>
    <mergeCell ref="CF11:CG11"/>
    <mergeCell ref="CH11:CI11"/>
    <mergeCell ref="DD12:DF13"/>
    <mergeCell ref="A1:BG1"/>
    <mergeCell ref="A2:BG2"/>
    <mergeCell ref="A3:BG3"/>
    <mergeCell ref="A4:BG4"/>
    <mergeCell ref="A5:BG5"/>
    <mergeCell ref="A6:BG6"/>
    <mergeCell ref="A7:BG7"/>
    <mergeCell ref="A8:BG8"/>
    <mergeCell ref="A9:BG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CB5C-F2FE-41E5-B659-28A61F4D96F3}">
  <sheetPr>
    <pageSetUpPr fitToPage="1"/>
  </sheetPr>
  <dimension ref="A1:HK190"/>
  <sheetViews>
    <sheetView topLeftCell="BC14" zoomScale="70" zoomScaleNormal="70" zoomScaleSheetLayoutView="80" workbookViewId="0">
      <selection activeCell="EP22" sqref="EP22:EX97"/>
    </sheetView>
  </sheetViews>
  <sheetFormatPr defaultColWidth="9.140625" defaultRowHeight="12"/>
  <cols>
    <col min="1" max="1" width="3.42578125" style="5" customWidth="1"/>
    <col min="2" max="2" width="58.7109375" style="5" customWidth="1"/>
    <col min="3" max="3" width="29.85546875" style="362" customWidth="1"/>
    <col min="4" max="33" width="3.7109375" style="5" hidden="1" customWidth="1"/>
    <col min="34" max="37" width="3.7109375" style="71" hidden="1" customWidth="1"/>
    <col min="38" max="38" width="3.7109375" style="5" hidden="1" customWidth="1"/>
    <col min="39" max="42" width="3.7109375" style="71" hidden="1" customWidth="1"/>
    <col min="43" max="43" width="3.7109375" style="5" hidden="1" customWidth="1"/>
    <col min="44" max="47" width="3.7109375" style="71" hidden="1" customWidth="1"/>
    <col min="48" max="48" width="3.7109375" style="5" hidden="1" customWidth="1"/>
    <col min="49" max="52" width="3.7109375" style="71" hidden="1" customWidth="1"/>
    <col min="53" max="53" width="3.7109375" style="5" hidden="1" customWidth="1"/>
    <col min="54" max="54" width="10" style="5" hidden="1" customWidth="1"/>
    <col min="55" max="62" width="4.7109375" style="5" customWidth="1"/>
    <col min="63" max="63" width="4.7109375" style="5" hidden="1" customWidth="1"/>
    <col min="64" max="64" width="10.28515625" style="5" hidden="1" customWidth="1"/>
    <col min="65" max="65" width="9.28515625" style="35" hidden="1" customWidth="1"/>
    <col min="66" max="66" width="9.140625" style="5" hidden="1" customWidth="1"/>
    <col min="67" max="67" width="9.140625" style="35" hidden="1" customWidth="1"/>
    <col min="68" max="68" width="9.140625" style="5" hidden="1" customWidth="1"/>
    <col min="69" max="69" width="9.140625" style="35" hidden="1" customWidth="1"/>
    <col min="70" max="70" width="9.140625" style="5" hidden="1" customWidth="1"/>
    <col min="71" max="71" width="9.140625" style="35" hidden="1" customWidth="1"/>
    <col min="72" max="72" width="9.140625" style="5" hidden="1" customWidth="1"/>
    <col min="73" max="73" width="9.140625" style="25" hidden="1" customWidth="1"/>
    <col min="74" max="74" width="9.140625" style="5" hidden="1" customWidth="1"/>
    <col min="75" max="75" width="9.140625" style="35" hidden="1" customWidth="1"/>
    <col min="76" max="76" width="9.140625" style="5" hidden="1" customWidth="1"/>
    <col min="77" max="77" width="9.140625" style="35" hidden="1" customWidth="1"/>
    <col min="78" max="78" width="9.140625" style="5" hidden="1" customWidth="1"/>
    <col min="79" max="80" width="9.140625" style="35" hidden="1" customWidth="1"/>
    <col min="81" max="81" width="9.140625" style="7" hidden="1" customWidth="1"/>
    <col min="82" max="82" width="9.140625" style="5" hidden="1" customWidth="1"/>
    <col min="83" max="83" width="9.140625" style="35" hidden="1" customWidth="1"/>
    <col min="84" max="84" width="9.140625" style="5" hidden="1" customWidth="1"/>
    <col min="85" max="85" width="9.140625" style="35" hidden="1" customWidth="1"/>
    <col min="86" max="86" width="9.140625" style="36" hidden="1" customWidth="1"/>
    <col min="87" max="87" width="9.140625" style="6" hidden="1" customWidth="1"/>
    <col min="88" max="88" width="9.140625" style="5" hidden="1" customWidth="1"/>
    <col min="89" max="89" width="1.5703125" style="35" hidden="1" customWidth="1"/>
    <col min="90" max="90" width="9.140625" style="36" hidden="1" customWidth="1"/>
    <col min="91" max="91" width="9.140625" style="6" hidden="1" customWidth="1"/>
    <col min="92" max="92" width="9.140625" style="36" hidden="1" customWidth="1"/>
    <col min="93" max="93" width="9.140625" style="6" hidden="1" customWidth="1"/>
    <col min="94" max="94" width="9.140625" style="5" hidden="1" customWidth="1"/>
    <col min="95" max="95" width="9.140625" style="35" hidden="1" customWidth="1"/>
    <col min="96" max="96" width="9.140625" style="36" hidden="1" customWidth="1"/>
    <col min="97" max="97" width="9.140625" style="6" hidden="1" customWidth="1"/>
    <col min="98" max="98" width="9.140625" style="37" hidden="1" customWidth="1"/>
    <col min="99" max="99" width="9.140625" style="6" hidden="1" customWidth="1"/>
    <col min="100" max="100" width="9.140625" style="36" hidden="1" customWidth="1"/>
    <col min="101" max="101" width="9.140625" style="6" hidden="1" customWidth="1"/>
    <col min="102" max="102" width="9.140625" style="36" hidden="1" customWidth="1"/>
    <col min="103" max="103" width="9.140625" style="6" hidden="1" customWidth="1"/>
    <col min="104" max="104" width="9.140625" style="36" hidden="1" customWidth="1"/>
    <col min="105" max="105" width="9.140625" style="6" hidden="1" customWidth="1"/>
    <col min="106" max="106" width="9.140625" style="36" hidden="1" customWidth="1"/>
    <col min="107" max="107" width="9.140625" style="6" hidden="1" customWidth="1"/>
    <col min="108" max="108" width="9.140625" style="38" hidden="1" customWidth="1"/>
    <col min="109" max="109" width="9.140625" style="6" hidden="1" customWidth="1"/>
    <col min="110" max="110" width="9.140625" style="38" hidden="1" customWidth="1"/>
    <col min="111" max="111" width="9.140625" style="7" hidden="1" customWidth="1"/>
    <col min="112" max="114" width="9.140625" style="5" hidden="1" customWidth="1"/>
    <col min="115" max="115" width="9.140625" style="39" hidden="1" customWidth="1"/>
    <col min="116" max="116" width="9.140625" style="6" hidden="1" customWidth="1"/>
    <col min="117" max="117" width="9.140625" style="38" hidden="1" customWidth="1"/>
    <col min="118" max="119" width="9.140625" style="5" hidden="1" customWidth="1"/>
    <col min="120" max="120" width="9.140625" style="6" hidden="1" customWidth="1"/>
    <col min="121" max="121" width="9.7109375" style="6" hidden="1" customWidth="1"/>
    <col min="122" max="122" width="45.5703125" style="40" hidden="1" customWidth="1"/>
    <col min="123" max="135" width="9.140625" style="5" hidden="1" customWidth="1"/>
    <col min="136" max="136" width="9.140625" style="6" hidden="1" customWidth="1"/>
    <col min="137" max="137" width="9.140625" style="5" hidden="1" customWidth="1"/>
    <col min="138" max="138" width="9.140625" style="7" hidden="1" customWidth="1"/>
    <col min="139" max="140" width="0" style="5" hidden="1" customWidth="1"/>
    <col min="141" max="16384" width="9.140625" style="5"/>
  </cols>
  <sheetData>
    <row r="1" spans="1:168" ht="12.75" hidden="1">
      <c r="A1" s="543" t="s">
        <v>294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84"/>
      <c r="BM1" s="84"/>
      <c r="BN1" s="84"/>
      <c r="BO1" s="84"/>
      <c r="BP1" s="84"/>
      <c r="BQ1" s="85"/>
      <c r="BR1" s="84"/>
      <c r="BS1" s="85"/>
      <c r="BT1" s="84"/>
      <c r="BU1" s="84"/>
      <c r="BV1" s="84"/>
      <c r="BW1" s="84"/>
      <c r="BX1" s="84"/>
      <c r="BY1" s="84"/>
      <c r="BZ1" s="84"/>
      <c r="CA1" s="84"/>
      <c r="CB1" s="86"/>
      <c r="CC1" s="87"/>
      <c r="CD1" s="84"/>
      <c r="CE1" s="87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7"/>
      <c r="EG1" s="88"/>
      <c r="EH1" s="89"/>
      <c r="EI1" s="88"/>
      <c r="EJ1" s="88"/>
    </row>
    <row r="2" spans="1:168" ht="12.75" hidden="1">
      <c r="A2" s="543" t="s">
        <v>295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84"/>
      <c r="BM2" s="84"/>
      <c r="BN2" s="84"/>
      <c r="BO2" s="84"/>
      <c r="BP2" s="84"/>
      <c r="BQ2" s="85"/>
      <c r="BR2" s="84"/>
      <c r="BS2" s="85"/>
      <c r="BT2" s="84"/>
      <c r="BU2" s="84"/>
      <c r="BV2" s="84"/>
      <c r="BW2" s="84"/>
      <c r="BX2" s="84"/>
      <c r="BY2" s="84"/>
      <c r="BZ2" s="84"/>
      <c r="CA2" s="84"/>
      <c r="CB2" s="86"/>
      <c r="CC2" s="87"/>
      <c r="CD2" s="84"/>
      <c r="CE2" s="87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7"/>
      <c r="EG2" s="88"/>
      <c r="EH2" s="89"/>
      <c r="EI2" s="88"/>
      <c r="EJ2" s="88"/>
    </row>
    <row r="3" spans="1:168" ht="12.75" hidden="1">
      <c r="A3" s="543" t="s">
        <v>296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3"/>
      <c r="AW3" s="543"/>
      <c r="AX3" s="543"/>
      <c r="AY3" s="543"/>
      <c r="AZ3" s="543"/>
      <c r="BA3" s="543"/>
      <c r="BB3" s="543"/>
      <c r="BC3" s="543"/>
      <c r="BD3" s="543"/>
      <c r="BE3" s="543"/>
      <c r="BF3" s="543"/>
      <c r="BG3" s="543"/>
      <c r="BH3" s="543"/>
      <c r="BI3" s="543"/>
      <c r="BJ3" s="543"/>
      <c r="BK3" s="543"/>
      <c r="BL3" s="84"/>
      <c r="BM3" s="84"/>
      <c r="BN3" s="84"/>
      <c r="BO3" s="84"/>
      <c r="BP3" s="84"/>
      <c r="BQ3" s="85"/>
      <c r="BR3" s="84"/>
      <c r="BS3" s="85"/>
      <c r="BT3" s="84"/>
      <c r="BU3" s="84"/>
      <c r="BV3" s="84"/>
      <c r="BW3" s="84"/>
      <c r="BX3" s="84"/>
      <c r="BY3" s="84"/>
      <c r="BZ3" s="84"/>
      <c r="CA3" s="84"/>
      <c r="CB3" s="86"/>
      <c r="CC3" s="87"/>
      <c r="CD3" s="84"/>
      <c r="CE3" s="87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7"/>
      <c r="EG3" s="88"/>
      <c r="EH3" s="89"/>
      <c r="EI3" s="88"/>
      <c r="EJ3" s="88"/>
    </row>
    <row r="4" spans="1:168" ht="12.75" hidden="1">
      <c r="A4" s="543" t="s">
        <v>297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  <c r="BB4" s="543"/>
      <c r="BC4" s="543"/>
      <c r="BD4" s="543"/>
      <c r="BE4" s="543"/>
      <c r="BF4" s="543"/>
      <c r="BG4" s="543"/>
      <c r="BH4" s="543"/>
      <c r="BI4" s="543"/>
      <c r="BJ4" s="543"/>
      <c r="BK4" s="543"/>
      <c r="BL4" s="84"/>
      <c r="BM4" s="84"/>
      <c r="BN4" s="84"/>
      <c r="BO4" s="84"/>
      <c r="BP4" s="84"/>
      <c r="BQ4" s="85"/>
      <c r="BR4" s="84"/>
      <c r="BS4" s="85"/>
      <c r="BT4" s="84"/>
      <c r="BU4" s="84"/>
      <c r="BV4" s="84"/>
      <c r="BW4" s="84"/>
      <c r="BX4" s="84"/>
      <c r="BY4" s="84"/>
      <c r="BZ4" s="84"/>
      <c r="CA4" s="84"/>
      <c r="CB4" s="86"/>
      <c r="CC4" s="87"/>
      <c r="CD4" s="84"/>
      <c r="CE4" s="87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7"/>
      <c r="EG4" s="88"/>
      <c r="EH4" s="89"/>
      <c r="EI4" s="88"/>
      <c r="EJ4" s="88"/>
    </row>
    <row r="5" spans="1:168" ht="12.75" hidden="1" customHeight="1">
      <c r="A5" s="544" t="s">
        <v>298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544"/>
      <c r="AL5" s="544"/>
      <c r="AM5" s="544"/>
      <c r="AN5" s="544"/>
      <c r="AO5" s="544"/>
      <c r="AP5" s="544"/>
      <c r="AQ5" s="544"/>
      <c r="AR5" s="544"/>
      <c r="AS5" s="544"/>
      <c r="AT5" s="544"/>
      <c r="AU5" s="544"/>
      <c r="AV5" s="544"/>
      <c r="AW5" s="544"/>
      <c r="AX5" s="544"/>
      <c r="AY5" s="544"/>
      <c r="AZ5" s="544"/>
      <c r="BA5" s="544"/>
      <c r="BB5" s="544"/>
      <c r="BC5" s="544"/>
      <c r="BD5" s="544"/>
      <c r="BE5" s="544"/>
      <c r="BF5" s="544"/>
      <c r="BG5" s="544"/>
      <c r="BH5" s="544"/>
      <c r="BI5" s="544"/>
      <c r="BJ5" s="544"/>
      <c r="BK5" s="544"/>
      <c r="BL5" s="84"/>
      <c r="BM5" s="84"/>
      <c r="BN5" s="84"/>
      <c r="BO5" s="84"/>
      <c r="BP5" s="84"/>
      <c r="BQ5" s="85"/>
      <c r="BR5" s="84"/>
      <c r="BS5" s="85"/>
      <c r="BT5" s="84"/>
      <c r="BU5" s="84"/>
      <c r="BV5" s="84"/>
      <c r="BW5" s="84"/>
      <c r="BX5" s="84"/>
      <c r="BY5" s="84"/>
      <c r="BZ5" s="84"/>
      <c r="CA5" s="84"/>
      <c r="CB5" s="86"/>
      <c r="CC5" s="87"/>
      <c r="CD5" s="84"/>
      <c r="CE5" s="87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7"/>
      <c r="EG5" s="88"/>
      <c r="EH5" s="89"/>
      <c r="EI5" s="88"/>
      <c r="EJ5" s="88"/>
    </row>
    <row r="6" spans="1:168" ht="15" customHeight="1">
      <c r="A6" s="704" t="s">
        <v>299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4"/>
      <c r="AM6" s="704"/>
      <c r="AN6" s="704"/>
      <c r="AO6" s="704"/>
      <c r="AP6" s="704"/>
      <c r="AQ6" s="704"/>
      <c r="AR6" s="704"/>
      <c r="AS6" s="704"/>
      <c r="AT6" s="704"/>
      <c r="AU6" s="704"/>
      <c r="AV6" s="704"/>
      <c r="AW6" s="704"/>
      <c r="AX6" s="704"/>
      <c r="AY6" s="704"/>
      <c r="AZ6" s="704"/>
      <c r="BA6" s="704"/>
      <c r="BB6" s="704"/>
      <c r="BC6" s="704"/>
      <c r="BD6" s="704"/>
      <c r="BE6" s="704"/>
      <c r="BF6" s="704"/>
      <c r="BG6" s="704"/>
      <c r="BH6" s="704"/>
      <c r="BI6" s="704"/>
      <c r="BJ6" s="704"/>
      <c r="BK6" s="704"/>
      <c r="BL6" s="84"/>
      <c r="BM6" s="85"/>
      <c r="BN6" s="84"/>
      <c r="BO6" s="85"/>
      <c r="BP6" s="84"/>
      <c r="BQ6" s="85"/>
      <c r="BR6" s="84"/>
      <c r="BS6" s="85"/>
      <c r="BT6" s="84"/>
      <c r="BU6" s="93"/>
      <c r="BV6" s="84"/>
      <c r="BW6" s="85"/>
      <c r="BX6" s="84"/>
      <c r="BY6" s="85"/>
      <c r="BZ6" s="84"/>
      <c r="CA6" s="85"/>
      <c r="CB6" s="85"/>
      <c r="CC6" s="89"/>
      <c r="CD6" s="84"/>
      <c r="CE6" s="85"/>
      <c r="CF6" s="84"/>
      <c r="CG6" s="85"/>
      <c r="CH6" s="86"/>
      <c r="CI6" s="87"/>
      <c r="CJ6" s="84"/>
      <c r="CK6" s="85"/>
      <c r="CL6" s="86"/>
      <c r="CM6" s="87"/>
      <c r="CN6" s="86"/>
      <c r="CO6" s="87"/>
      <c r="CP6" s="84"/>
      <c r="CQ6" s="85"/>
      <c r="CR6" s="86"/>
      <c r="CS6" s="87"/>
      <c r="CT6" s="94"/>
      <c r="CU6" s="87"/>
      <c r="CV6" s="86"/>
      <c r="CW6" s="87"/>
      <c r="CX6" s="86"/>
      <c r="CY6" s="87"/>
      <c r="CZ6" s="86"/>
      <c r="DA6" s="87"/>
      <c r="DB6" s="86"/>
      <c r="DC6" s="87"/>
      <c r="DD6" s="95"/>
      <c r="DE6" s="87"/>
      <c r="DF6" s="95"/>
      <c r="DG6" s="89"/>
      <c r="DH6" s="84"/>
      <c r="DI6" s="84"/>
      <c r="DJ6" s="84"/>
      <c r="DK6" s="86"/>
      <c r="DL6" s="87"/>
      <c r="DM6" s="95"/>
      <c r="DN6" s="84"/>
      <c r="DO6" s="84"/>
      <c r="DP6" s="87"/>
      <c r="DQ6" s="87"/>
      <c r="DR6" s="96"/>
      <c r="DS6" s="84"/>
      <c r="DT6" s="84"/>
      <c r="DU6" s="84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7"/>
      <c r="EG6" s="88"/>
      <c r="EH6" s="89"/>
      <c r="EI6" s="88"/>
      <c r="EJ6" s="88"/>
    </row>
    <row r="7" spans="1:168" ht="15" customHeight="1">
      <c r="A7" s="705" t="s">
        <v>6</v>
      </c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  <c r="AF7" s="705"/>
      <c r="AG7" s="705"/>
      <c r="AH7" s="705"/>
      <c r="AI7" s="705"/>
      <c r="AJ7" s="705"/>
      <c r="AK7" s="705"/>
      <c r="AL7" s="705"/>
      <c r="AM7" s="705"/>
      <c r="AN7" s="705"/>
      <c r="AO7" s="705"/>
      <c r="AP7" s="705"/>
      <c r="AQ7" s="705"/>
      <c r="AR7" s="705"/>
      <c r="AS7" s="705"/>
      <c r="AT7" s="705"/>
      <c r="AU7" s="705"/>
      <c r="AV7" s="705"/>
      <c r="AW7" s="705"/>
      <c r="AX7" s="705"/>
      <c r="AY7" s="705"/>
      <c r="AZ7" s="705"/>
      <c r="BA7" s="705"/>
      <c r="BB7" s="705"/>
      <c r="BC7" s="705"/>
      <c r="BD7" s="705"/>
      <c r="BE7" s="705"/>
      <c r="BF7" s="705"/>
      <c r="BG7" s="705"/>
      <c r="BH7" s="705"/>
      <c r="BI7" s="705"/>
      <c r="BJ7" s="705"/>
      <c r="BK7" s="705"/>
      <c r="BL7" s="84" t="s">
        <v>7</v>
      </c>
      <c r="BM7" s="85"/>
      <c r="BN7" s="84"/>
      <c r="BO7" s="85"/>
      <c r="BP7" s="84"/>
      <c r="BQ7" s="85"/>
      <c r="BR7" s="84"/>
      <c r="BS7" s="85"/>
      <c r="BT7" s="84"/>
      <c r="BU7" s="93"/>
      <c r="BV7" s="84"/>
      <c r="BW7" s="85"/>
      <c r="BX7" s="84"/>
      <c r="BY7" s="85"/>
      <c r="BZ7" s="84"/>
      <c r="CA7" s="85"/>
      <c r="CB7" s="85"/>
      <c r="CC7" s="89"/>
      <c r="CD7" s="84"/>
      <c r="CE7" s="85"/>
      <c r="CF7" s="84"/>
      <c r="CG7" s="85"/>
      <c r="CH7" s="86"/>
      <c r="CI7" s="87"/>
      <c r="CJ7" s="84"/>
      <c r="CK7" s="85"/>
      <c r="CL7" s="86">
        <f>CD14+CF14+CH14+CJ14+CL14+CN14+CP14+CR14+CT14+CV14+CX14+CZ14</f>
        <v>1345</v>
      </c>
      <c r="CM7" s="87">
        <f>DA14+CY14+CW14+CU14+CS14+CQ14+CO14+CM14+CK14+CI14+CG14+CE14</f>
        <v>94</v>
      </c>
      <c r="CN7" s="86"/>
      <c r="CO7" s="87"/>
      <c r="CP7" s="84"/>
      <c r="CQ7" s="85"/>
      <c r="CR7" s="86"/>
      <c r="CS7" s="87"/>
      <c r="CT7" s="94"/>
      <c r="CU7" s="87"/>
      <c r="CV7" s="86"/>
      <c r="CW7" s="87"/>
      <c r="CX7" s="86"/>
      <c r="CY7" s="87"/>
      <c r="CZ7" s="86"/>
      <c r="DA7" s="87"/>
      <c r="DB7" s="86"/>
      <c r="DC7" s="87"/>
      <c r="DD7" s="95"/>
      <c r="DE7" s="87"/>
      <c r="DF7" s="95"/>
      <c r="DG7" s="89"/>
      <c r="DH7" s="84"/>
      <c r="DI7" s="84"/>
      <c r="DJ7" s="84"/>
      <c r="DK7" s="86"/>
      <c r="DL7" s="87"/>
      <c r="DM7" s="95"/>
      <c r="DN7" s="84"/>
      <c r="DO7" s="84"/>
      <c r="DP7" s="87"/>
      <c r="DQ7" s="87"/>
      <c r="DR7" s="96"/>
      <c r="DS7" s="84"/>
      <c r="DT7" s="84"/>
      <c r="DU7" s="84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7"/>
      <c r="EG7" s="88"/>
      <c r="EH7" s="89"/>
      <c r="EI7" s="88"/>
      <c r="EJ7" s="88"/>
    </row>
    <row r="8" spans="1:168" ht="15" customHeight="1" thickBot="1">
      <c r="A8" s="705" t="s">
        <v>300</v>
      </c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705"/>
      <c r="BI8" s="705"/>
      <c r="BJ8" s="705"/>
      <c r="BK8" s="705"/>
      <c r="BL8" s="84"/>
      <c r="BM8" s="98"/>
      <c r="BN8" s="84"/>
      <c r="BO8" s="85"/>
      <c r="BP8" s="84"/>
      <c r="BQ8" s="85"/>
      <c r="BR8" s="84"/>
      <c r="BS8" s="85"/>
      <c r="BT8" s="84"/>
      <c r="BU8" s="93"/>
      <c r="BV8" s="84"/>
      <c r="BW8" s="85"/>
      <c r="BX8" s="84"/>
      <c r="BY8" s="85"/>
      <c r="BZ8" s="84"/>
      <c r="CA8" s="85"/>
      <c r="CB8" s="85"/>
      <c r="CC8" s="89"/>
      <c r="CD8" s="84"/>
      <c r="CE8" s="85"/>
      <c r="CF8" s="84"/>
      <c r="CG8" s="85"/>
      <c r="CH8" s="86"/>
      <c r="CI8" s="87"/>
      <c r="CJ8" s="84"/>
      <c r="CK8" s="85"/>
      <c r="CL8" s="86"/>
      <c r="CM8" s="87"/>
      <c r="CN8" s="86"/>
      <c r="CO8" s="87"/>
      <c r="CP8" s="84"/>
      <c r="CQ8" s="85"/>
      <c r="CR8" s="86"/>
      <c r="CS8" s="87"/>
      <c r="CT8" s="94"/>
      <c r="CU8" s="87"/>
      <c r="CV8" s="86"/>
      <c r="CW8" s="87"/>
      <c r="CX8" s="86"/>
      <c r="CY8" s="87"/>
      <c r="CZ8" s="86"/>
      <c r="DA8" s="87"/>
      <c r="DB8" s="86"/>
      <c r="DC8" s="87"/>
      <c r="DD8" s="95"/>
      <c r="DE8" s="87"/>
      <c r="DF8" s="95"/>
      <c r="DG8" s="89"/>
      <c r="DH8" s="84"/>
      <c r="DI8" s="84"/>
      <c r="DJ8" s="84"/>
      <c r="DK8" s="86"/>
      <c r="DL8" s="87"/>
      <c r="DM8" s="95"/>
      <c r="DN8" s="84"/>
      <c r="DO8" s="84"/>
      <c r="DP8" s="87"/>
      <c r="DQ8" s="87"/>
      <c r="DR8" s="96"/>
      <c r="DS8" s="84"/>
      <c r="DT8" s="84"/>
      <c r="DU8" s="84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7"/>
      <c r="EG8" s="88"/>
      <c r="EH8" s="89"/>
      <c r="EI8" s="88"/>
      <c r="EJ8" s="88"/>
    </row>
    <row r="9" spans="1:168" ht="15" customHeight="1" thickBot="1">
      <c r="A9" s="705" t="s">
        <v>301</v>
      </c>
      <c r="B9" s="705"/>
      <c r="C9" s="705"/>
      <c r="D9" s="705"/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705"/>
      <c r="R9" s="705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705"/>
      <c r="AE9" s="705"/>
      <c r="AF9" s="705"/>
      <c r="AG9" s="705"/>
      <c r="AH9" s="705"/>
      <c r="AI9" s="705"/>
      <c r="AJ9" s="705"/>
      <c r="AK9" s="705"/>
      <c r="AL9" s="705"/>
      <c r="AM9" s="705"/>
      <c r="AN9" s="705"/>
      <c r="AO9" s="705"/>
      <c r="AP9" s="705"/>
      <c r="AQ9" s="705"/>
      <c r="AR9" s="705"/>
      <c r="AS9" s="705"/>
      <c r="AT9" s="705"/>
      <c r="AU9" s="705"/>
      <c r="AV9" s="705"/>
      <c r="AW9" s="705"/>
      <c r="AX9" s="705"/>
      <c r="AY9" s="705"/>
      <c r="AZ9" s="705"/>
      <c r="BA9" s="705"/>
      <c r="BB9" s="705"/>
      <c r="BC9" s="705"/>
      <c r="BD9" s="705"/>
      <c r="BE9" s="705"/>
      <c r="BF9" s="705"/>
      <c r="BG9" s="705"/>
      <c r="BH9" s="705"/>
      <c r="BI9" s="705"/>
      <c r="BJ9" s="705"/>
      <c r="BK9" s="705"/>
      <c r="BL9" s="548" t="s">
        <v>9</v>
      </c>
      <c r="BM9" s="549"/>
      <c r="BN9" s="549"/>
      <c r="BO9" s="549"/>
      <c r="BP9" s="549"/>
      <c r="BQ9" s="549"/>
      <c r="BR9" s="549"/>
      <c r="BS9" s="549"/>
      <c r="BT9" s="549"/>
      <c r="BU9" s="549"/>
      <c r="BV9" s="549"/>
      <c r="BW9" s="549"/>
      <c r="BX9" s="549"/>
      <c r="BY9" s="549"/>
      <c r="BZ9" s="549"/>
      <c r="CA9" s="550"/>
      <c r="CB9" s="99"/>
      <c r="CC9" s="99"/>
      <c r="CD9" s="551" t="s">
        <v>10</v>
      </c>
      <c r="CE9" s="552"/>
      <c r="CF9" s="552"/>
      <c r="CG9" s="552"/>
      <c r="CH9" s="552"/>
      <c r="CI9" s="552"/>
      <c r="CJ9" s="552"/>
      <c r="CK9" s="552"/>
      <c r="CL9" s="552"/>
      <c r="CM9" s="552"/>
      <c r="CN9" s="552"/>
      <c r="CO9" s="552"/>
      <c r="CP9" s="552"/>
      <c r="CQ9" s="552"/>
      <c r="CR9" s="552"/>
      <c r="CS9" s="552"/>
      <c r="CT9" s="552"/>
      <c r="CU9" s="552"/>
      <c r="CV9" s="552"/>
      <c r="CW9" s="552"/>
      <c r="CX9" s="552"/>
      <c r="CY9" s="552"/>
      <c r="CZ9" s="552"/>
      <c r="DA9" s="553"/>
      <c r="DB9" s="86"/>
      <c r="DC9" s="87"/>
      <c r="DD9" s="95"/>
      <c r="DE9" s="87"/>
      <c r="DF9" s="95"/>
      <c r="DG9" s="89"/>
      <c r="DH9" s="84"/>
      <c r="DI9" s="100"/>
      <c r="DJ9" s="84"/>
      <c r="DK9" s="86"/>
      <c r="DL9" s="87"/>
      <c r="DM9" s="95"/>
      <c r="DN9" s="84"/>
      <c r="DO9" s="84"/>
      <c r="DP9" s="87"/>
      <c r="DQ9" s="87"/>
      <c r="DR9" s="96"/>
      <c r="DS9" s="84"/>
      <c r="DT9" s="84"/>
      <c r="DU9" s="84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7"/>
      <c r="EG9" s="88"/>
      <c r="EH9" s="89"/>
      <c r="EI9" s="88"/>
      <c r="EJ9" s="88"/>
      <c r="EQ9" s="521"/>
      <c r="ER9" s="696"/>
      <c r="ES9" s="697"/>
      <c r="ET9" s="523"/>
      <c r="EU9" s="700"/>
      <c r="EV9" s="701"/>
      <c r="EW9" s="702"/>
    </row>
    <row r="10" spans="1:168" ht="45" customHeight="1" thickBot="1">
      <c r="A10" s="705" t="s">
        <v>11</v>
      </c>
      <c r="B10" s="705"/>
      <c r="C10" s="705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5"/>
      <c r="AF10" s="705"/>
      <c r="AG10" s="705"/>
      <c r="AH10" s="705"/>
      <c r="AI10" s="705"/>
      <c r="AJ10" s="705"/>
      <c r="AK10" s="705"/>
      <c r="AL10" s="705"/>
      <c r="AM10" s="705"/>
      <c r="AN10" s="705"/>
      <c r="AO10" s="705"/>
      <c r="AP10" s="705"/>
      <c r="AQ10" s="705"/>
      <c r="AR10" s="705"/>
      <c r="AS10" s="705"/>
      <c r="AT10" s="705"/>
      <c r="AU10" s="705"/>
      <c r="AV10" s="705"/>
      <c r="AW10" s="705"/>
      <c r="AX10" s="705"/>
      <c r="AY10" s="705"/>
      <c r="AZ10" s="705"/>
      <c r="BA10" s="705"/>
      <c r="BB10" s="705"/>
      <c r="BC10" s="705"/>
      <c r="BD10" s="705"/>
      <c r="BE10" s="705"/>
      <c r="BF10" s="705"/>
      <c r="BG10" s="705"/>
      <c r="BH10" s="705"/>
      <c r="BI10" s="705"/>
      <c r="BJ10" s="705"/>
      <c r="BK10" s="705"/>
      <c r="BL10" s="537" t="s">
        <v>12</v>
      </c>
      <c r="BM10" s="538"/>
      <c r="BN10" s="538"/>
      <c r="BO10" s="538"/>
      <c r="BP10" s="538"/>
      <c r="BQ10" s="538"/>
      <c r="BR10" s="538"/>
      <c r="BS10" s="539"/>
      <c r="BT10" s="540"/>
      <c r="BU10" s="540"/>
      <c r="BV10" s="540"/>
      <c r="BW10" s="540"/>
      <c r="BX10" s="540" t="s">
        <v>13</v>
      </c>
      <c r="BY10" s="540"/>
      <c r="BZ10" s="540"/>
      <c r="CA10" s="540"/>
      <c r="CB10" s="653" t="s">
        <v>61</v>
      </c>
      <c r="CC10" s="654"/>
      <c r="CD10" s="541" t="s">
        <v>14</v>
      </c>
      <c r="CE10" s="542"/>
      <c r="CF10" s="554" t="s">
        <v>15</v>
      </c>
      <c r="CG10" s="555"/>
      <c r="CH10" s="555"/>
      <c r="CI10" s="555"/>
      <c r="CJ10" s="555"/>
      <c r="CK10" s="556"/>
      <c r="CL10" s="557" t="s">
        <v>16</v>
      </c>
      <c r="CM10" s="558"/>
      <c r="CN10" s="558"/>
      <c r="CO10" s="558"/>
      <c r="CP10" s="558"/>
      <c r="CQ10" s="559"/>
      <c r="CR10" s="557" t="s">
        <v>17</v>
      </c>
      <c r="CS10" s="558"/>
      <c r="CT10" s="558"/>
      <c r="CU10" s="558"/>
      <c r="CV10" s="558"/>
      <c r="CW10" s="558"/>
      <c r="CX10" s="558"/>
      <c r="CY10" s="559"/>
      <c r="CZ10" s="560" t="s">
        <v>18</v>
      </c>
      <c r="DA10" s="561"/>
      <c r="DB10" s="656" t="s">
        <v>241</v>
      </c>
      <c r="DC10" s="567" t="s">
        <v>19</v>
      </c>
      <c r="DD10" s="567"/>
      <c r="DE10" s="567"/>
      <c r="DF10" s="567"/>
      <c r="DG10" s="567"/>
      <c r="DH10" s="84"/>
      <c r="DI10" s="84"/>
      <c r="DJ10" s="84"/>
      <c r="DK10" s="563" t="s">
        <v>242</v>
      </c>
      <c r="DL10" s="563"/>
      <c r="DM10" s="563"/>
      <c r="DN10" s="572" t="s">
        <v>243</v>
      </c>
      <c r="DO10" s="572"/>
      <c r="DP10" s="572"/>
      <c r="DQ10" s="572"/>
      <c r="DR10" s="96"/>
      <c r="DS10" s="84"/>
      <c r="DT10" s="84"/>
      <c r="DU10" s="84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7"/>
      <c r="EG10" s="88"/>
      <c r="EH10" s="89"/>
      <c r="EI10" s="88"/>
      <c r="EJ10" s="88"/>
      <c r="EQ10" s="522"/>
      <c r="ER10" s="698"/>
      <c r="ES10" s="699"/>
      <c r="ET10" s="524"/>
      <c r="EU10" s="524"/>
      <c r="EV10" s="524"/>
      <c r="EW10" s="703"/>
    </row>
    <row r="11" spans="1:168" ht="26.45" hidden="1" customHeight="1">
      <c r="A11" s="97"/>
      <c r="B11" s="97"/>
      <c r="C11" s="361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565" t="s">
        <v>20</v>
      </c>
      <c r="BM11" s="566"/>
      <c r="BN11" s="565" t="s">
        <v>21</v>
      </c>
      <c r="BO11" s="566"/>
      <c r="BP11" s="540" t="s">
        <v>22</v>
      </c>
      <c r="BQ11" s="540"/>
      <c r="BR11" s="540" t="s">
        <v>23</v>
      </c>
      <c r="BS11" s="540"/>
      <c r="BT11" s="540" t="s">
        <v>24</v>
      </c>
      <c r="BU11" s="540"/>
      <c r="BV11" s="565" t="s">
        <v>25</v>
      </c>
      <c r="BW11" s="566"/>
      <c r="BX11" s="565" t="s">
        <v>26</v>
      </c>
      <c r="BY11" s="566"/>
      <c r="BZ11" s="657" t="s">
        <v>27</v>
      </c>
      <c r="CA11" s="658"/>
      <c r="CB11" s="568"/>
      <c r="CC11" s="569"/>
      <c r="CD11" s="541" t="s">
        <v>28</v>
      </c>
      <c r="CE11" s="542"/>
      <c r="CF11" s="655" t="s">
        <v>29</v>
      </c>
      <c r="CG11" s="655"/>
      <c r="CH11" s="557" t="s">
        <v>30</v>
      </c>
      <c r="CI11" s="559"/>
      <c r="CJ11" s="655" t="s">
        <v>31</v>
      </c>
      <c r="CK11" s="655"/>
      <c r="CL11" s="557" t="s">
        <v>32</v>
      </c>
      <c r="CM11" s="559"/>
      <c r="CN11" s="557" t="s">
        <v>33</v>
      </c>
      <c r="CO11" s="559"/>
      <c r="CP11" s="557" t="s">
        <v>34</v>
      </c>
      <c r="CQ11" s="559"/>
      <c r="CR11" s="557" t="s">
        <v>35</v>
      </c>
      <c r="CS11" s="559"/>
      <c r="CT11" s="557" t="s">
        <v>36</v>
      </c>
      <c r="CU11" s="559"/>
      <c r="CV11" s="557" t="s">
        <v>37</v>
      </c>
      <c r="CW11" s="559"/>
      <c r="CX11" s="557" t="s">
        <v>38</v>
      </c>
      <c r="CY11" s="559"/>
      <c r="CZ11" s="573"/>
      <c r="DA11" s="574"/>
      <c r="DB11" s="575"/>
      <c r="DC11" s="106"/>
      <c r="DD11" s="106"/>
      <c r="DE11" s="106"/>
      <c r="DF11" s="106"/>
      <c r="DG11" s="106"/>
      <c r="DH11" s="84"/>
      <c r="DI11" s="84"/>
      <c r="DJ11" s="84"/>
      <c r="DK11" s="563"/>
      <c r="DL11" s="563"/>
      <c r="DM11" s="563"/>
      <c r="DN11" s="572"/>
      <c r="DO11" s="572"/>
      <c r="DP11" s="572"/>
      <c r="DQ11" s="572"/>
      <c r="DR11" s="96"/>
      <c r="DS11" s="84"/>
      <c r="DT11" s="84"/>
      <c r="DU11" s="84" t="s">
        <v>14</v>
      </c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7"/>
      <c r="EG11" s="88"/>
      <c r="EH11" s="89"/>
      <c r="EI11" s="88"/>
      <c r="EJ11" s="88"/>
      <c r="EQ11" s="525"/>
      <c r="ER11" s="688"/>
      <c r="ES11" s="689"/>
      <c r="ET11" s="526"/>
      <c r="EU11" s="526"/>
      <c r="EV11" s="526"/>
      <c r="EW11" s="527"/>
    </row>
    <row r="12" spans="1:168" ht="60" customHeight="1" thickBot="1">
      <c r="A12" s="706" t="s">
        <v>39</v>
      </c>
      <c r="B12" s="708" t="s">
        <v>40</v>
      </c>
      <c r="C12" s="710" t="s">
        <v>302</v>
      </c>
      <c r="D12" s="783"/>
      <c r="E12" s="713"/>
      <c r="F12" s="713"/>
      <c r="G12" s="713"/>
      <c r="H12" s="713"/>
      <c r="I12" s="713"/>
      <c r="J12" s="713"/>
      <c r="K12" s="713"/>
      <c r="L12" s="713"/>
      <c r="M12" s="713"/>
      <c r="N12" s="713" t="s">
        <v>43</v>
      </c>
      <c r="O12" s="713"/>
      <c r="P12" s="713"/>
      <c r="Q12" s="713"/>
      <c r="R12" s="713"/>
      <c r="S12" s="713"/>
      <c r="T12" s="713"/>
      <c r="U12" s="713"/>
      <c r="V12" s="713"/>
      <c r="W12" s="713"/>
      <c r="X12" s="713" t="s">
        <v>44</v>
      </c>
      <c r="Y12" s="713"/>
      <c r="Z12" s="713"/>
      <c r="AA12" s="713"/>
      <c r="AB12" s="713"/>
      <c r="AC12" s="713"/>
      <c r="AD12" s="713"/>
      <c r="AE12" s="713"/>
      <c r="AF12" s="713"/>
      <c r="AG12" s="713"/>
      <c r="AH12" s="713" t="s">
        <v>45</v>
      </c>
      <c r="AI12" s="713"/>
      <c r="AJ12" s="713"/>
      <c r="AK12" s="713"/>
      <c r="AL12" s="713"/>
      <c r="AM12" s="713"/>
      <c r="AN12" s="713"/>
      <c r="AO12" s="713"/>
      <c r="AP12" s="713"/>
      <c r="AQ12" s="713"/>
      <c r="AR12" s="713" t="s">
        <v>46</v>
      </c>
      <c r="AS12" s="713"/>
      <c r="AT12" s="713"/>
      <c r="AU12" s="713"/>
      <c r="AV12" s="713"/>
      <c r="AW12" s="713"/>
      <c r="AX12" s="713"/>
      <c r="AY12" s="713"/>
      <c r="AZ12" s="713"/>
      <c r="BA12" s="713"/>
      <c r="BB12" s="715" t="s">
        <v>47</v>
      </c>
      <c r="BC12" s="718" t="s">
        <v>303</v>
      </c>
      <c r="BD12" s="719"/>
      <c r="BE12" s="719"/>
      <c r="BF12" s="719"/>
      <c r="BG12" s="719"/>
      <c r="BH12" s="719"/>
      <c r="BI12" s="719"/>
      <c r="BJ12" s="710"/>
      <c r="BK12" s="717" t="s">
        <v>49</v>
      </c>
      <c r="BL12" s="103" t="s">
        <v>50</v>
      </c>
      <c r="BM12" s="103" t="s">
        <v>49</v>
      </c>
      <c r="BN12" s="103" t="s">
        <v>51</v>
      </c>
      <c r="BO12" s="103" t="s">
        <v>49</v>
      </c>
      <c r="BP12" s="109" t="s">
        <v>52</v>
      </c>
      <c r="BQ12" s="109" t="s">
        <v>49</v>
      </c>
      <c r="BR12" s="110" t="s">
        <v>53</v>
      </c>
      <c r="BS12" s="111" t="s">
        <v>49</v>
      </c>
      <c r="BT12" s="109" t="s">
        <v>54</v>
      </c>
      <c r="BU12" s="109" t="s">
        <v>49</v>
      </c>
      <c r="BV12" s="109" t="s">
        <v>55</v>
      </c>
      <c r="BW12" s="109" t="s">
        <v>49</v>
      </c>
      <c r="BX12" s="109" t="s">
        <v>50</v>
      </c>
      <c r="BY12" s="109" t="s">
        <v>49</v>
      </c>
      <c r="BZ12" s="103" t="s">
        <v>56</v>
      </c>
      <c r="CA12" s="112" t="s">
        <v>49</v>
      </c>
      <c r="CB12" s="568"/>
      <c r="CC12" s="569"/>
      <c r="CD12" s="113">
        <v>90</v>
      </c>
      <c r="CE12" s="114">
        <v>12</v>
      </c>
      <c r="CF12" s="113">
        <v>90</v>
      </c>
      <c r="CG12" s="114">
        <v>12</v>
      </c>
      <c r="CH12" s="113">
        <v>90</v>
      </c>
      <c r="CI12" s="114">
        <v>12</v>
      </c>
      <c r="CJ12" s="105">
        <v>30</v>
      </c>
      <c r="CK12" s="114">
        <v>3</v>
      </c>
      <c r="CL12" s="113">
        <v>800</v>
      </c>
      <c r="CM12" s="114">
        <v>50</v>
      </c>
      <c r="CN12" s="113">
        <v>240</v>
      </c>
      <c r="CO12" s="115">
        <v>30</v>
      </c>
      <c r="CP12" s="113">
        <v>120</v>
      </c>
      <c r="CQ12" s="116">
        <v>4</v>
      </c>
      <c r="CR12" s="573"/>
      <c r="CS12" s="574"/>
      <c r="CT12" s="117">
        <v>30</v>
      </c>
      <c r="CU12" s="116">
        <v>2</v>
      </c>
      <c r="CV12" s="118">
        <v>15</v>
      </c>
      <c r="CW12" s="114">
        <v>1</v>
      </c>
      <c r="CX12" s="119">
        <v>30</v>
      </c>
      <c r="CY12" s="114">
        <v>2</v>
      </c>
      <c r="CZ12" s="119">
        <v>120</v>
      </c>
      <c r="DA12" s="114">
        <v>13</v>
      </c>
      <c r="DB12" s="576"/>
      <c r="DC12" s="583" t="s">
        <v>57</v>
      </c>
      <c r="DD12" s="585" t="s">
        <v>58</v>
      </c>
      <c r="DE12" s="583" t="s">
        <v>59</v>
      </c>
      <c r="DF12" s="585" t="s">
        <v>58</v>
      </c>
      <c r="DG12" s="589" t="s">
        <v>60</v>
      </c>
      <c r="DH12" s="562" t="s">
        <v>61</v>
      </c>
      <c r="DI12" s="563"/>
      <c r="DJ12" s="564"/>
      <c r="DK12" s="563"/>
      <c r="DL12" s="563"/>
      <c r="DM12" s="563"/>
      <c r="DN12" s="572"/>
      <c r="DO12" s="572"/>
      <c r="DP12" s="572"/>
      <c r="DQ12" s="572"/>
      <c r="DR12" s="577" t="s">
        <v>62</v>
      </c>
      <c r="DS12" s="84"/>
      <c r="DT12" s="84"/>
      <c r="DU12" s="84" t="s">
        <v>63</v>
      </c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120" t="s">
        <v>64</v>
      </c>
      <c r="EG12" s="121"/>
      <c r="EH12" s="122"/>
      <c r="EI12" s="88" t="s">
        <v>65</v>
      </c>
      <c r="EJ12" s="88"/>
      <c r="EQ12" s="525"/>
      <c r="ER12" s="688"/>
      <c r="ES12" s="689"/>
      <c r="ET12" s="526"/>
      <c r="EU12" s="526"/>
      <c r="EV12" s="526"/>
      <c r="EW12" s="527"/>
    </row>
    <row r="13" spans="1:168" ht="45" customHeight="1" thickBot="1">
      <c r="A13" s="707"/>
      <c r="B13" s="709"/>
      <c r="C13" s="711"/>
      <c r="D13" s="714" t="s">
        <v>66</v>
      </c>
      <c r="E13" s="578"/>
      <c r="F13" s="578"/>
      <c r="G13" s="578"/>
      <c r="H13" s="579" t="s">
        <v>49</v>
      </c>
      <c r="I13" s="578" t="s">
        <v>67</v>
      </c>
      <c r="J13" s="578"/>
      <c r="K13" s="578"/>
      <c r="L13" s="578"/>
      <c r="M13" s="579" t="s">
        <v>49</v>
      </c>
      <c r="N13" s="580" t="s">
        <v>68</v>
      </c>
      <c r="O13" s="580"/>
      <c r="P13" s="580"/>
      <c r="Q13" s="580"/>
      <c r="R13" s="579" t="s">
        <v>49</v>
      </c>
      <c r="S13" s="580" t="s">
        <v>69</v>
      </c>
      <c r="T13" s="580"/>
      <c r="U13" s="580"/>
      <c r="V13" s="580"/>
      <c r="W13" s="579" t="s">
        <v>49</v>
      </c>
      <c r="X13" s="605" t="s">
        <v>70</v>
      </c>
      <c r="Y13" s="605"/>
      <c r="Z13" s="605"/>
      <c r="AA13" s="605"/>
      <c r="AB13" s="579" t="s">
        <v>49</v>
      </c>
      <c r="AC13" s="605" t="s">
        <v>71</v>
      </c>
      <c r="AD13" s="605"/>
      <c r="AE13" s="605"/>
      <c r="AF13" s="605"/>
      <c r="AG13" s="579" t="s">
        <v>49</v>
      </c>
      <c r="AH13" s="587" t="s">
        <v>72</v>
      </c>
      <c r="AI13" s="587"/>
      <c r="AJ13" s="587"/>
      <c r="AK13" s="587"/>
      <c r="AL13" s="579" t="s">
        <v>49</v>
      </c>
      <c r="AM13" s="587" t="s">
        <v>73</v>
      </c>
      <c r="AN13" s="587"/>
      <c r="AO13" s="587"/>
      <c r="AP13" s="587"/>
      <c r="AQ13" s="579" t="s">
        <v>49</v>
      </c>
      <c r="AR13" s="588" t="s">
        <v>74</v>
      </c>
      <c r="AS13" s="588"/>
      <c r="AT13" s="588"/>
      <c r="AU13" s="588"/>
      <c r="AV13" s="579" t="s">
        <v>49</v>
      </c>
      <c r="AW13" s="588" t="s">
        <v>75</v>
      </c>
      <c r="AX13" s="588"/>
      <c r="AY13" s="588"/>
      <c r="AZ13" s="588"/>
      <c r="BA13" s="579" t="s">
        <v>49</v>
      </c>
      <c r="BB13" s="716"/>
      <c r="BC13" s="720" t="s">
        <v>304</v>
      </c>
      <c r="BD13" s="721"/>
      <c r="BE13" s="721"/>
      <c r="BF13" s="721"/>
      <c r="BG13" s="720" t="s">
        <v>305</v>
      </c>
      <c r="BH13" s="721"/>
      <c r="BI13" s="721"/>
      <c r="BJ13" s="722"/>
      <c r="BK13" s="717"/>
      <c r="BL13" s="107" t="s">
        <v>76</v>
      </c>
      <c r="BM13" s="120" t="s">
        <v>76</v>
      </c>
      <c r="BN13" s="107">
        <v>90</v>
      </c>
      <c r="BO13" s="120"/>
      <c r="BP13" s="107">
        <v>90</v>
      </c>
      <c r="BQ13" s="120"/>
      <c r="BR13" s="107">
        <v>30</v>
      </c>
      <c r="BS13" s="120"/>
      <c r="BT13" s="537" t="s">
        <v>77</v>
      </c>
      <c r="BU13" s="538"/>
      <c r="BV13" s="538"/>
      <c r="BW13" s="538"/>
      <c r="BX13" s="103" t="s">
        <v>78</v>
      </c>
      <c r="BY13" s="128"/>
      <c r="BZ13" s="84"/>
      <c r="CA13" s="84"/>
      <c r="CB13" s="570"/>
      <c r="CC13" s="571"/>
      <c r="CD13" s="130">
        <f>SUM(CD22,CD25,CD29)</f>
        <v>120</v>
      </c>
      <c r="CE13" s="131">
        <f>SUM(CE22,CE25,CE29)</f>
        <v>11</v>
      </c>
      <c r="CF13" s="113"/>
      <c r="CG13" s="114"/>
      <c r="CH13" s="113" t="e">
        <f>SUM(CH38,CH42,CH44,#REF!,#REF!)</f>
        <v>#REF!</v>
      </c>
      <c r="CI13" s="114" t="e">
        <f>SUM(CI38,CI42,CI44,#REF!,#REF!)</f>
        <v>#REF!</v>
      </c>
      <c r="CJ13" s="113"/>
      <c r="CK13" s="114"/>
      <c r="CL13" s="119" t="e">
        <f>SUM(CL15,CL54,#REF!,CL155)</f>
        <v>#REF!</v>
      </c>
      <c r="CM13" s="132" t="e">
        <f>SUM(CM15,CM54,#REF!,CM155)</f>
        <v>#REF!</v>
      </c>
      <c r="CN13" s="113"/>
      <c r="CO13" s="114"/>
      <c r="CP13" s="113"/>
      <c r="CQ13" s="116"/>
      <c r="CR13" s="118">
        <v>15</v>
      </c>
      <c r="CS13" s="116">
        <v>1</v>
      </c>
      <c r="CT13" s="117"/>
      <c r="CU13" s="116"/>
      <c r="CV13" s="118"/>
      <c r="CW13" s="114"/>
      <c r="CX13" s="119"/>
      <c r="CY13" s="114"/>
      <c r="CZ13" s="119"/>
      <c r="DA13" s="114"/>
      <c r="DB13" s="133"/>
      <c r="DC13" s="584"/>
      <c r="DD13" s="586"/>
      <c r="DE13" s="584"/>
      <c r="DF13" s="586"/>
      <c r="DG13" s="590"/>
      <c r="DH13" s="562"/>
      <c r="DI13" s="563"/>
      <c r="DJ13" s="564"/>
      <c r="DK13" s="563"/>
      <c r="DL13" s="563"/>
      <c r="DM13" s="563"/>
      <c r="DN13" s="537" t="s">
        <v>79</v>
      </c>
      <c r="DO13" s="539"/>
      <c r="DP13" s="537" t="s">
        <v>80</v>
      </c>
      <c r="DQ13" s="539"/>
      <c r="DR13" s="577"/>
      <c r="DS13" s="84"/>
      <c r="DT13" s="84"/>
      <c r="DU13" s="84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120" t="s">
        <v>81</v>
      </c>
      <c r="EG13" s="121" t="s">
        <v>82</v>
      </c>
      <c r="EH13" s="122"/>
      <c r="EI13" s="88"/>
      <c r="EJ13" s="88"/>
      <c r="EL13" s="108"/>
      <c r="EQ13" s="525"/>
      <c r="ER13" s="688"/>
      <c r="ES13" s="689"/>
      <c r="ET13" s="526"/>
      <c r="EU13" s="526"/>
      <c r="EV13" s="526"/>
      <c r="EW13" s="527"/>
    </row>
    <row r="14" spans="1:168" ht="60" customHeight="1" thickBot="1">
      <c r="A14" s="707"/>
      <c r="B14" s="709"/>
      <c r="C14" s="712"/>
      <c r="D14" s="464" t="s">
        <v>87</v>
      </c>
      <c r="E14" s="123" t="s">
        <v>88</v>
      </c>
      <c r="F14" s="123" t="s">
        <v>89</v>
      </c>
      <c r="G14" s="123" t="s">
        <v>90</v>
      </c>
      <c r="H14" s="579"/>
      <c r="I14" s="123" t="s">
        <v>87</v>
      </c>
      <c r="J14" s="123" t="s">
        <v>88</v>
      </c>
      <c r="K14" s="123" t="s">
        <v>89</v>
      </c>
      <c r="L14" s="123" t="s">
        <v>90</v>
      </c>
      <c r="M14" s="579"/>
      <c r="N14" s="124" t="s">
        <v>87</v>
      </c>
      <c r="O14" s="124" t="s">
        <v>88</v>
      </c>
      <c r="P14" s="124" t="s">
        <v>89</v>
      </c>
      <c r="Q14" s="124" t="s">
        <v>90</v>
      </c>
      <c r="R14" s="579"/>
      <c r="S14" s="124" t="s">
        <v>87</v>
      </c>
      <c r="T14" s="124" t="s">
        <v>88</v>
      </c>
      <c r="U14" s="124" t="s">
        <v>89</v>
      </c>
      <c r="V14" s="124" t="s">
        <v>90</v>
      </c>
      <c r="W14" s="579"/>
      <c r="X14" s="125" t="s">
        <v>87</v>
      </c>
      <c r="Y14" s="125" t="s">
        <v>88</v>
      </c>
      <c r="Z14" s="125" t="s">
        <v>89</v>
      </c>
      <c r="AA14" s="125" t="s">
        <v>90</v>
      </c>
      <c r="AB14" s="579"/>
      <c r="AC14" s="125" t="s">
        <v>87</v>
      </c>
      <c r="AD14" s="125" t="s">
        <v>88</v>
      </c>
      <c r="AE14" s="125" t="s">
        <v>89</v>
      </c>
      <c r="AF14" s="125" t="s">
        <v>90</v>
      </c>
      <c r="AG14" s="579"/>
      <c r="AH14" s="126" t="s">
        <v>87</v>
      </c>
      <c r="AI14" s="126" t="s">
        <v>88</v>
      </c>
      <c r="AJ14" s="126" t="s">
        <v>89</v>
      </c>
      <c r="AK14" s="126" t="s">
        <v>90</v>
      </c>
      <c r="AL14" s="579"/>
      <c r="AM14" s="126" t="s">
        <v>87</v>
      </c>
      <c r="AN14" s="126" t="s">
        <v>88</v>
      </c>
      <c r="AO14" s="126" t="s">
        <v>89</v>
      </c>
      <c r="AP14" s="126" t="s">
        <v>90</v>
      </c>
      <c r="AQ14" s="579"/>
      <c r="AR14" s="127" t="s">
        <v>87</v>
      </c>
      <c r="AS14" s="127" t="s">
        <v>88</v>
      </c>
      <c r="AT14" s="127" t="s">
        <v>89</v>
      </c>
      <c r="AU14" s="127" t="s">
        <v>90</v>
      </c>
      <c r="AV14" s="579"/>
      <c r="AW14" s="127" t="s">
        <v>87</v>
      </c>
      <c r="AX14" s="127" t="s">
        <v>88</v>
      </c>
      <c r="AY14" s="127" t="s">
        <v>89</v>
      </c>
      <c r="AZ14" s="127" t="s">
        <v>90</v>
      </c>
      <c r="BA14" s="579"/>
      <c r="BB14" s="581"/>
      <c r="BC14" s="190" t="s">
        <v>91</v>
      </c>
      <c r="BD14" s="190" t="s">
        <v>92</v>
      </c>
      <c r="BE14" s="190" t="s">
        <v>89</v>
      </c>
      <c r="BF14" s="494" t="s">
        <v>90</v>
      </c>
      <c r="BG14" s="129" t="s">
        <v>91</v>
      </c>
      <c r="BH14" s="190" t="s">
        <v>92</v>
      </c>
      <c r="BI14" s="190" t="s">
        <v>89</v>
      </c>
      <c r="BJ14" s="494" t="s">
        <v>90</v>
      </c>
      <c r="BK14" s="717"/>
      <c r="BL14" s="101">
        <f t="shared" ref="BL14:CA14" si="0">BL15+BL54+BL155</f>
        <v>0</v>
      </c>
      <c r="BM14" s="134">
        <f t="shared" si="0"/>
        <v>0</v>
      </c>
      <c r="BN14" s="101">
        <f t="shared" si="0"/>
        <v>0</v>
      </c>
      <c r="BO14" s="134">
        <f t="shared" si="0"/>
        <v>0</v>
      </c>
      <c r="BP14" s="101">
        <f t="shared" si="0"/>
        <v>30</v>
      </c>
      <c r="BQ14" s="134">
        <f t="shared" si="0"/>
        <v>2</v>
      </c>
      <c r="BR14" s="101">
        <f t="shared" si="0"/>
        <v>0</v>
      </c>
      <c r="BS14" s="134">
        <f t="shared" si="0"/>
        <v>0</v>
      </c>
      <c r="BT14" s="101">
        <f t="shared" si="0"/>
        <v>0</v>
      </c>
      <c r="BU14" s="135">
        <f t="shared" si="0"/>
        <v>0</v>
      </c>
      <c r="BV14" s="101">
        <f t="shared" si="0"/>
        <v>15</v>
      </c>
      <c r="BW14" s="134">
        <f t="shared" si="0"/>
        <v>1</v>
      </c>
      <c r="BX14" s="101">
        <f t="shared" si="0"/>
        <v>0</v>
      </c>
      <c r="BY14" s="134">
        <f t="shared" si="0"/>
        <v>0</v>
      </c>
      <c r="BZ14" s="101">
        <f t="shared" si="0"/>
        <v>0</v>
      </c>
      <c r="CA14" s="120">
        <f t="shared" si="0"/>
        <v>0</v>
      </c>
      <c r="CB14" s="136" t="s">
        <v>93</v>
      </c>
      <c r="CC14" s="137" t="s">
        <v>94</v>
      </c>
      <c r="CD14" s="130"/>
      <c r="CE14" s="131">
        <f t="shared" ref="CE14:DA14" si="1">CE15+CE54+CE155</f>
        <v>11</v>
      </c>
      <c r="CF14" s="130">
        <f t="shared" si="1"/>
        <v>0</v>
      </c>
      <c r="CG14" s="131">
        <f t="shared" si="1"/>
        <v>0</v>
      </c>
      <c r="CH14" s="130">
        <f t="shared" si="1"/>
        <v>0</v>
      </c>
      <c r="CI14" s="131">
        <f t="shared" si="1"/>
        <v>0</v>
      </c>
      <c r="CJ14" s="130">
        <f t="shared" si="1"/>
        <v>0</v>
      </c>
      <c r="CK14" s="131">
        <f t="shared" si="1"/>
        <v>0</v>
      </c>
      <c r="CL14" s="130">
        <f t="shared" si="1"/>
        <v>1165</v>
      </c>
      <c r="CM14" s="131">
        <f t="shared" si="1"/>
        <v>65</v>
      </c>
      <c r="CN14" s="130">
        <f t="shared" si="1"/>
        <v>0</v>
      </c>
      <c r="CO14" s="131">
        <f t="shared" si="1"/>
        <v>0</v>
      </c>
      <c r="CP14" s="130">
        <f t="shared" si="1"/>
        <v>0</v>
      </c>
      <c r="CQ14" s="131">
        <f t="shared" si="1"/>
        <v>0</v>
      </c>
      <c r="CR14" s="130">
        <f t="shared" si="1"/>
        <v>15</v>
      </c>
      <c r="CS14" s="131">
        <f t="shared" si="1"/>
        <v>1</v>
      </c>
      <c r="CT14" s="130">
        <f t="shared" si="1"/>
        <v>0</v>
      </c>
      <c r="CU14" s="131">
        <f t="shared" si="1"/>
        <v>0</v>
      </c>
      <c r="CV14" s="138">
        <f t="shared" si="1"/>
        <v>30</v>
      </c>
      <c r="CW14" s="131">
        <f t="shared" si="1"/>
        <v>2</v>
      </c>
      <c r="CX14" s="130">
        <f t="shared" si="1"/>
        <v>30</v>
      </c>
      <c r="CY14" s="131">
        <f t="shared" si="1"/>
        <v>3</v>
      </c>
      <c r="CZ14" s="130">
        <f t="shared" si="1"/>
        <v>105</v>
      </c>
      <c r="DA14" s="131">
        <f t="shared" si="1"/>
        <v>12</v>
      </c>
      <c r="DB14" s="139">
        <f>DB155+DB54+DB15</f>
        <v>30</v>
      </c>
      <c r="DC14" s="122" t="e">
        <f>#REF!/25</f>
        <v>#REF!</v>
      </c>
      <c r="DD14" s="140" t="e">
        <f>DC14*100/180</f>
        <v>#REF!</v>
      </c>
      <c r="DE14" s="89">
        <f>DB14/25</f>
        <v>1.2</v>
      </c>
      <c r="DF14" s="95">
        <f>DE14*100/180</f>
        <v>0.66666666666666663</v>
      </c>
      <c r="DG14" s="89" t="e">
        <f>DD14+DF14</f>
        <v>#REF!</v>
      </c>
      <c r="DH14" s="141" t="s">
        <v>95</v>
      </c>
      <c r="DI14" s="142" t="s">
        <v>49</v>
      </c>
      <c r="DJ14" s="142" t="s">
        <v>96</v>
      </c>
      <c r="DK14" s="141" t="s">
        <v>95</v>
      </c>
      <c r="DL14" s="143" t="s">
        <v>49</v>
      </c>
      <c r="DM14" s="144" t="s">
        <v>96</v>
      </c>
      <c r="DN14" s="120" t="s">
        <v>49</v>
      </c>
      <c r="DO14" s="120" t="s">
        <v>96</v>
      </c>
      <c r="DP14" s="120" t="s">
        <v>49</v>
      </c>
      <c r="DQ14" s="120" t="s">
        <v>58</v>
      </c>
      <c r="DR14" s="577"/>
      <c r="DS14" s="84"/>
      <c r="DT14" s="84"/>
      <c r="DU14" s="84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120"/>
      <c r="EG14" s="121" t="s">
        <v>95</v>
      </c>
      <c r="EH14" s="122" t="s">
        <v>49</v>
      </c>
      <c r="EI14" s="88" t="s">
        <v>49</v>
      </c>
      <c r="EJ14" s="88" t="s">
        <v>96</v>
      </c>
      <c r="EQ14" s="525"/>
      <c r="ER14" s="688"/>
      <c r="ES14" s="689"/>
      <c r="ET14" s="526"/>
      <c r="EU14" s="526"/>
      <c r="EV14" s="526"/>
      <c r="EW14" s="527"/>
    </row>
    <row r="15" spans="1:168" s="16" customFormat="1" ht="45" customHeight="1" thickBot="1">
      <c r="A15" s="723" t="s">
        <v>103</v>
      </c>
      <c r="B15" s="592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  <c r="AC15" s="592"/>
      <c r="AD15" s="592"/>
      <c r="AE15" s="592"/>
      <c r="AF15" s="592"/>
      <c r="AG15" s="592"/>
      <c r="AH15" s="592"/>
      <c r="AI15" s="592"/>
      <c r="AJ15" s="592"/>
      <c r="AK15" s="592"/>
      <c r="AL15" s="592"/>
      <c r="AM15" s="592"/>
      <c r="AN15" s="592"/>
      <c r="AO15" s="592"/>
      <c r="AP15" s="592"/>
      <c r="AQ15" s="592"/>
      <c r="AR15" s="592"/>
      <c r="AS15" s="592"/>
      <c r="AT15" s="592"/>
      <c r="AU15" s="592"/>
      <c r="AV15" s="592"/>
      <c r="AW15" s="592"/>
      <c r="AX15" s="592"/>
      <c r="AY15" s="592"/>
      <c r="AZ15" s="592"/>
      <c r="BA15" s="593"/>
      <c r="BB15" s="146">
        <f>SUM(BB16+BB21)</f>
        <v>379</v>
      </c>
      <c r="BC15" s="591"/>
      <c r="BD15" s="592"/>
      <c r="BE15" s="592"/>
      <c r="BF15" s="746"/>
      <c r="BG15" s="723"/>
      <c r="BH15" s="592"/>
      <c r="BI15" s="592"/>
      <c r="BJ15" s="746"/>
      <c r="BK15" s="439"/>
      <c r="BL15" s="146">
        <f t="shared" ref="BL15:CK15" si="2">SUM(BL17:BL20,BL29:BL29,BL22:BL25,BL118:BL124)</f>
        <v>0</v>
      </c>
      <c r="BM15" s="147">
        <f t="shared" si="2"/>
        <v>0</v>
      </c>
      <c r="BN15" s="146">
        <f t="shared" si="2"/>
        <v>0</v>
      </c>
      <c r="BO15" s="147">
        <f t="shared" si="2"/>
        <v>0</v>
      </c>
      <c r="BP15" s="146">
        <f t="shared" si="2"/>
        <v>30</v>
      </c>
      <c r="BQ15" s="147">
        <f t="shared" si="2"/>
        <v>2</v>
      </c>
      <c r="BR15" s="146">
        <f t="shared" si="2"/>
        <v>0</v>
      </c>
      <c r="BS15" s="147">
        <f t="shared" si="2"/>
        <v>0</v>
      </c>
      <c r="BT15" s="146">
        <f t="shared" si="2"/>
        <v>0</v>
      </c>
      <c r="BU15" s="148">
        <f t="shared" si="2"/>
        <v>0</v>
      </c>
      <c r="BV15" s="146">
        <f t="shared" si="2"/>
        <v>15</v>
      </c>
      <c r="BW15" s="147">
        <f t="shared" si="2"/>
        <v>1</v>
      </c>
      <c r="BX15" s="149">
        <f t="shared" si="2"/>
        <v>0</v>
      </c>
      <c r="BY15" s="147">
        <f t="shared" si="2"/>
        <v>0</v>
      </c>
      <c r="BZ15" s="149">
        <f t="shared" si="2"/>
        <v>0</v>
      </c>
      <c r="CA15" s="147">
        <f t="shared" si="2"/>
        <v>0</v>
      </c>
      <c r="CB15" s="147">
        <f t="shared" si="2"/>
        <v>21</v>
      </c>
      <c r="CC15" s="150" t="e">
        <f t="shared" si="2"/>
        <v>#REF!</v>
      </c>
      <c r="CD15" s="146">
        <f t="shared" si="2"/>
        <v>120</v>
      </c>
      <c r="CE15" s="147">
        <f t="shared" si="2"/>
        <v>11</v>
      </c>
      <c r="CF15" s="146">
        <f t="shared" si="2"/>
        <v>0</v>
      </c>
      <c r="CG15" s="147">
        <f t="shared" si="2"/>
        <v>0</v>
      </c>
      <c r="CH15" s="146">
        <f t="shared" si="2"/>
        <v>0</v>
      </c>
      <c r="CI15" s="147">
        <f t="shared" si="2"/>
        <v>0</v>
      </c>
      <c r="CJ15" s="146">
        <f t="shared" si="2"/>
        <v>0</v>
      </c>
      <c r="CK15" s="147">
        <f t="shared" si="2"/>
        <v>0</v>
      </c>
      <c r="CL15" s="147">
        <f>SUM(CL16,CL21,CL32)</f>
        <v>0</v>
      </c>
      <c r="CM15" s="147">
        <f>SUM(CM16,CM21,CM32)</f>
        <v>0</v>
      </c>
      <c r="CN15" s="146">
        <f t="shared" ref="CN15:DF15" si="3">SUM(CN17:CN20,CN29:CN29,CN22:CN25,CN118:CN124)</f>
        <v>0</v>
      </c>
      <c r="CO15" s="147">
        <f t="shared" si="3"/>
        <v>0</v>
      </c>
      <c r="CP15" s="146">
        <f t="shared" si="3"/>
        <v>0</v>
      </c>
      <c r="CQ15" s="147">
        <f t="shared" si="3"/>
        <v>0</v>
      </c>
      <c r="CR15" s="146">
        <f t="shared" si="3"/>
        <v>15</v>
      </c>
      <c r="CS15" s="147">
        <f t="shared" si="3"/>
        <v>1</v>
      </c>
      <c r="CT15" s="151">
        <f t="shared" si="3"/>
        <v>0</v>
      </c>
      <c r="CU15" s="147">
        <f t="shared" si="3"/>
        <v>0</v>
      </c>
      <c r="CV15" s="145">
        <f t="shared" si="3"/>
        <v>30</v>
      </c>
      <c r="CW15" s="147">
        <f t="shared" si="3"/>
        <v>2</v>
      </c>
      <c r="CX15" s="146">
        <f t="shared" si="3"/>
        <v>30</v>
      </c>
      <c r="CY15" s="147">
        <f t="shared" si="3"/>
        <v>3</v>
      </c>
      <c r="CZ15" s="146">
        <f t="shared" si="3"/>
        <v>0</v>
      </c>
      <c r="DA15" s="147">
        <f t="shared" si="3"/>
        <v>0</v>
      </c>
      <c r="DB15" s="152">
        <f t="shared" si="3"/>
        <v>18</v>
      </c>
      <c r="DC15" s="149">
        <f t="shared" si="3"/>
        <v>12.599999999999998</v>
      </c>
      <c r="DD15" s="153">
        <f t="shared" si="3"/>
        <v>6.9999999999999991</v>
      </c>
      <c r="DE15" s="147">
        <f t="shared" si="3"/>
        <v>0.58666666666666667</v>
      </c>
      <c r="DF15" s="154">
        <f t="shared" si="3"/>
        <v>1.4281481481481482</v>
      </c>
      <c r="DG15" s="154">
        <f>DF15*100/180</f>
        <v>0.79341563786008229</v>
      </c>
      <c r="DH15" s="149">
        <f t="shared" ref="DH15:DO15" si="4">SUM(DH17:DH20,DH29:DH29,DH22:DH25,DH118:DH124)</f>
        <v>0</v>
      </c>
      <c r="DI15" s="149">
        <f t="shared" si="4"/>
        <v>0</v>
      </c>
      <c r="DJ15" s="149">
        <f t="shared" si="4"/>
        <v>0</v>
      </c>
      <c r="DK15" s="146">
        <f t="shared" si="4"/>
        <v>75</v>
      </c>
      <c r="DL15" s="147">
        <f t="shared" si="4"/>
        <v>6</v>
      </c>
      <c r="DM15" s="155">
        <f t="shared" si="4"/>
        <v>3.3333333333333335</v>
      </c>
      <c r="DN15" s="156">
        <f t="shared" si="4"/>
        <v>11</v>
      </c>
      <c r="DO15" s="156">
        <f t="shared" si="4"/>
        <v>0</v>
      </c>
      <c r="DP15" s="156">
        <f>SUM(DP19:DP20,DP29:DP29,DP22:DP25,DP118:DP124)</f>
        <v>13</v>
      </c>
      <c r="DQ15" s="156">
        <f>SUM(DQ17:DQ20,DQ29:DQ29,DQ22:DQ25,DQ118:DQ124)</f>
        <v>0</v>
      </c>
      <c r="DR15" s="157"/>
      <c r="DS15" s="158"/>
      <c r="DT15" s="158"/>
      <c r="DU15" s="158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40">
        <f>SUM(EF17:EF162)</f>
        <v>159</v>
      </c>
      <c r="EG15" s="140">
        <f>SUM(EG17:EG162)</f>
        <v>1675</v>
      </c>
      <c r="EH15" s="140" t="e">
        <f>SUM(EH17:EH162)</f>
        <v>#DIV/0!</v>
      </c>
      <c r="EI15" s="159">
        <f>SUM(EI17:EI162)</f>
        <v>104</v>
      </c>
      <c r="EJ15" s="159">
        <f>EI15*100/300</f>
        <v>34.666666666666664</v>
      </c>
      <c r="EN15" s="463"/>
      <c r="EQ15" s="525"/>
      <c r="ER15" s="688"/>
      <c r="ES15" s="689"/>
      <c r="ET15" s="526"/>
      <c r="EU15" s="526"/>
      <c r="EV15" s="526"/>
      <c r="EW15" s="527"/>
    </row>
    <row r="16" spans="1:168" s="17" customFormat="1" ht="18" hidden="1" customHeight="1">
      <c r="A16" s="724"/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6"/>
      <c r="BB16" s="165">
        <f>SUM(BB17:BB20)</f>
        <v>184</v>
      </c>
      <c r="BC16" s="165"/>
      <c r="BD16" s="165"/>
      <c r="BE16" s="165"/>
      <c r="BF16" s="444"/>
      <c r="BG16" s="164"/>
      <c r="BH16" s="165"/>
      <c r="BI16" s="165"/>
      <c r="BJ16" s="444"/>
      <c r="BK16" s="170"/>
      <c r="BL16" s="165"/>
      <c r="BM16" s="167"/>
      <c r="BN16" s="165"/>
      <c r="BO16" s="167"/>
      <c r="BP16" s="165"/>
      <c r="BQ16" s="167"/>
      <c r="BR16" s="165"/>
      <c r="BS16" s="167"/>
      <c r="BT16" s="165"/>
      <c r="BU16" s="168"/>
      <c r="BV16" s="165"/>
      <c r="BW16" s="169"/>
      <c r="BX16" s="170"/>
      <c r="BY16" s="167"/>
      <c r="BZ16" s="166"/>
      <c r="CA16" s="169"/>
      <c r="CB16" s="167"/>
      <c r="CC16" s="171"/>
      <c r="CD16" s="165"/>
      <c r="CE16" s="167"/>
      <c r="CF16" s="165"/>
      <c r="CG16" s="167"/>
      <c r="CH16" s="165"/>
      <c r="CI16" s="167"/>
      <c r="CJ16" s="165"/>
      <c r="CK16" s="167"/>
      <c r="CL16" s="165"/>
      <c r="CM16" s="167"/>
      <c r="CN16" s="165"/>
      <c r="CO16" s="167"/>
      <c r="CP16" s="165"/>
      <c r="CQ16" s="167"/>
      <c r="CR16" s="165"/>
      <c r="CS16" s="167"/>
      <c r="CT16" s="172"/>
      <c r="CU16" s="167"/>
      <c r="CV16" s="163"/>
      <c r="CW16" s="167"/>
      <c r="CX16" s="165"/>
      <c r="CY16" s="167"/>
      <c r="CZ16" s="165"/>
      <c r="DA16" s="167"/>
      <c r="DB16" s="170"/>
      <c r="DC16" s="166"/>
      <c r="DD16" s="173"/>
      <c r="DE16" s="167"/>
      <c r="DF16" s="174"/>
      <c r="DG16" s="174"/>
      <c r="DH16" s="166"/>
      <c r="DI16" s="166"/>
      <c r="DJ16" s="166"/>
      <c r="DK16" s="165"/>
      <c r="DL16" s="167"/>
      <c r="DM16" s="175"/>
      <c r="DN16" s="176"/>
      <c r="DO16" s="176"/>
      <c r="DP16" s="176"/>
      <c r="DQ16" s="176"/>
      <c r="DR16" s="177"/>
      <c r="DS16" s="178"/>
      <c r="DT16" s="178"/>
      <c r="DU16" s="178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80"/>
      <c r="EG16" s="181"/>
      <c r="EH16" s="140"/>
      <c r="EI16" s="159"/>
      <c r="EJ16" s="159"/>
      <c r="EK16" s="16"/>
      <c r="EL16" s="16"/>
      <c r="EM16" s="16"/>
      <c r="EN16" s="16"/>
      <c r="EO16" s="16"/>
      <c r="EP16" s="16"/>
      <c r="EQ16" s="525"/>
      <c r="ER16" s="688"/>
      <c r="ES16" s="689"/>
      <c r="ET16" s="526"/>
      <c r="EU16" s="526"/>
      <c r="EV16" s="526"/>
      <c r="EW16" s="527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</row>
    <row r="17" spans="1:219" ht="30" customHeight="1" thickBot="1">
      <c r="A17" s="344">
        <v>1</v>
      </c>
      <c r="B17" s="466" t="s">
        <v>105</v>
      </c>
      <c r="C17" s="473" t="s">
        <v>306</v>
      </c>
      <c r="D17" s="464">
        <v>4</v>
      </c>
      <c r="E17" s="123"/>
      <c r="F17" s="123"/>
      <c r="G17" s="123"/>
      <c r="H17" s="185">
        <v>0</v>
      </c>
      <c r="I17" s="123"/>
      <c r="J17" s="123"/>
      <c r="K17" s="123"/>
      <c r="L17" s="123"/>
      <c r="M17" s="185"/>
      <c r="N17" s="124"/>
      <c r="O17" s="124"/>
      <c r="P17" s="124"/>
      <c r="Q17" s="124"/>
      <c r="R17" s="185"/>
      <c r="S17" s="124"/>
      <c r="T17" s="124"/>
      <c r="U17" s="124"/>
      <c r="V17" s="124"/>
      <c r="W17" s="185"/>
      <c r="X17" s="125"/>
      <c r="Y17" s="125"/>
      <c r="Z17" s="125"/>
      <c r="AA17" s="125"/>
      <c r="AB17" s="185"/>
      <c r="AC17" s="125"/>
      <c r="AD17" s="125"/>
      <c r="AE17" s="125"/>
      <c r="AF17" s="125"/>
      <c r="AG17" s="185"/>
      <c r="AH17" s="186"/>
      <c r="AI17" s="186"/>
      <c r="AJ17" s="186"/>
      <c r="AK17" s="186"/>
      <c r="AL17" s="185"/>
      <c r="AM17" s="186"/>
      <c r="AN17" s="186"/>
      <c r="AO17" s="186"/>
      <c r="AP17" s="186"/>
      <c r="AQ17" s="187"/>
      <c r="AR17" s="188"/>
      <c r="AS17" s="188"/>
      <c r="AT17" s="188"/>
      <c r="AU17" s="188"/>
      <c r="AV17" s="187"/>
      <c r="AW17" s="188"/>
      <c r="AX17" s="188"/>
      <c r="AY17" s="188"/>
      <c r="AZ17" s="188"/>
      <c r="BA17" s="185"/>
      <c r="BB17" s="189">
        <f>BC17+BD17+BE17+BF17</f>
        <v>4</v>
      </c>
      <c r="BC17" s="107">
        <f>D17+I17+N17+S17+X17+AC17+AH17+AM17+AR17+AW17</f>
        <v>4</v>
      </c>
      <c r="BD17" s="107">
        <f>E17+J17+O17+T17+Y17+AD17+AI17+AN17+AS17+AX17</f>
        <v>0</v>
      </c>
      <c r="BE17" s="107">
        <f>F17+K17+P17+U17+Z17+AE17+AJ17+AO17+AT17+AY17</f>
        <v>0</v>
      </c>
      <c r="BF17" s="443">
        <f>G17+L17+Q17+V17+AA17+AF17+AK17+AP17+AU17+AZ17</f>
        <v>0</v>
      </c>
      <c r="BG17" s="102">
        <v>4</v>
      </c>
      <c r="BH17" s="107">
        <v>0</v>
      </c>
      <c r="BI17" s="107">
        <v>0</v>
      </c>
      <c r="BJ17" s="443">
        <v>0</v>
      </c>
      <c r="BK17" s="314">
        <f>H17+M17+R17+W17+AB17+AG17+AL17+AQ17+AV17+BA17</f>
        <v>0</v>
      </c>
      <c r="BL17" s="190"/>
      <c r="BM17" s="191"/>
      <c r="BN17" s="129"/>
      <c r="BO17" s="192"/>
      <c r="BP17" s="190"/>
      <c r="BQ17" s="192"/>
      <c r="BR17" s="190"/>
      <c r="BS17" s="191"/>
      <c r="BT17" s="104"/>
      <c r="BU17" s="193"/>
      <c r="BV17" s="107"/>
      <c r="BW17" s="194"/>
      <c r="BX17" s="102"/>
      <c r="BY17" s="120"/>
      <c r="BZ17" s="107"/>
      <c r="CA17" s="134"/>
      <c r="CB17" s="120"/>
      <c r="CC17" s="122"/>
      <c r="CD17" s="130"/>
      <c r="CE17" s="131"/>
      <c r="CF17" s="130"/>
      <c r="CG17" s="131"/>
      <c r="CH17" s="130"/>
      <c r="CI17" s="131"/>
      <c r="CJ17" s="130"/>
      <c r="CK17" s="131"/>
      <c r="CL17" s="130"/>
      <c r="CM17" s="131"/>
      <c r="CN17" s="130"/>
      <c r="CO17" s="131"/>
      <c r="CP17" s="130"/>
      <c r="CQ17" s="131"/>
      <c r="CR17" s="130"/>
      <c r="CS17" s="131"/>
      <c r="CT17" s="195"/>
      <c r="CU17" s="131"/>
      <c r="CV17" s="138"/>
      <c r="CW17" s="131"/>
      <c r="CX17" s="130"/>
      <c r="CY17" s="131"/>
      <c r="CZ17" s="130"/>
      <c r="DA17" s="131"/>
      <c r="DB17" s="102"/>
      <c r="DC17" s="120">
        <f>BK17</f>
        <v>0</v>
      </c>
      <c r="DD17" s="140"/>
      <c r="DE17" s="120">
        <f>DD17/25</f>
        <v>0</v>
      </c>
      <c r="DF17" s="140">
        <f>DE17*100/180</f>
        <v>0</v>
      </c>
      <c r="DG17" s="140">
        <f>DF17*100/180</f>
        <v>0</v>
      </c>
      <c r="DH17" s="23"/>
      <c r="DI17" s="23"/>
      <c r="DJ17" s="23"/>
      <c r="DK17" s="107"/>
      <c r="DL17" s="120"/>
      <c r="DM17" s="196"/>
      <c r="DN17" s="120"/>
      <c r="DO17" s="120"/>
      <c r="DP17" s="120"/>
      <c r="DQ17" s="120"/>
      <c r="DR17" s="83"/>
      <c r="DS17" s="84"/>
      <c r="DT17" s="84"/>
      <c r="DU17" s="84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120"/>
      <c r="EG17" s="121"/>
      <c r="EH17" s="122"/>
      <c r="EI17" s="88"/>
      <c r="EJ17" s="88"/>
      <c r="EQ17" s="525"/>
      <c r="ER17" s="688"/>
      <c r="ES17" s="689"/>
      <c r="ET17" s="526"/>
      <c r="EU17" s="526"/>
      <c r="EV17" s="526"/>
      <c r="EW17" s="527"/>
    </row>
    <row r="18" spans="1:219" ht="45" customHeight="1" thickBot="1">
      <c r="A18" s="729">
        <v>2</v>
      </c>
      <c r="B18" s="727" t="s">
        <v>307</v>
      </c>
      <c r="C18" s="473" t="s">
        <v>308</v>
      </c>
      <c r="D18" s="464"/>
      <c r="E18" s="123"/>
      <c r="F18" s="123"/>
      <c r="G18" s="123"/>
      <c r="H18" s="185"/>
      <c r="I18" s="123"/>
      <c r="J18" s="123"/>
      <c r="K18" s="123"/>
      <c r="L18" s="123"/>
      <c r="M18" s="185"/>
      <c r="N18" s="124"/>
      <c r="O18" s="124"/>
      <c r="P18" s="124"/>
      <c r="Q18" s="124"/>
      <c r="R18" s="185"/>
      <c r="S18" s="124"/>
      <c r="T18" s="124"/>
      <c r="U18" s="124"/>
      <c r="V18" s="124"/>
      <c r="W18" s="185"/>
      <c r="X18" s="125"/>
      <c r="Y18" s="125"/>
      <c r="Z18" s="125"/>
      <c r="AA18" s="125"/>
      <c r="AB18" s="185"/>
      <c r="AC18" s="125"/>
      <c r="AD18" s="125"/>
      <c r="AE18" s="125"/>
      <c r="AF18" s="125"/>
      <c r="AG18" s="185"/>
      <c r="AH18" s="186"/>
      <c r="AI18" s="186"/>
      <c r="AJ18" s="186"/>
      <c r="AK18" s="186"/>
      <c r="AL18" s="185"/>
      <c r="AM18" s="186"/>
      <c r="AN18" s="186"/>
      <c r="AO18" s="186"/>
      <c r="AP18" s="186"/>
      <c r="AQ18" s="187"/>
      <c r="AR18" s="188"/>
      <c r="AS18" s="188"/>
      <c r="AT18" s="188"/>
      <c r="AU18" s="188"/>
      <c r="AV18" s="187"/>
      <c r="AW18" s="188"/>
      <c r="AX18" s="188"/>
      <c r="AY18" s="188"/>
      <c r="AZ18" s="188"/>
      <c r="BA18" s="185"/>
      <c r="BB18" s="189"/>
      <c r="BC18" s="107">
        <f>D18+I18+N18+S18+X18+AC18+AH18+AM18+AR18+AW18</f>
        <v>0</v>
      </c>
      <c r="BD18" s="107">
        <v>120</v>
      </c>
      <c r="BE18" s="107">
        <f t="shared" ref="BE18:BF20" si="5">F18+K18+P18+U18+Z18+AE18+AJ18+AO18+AT18+AY18</f>
        <v>0</v>
      </c>
      <c r="BF18" s="443">
        <f t="shared" si="5"/>
        <v>0</v>
      </c>
      <c r="BG18" s="102">
        <v>0</v>
      </c>
      <c r="BH18" s="107">
        <v>72</v>
      </c>
      <c r="BI18" s="107">
        <v>0</v>
      </c>
      <c r="BJ18" s="443">
        <v>0</v>
      </c>
      <c r="BK18" s="314"/>
      <c r="BL18" s="190"/>
      <c r="BM18" s="191"/>
      <c r="BN18" s="129"/>
      <c r="BO18" s="192"/>
      <c r="BP18" s="190"/>
      <c r="BQ18" s="192"/>
      <c r="BR18" s="190"/>
      <c r="BS18" s="191"/>
      <c r="BT18" s="104"/>
      <c r="BU18" s="193"/>
      <c r="BV18" s="107"/>
      <c r="BW18" s="194"/>
      <c r="BX18" s="102"/>
      <c r="BY18" s="120"/>
      <c r="BZ18" s="107"/>
      <c r="CA18" s="134"/>
      <c r="CB18" s="120"/>
      <c r="CC18" s="122"/>
      <c r="CD18" s="130"/>
      <c r="CE18" s="131"/>
      <c r="CF18" s="130"/>
      <c r="CG18" s="131"/>
      <c r="CH18" s="130"/>
      <c r="CI18" s="131"/>
      <c r="CJ18" s="130"/>
      <c r="CK18" s="131"/>
      <c r="CL18" s="130"/>
      <c r="CM18" s="131"/>
      <c r="CN18" s="130"/>
      <c r="CO18" s="131"/>
      <c r="CP18" s="130"/>
      <c r="CQ18" s="131"/>
      <c r="CR18" s="130"/>
      <c r="CS18" s="131"/>
      <c r="CT18" s="195"/>
      <c r="CU18" s="131"/>
      <c r="CV18" s="138"/>
      <c r="CW18" s="131"/>
      <c r="CX18" s="130"/>
      <c r="CY18" s="131"/>
      <c r="CZ18" s="130"/>
      <c r="DA18" s="131"/>
      <c r="DB18" s="86"/>
      <c r="DC18" s="120"/>
      <c r="DD18" s="140"/>
      <c r="DE18" s="120"/>
      <c r="DF18" s="140"/>
      <c r="DG18" s="140"/>
      <c r="DH18" s="23"/>
      <c r="DI18" s="23"/>
      <c r="DJ18" s="23"/>
      <c r="DK18" s="107"/>
      <c r="DL18" s="120"/>
      <c r="DM18" s="196"/>
      <c r="DN18" s="120"/>
      <c r="DO18" s="120"/>
      <c r="DP18" s="120"/>
      <c r="DQ18" s="120"/>
      <c r="DR18" s="83"/>
      <c r="DS18" s="84"/>
      <c r="DT18" s="84"/>
      <c r="DU18" s="84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120"/>
      <c r="EG18" s="121"/>
      <c r="EH18" s="122"/>
      <c r="EI18" s="88"/>
      <c r="EJ18" s="88"/>
      <c r="EQ18" s="525"/>
      <c r="ER18" s="688"/>
      <c r="ES18" s="689"/>
      <c r="ET18" s="526"/>
      <c r="EU18" s="526"/>
      <c r="EV18" s="526"/>
      <c r="EW18" s="527"/>
    </row>
    <row r="19" spans="1:219" ht="45" customHeight="1" thickBot="1">
      <c r="A19" s="730"/>
      <c r="B19" s="728"/>
      <c r="C19" s="493"/>
      <c r="D19" s="465"/>
      <c r="E19" s="123">
        <v>30</v>
      </c>
      <c r="F19" s="123"/>
      <c r="G19" s="123"/>
      <c r="H19" s="187">
        <v>4</v>
      </c>
      <c r="I19" s="123"/>
      <c r="J19" s="123">
        <v>30</v>
      </c>
      <c r="K19" s="123"/>
      <c r="L19" s="123"/>
      <c r="M19" s="187">
        <v>3</v>
      </c>
      <c r="N19" s="124"/>
      <c r="O19" s="199">
        <v>30</v>
      </c>
      <c r="P19" s="124"/>
      <c r="Q19" s="124"/>
      <c r="R19" s="200">
        <v>3</v>
      </c>
      <c r="S19" s="124"/>
      <c r="T19" s="124">
        <v>30</v>
      </c>
      <c r="U19" s="124"/>
      <c r="V19" s="124"/>
      <c r="W19" s="185">
        <v>3</v>
      </c>
      <c r="X19" s="125"/>
      <c r="Y19" s="125"/>
      <c r="Z19" s="125"/>
      <c r="AA19" s="125"/>
      <c r="AB19" s="185"/>
      <c r="AC19" s="125"/>
      <c r="AD19" s="125"/>
      <c r="AE19" s="125"/>
      <c r="AF19" s="125"/>
      <c r="AG19" s="185"/>
      <c r="AH19" s="186"/>
      <c r="AI19" s="186"/>
      <c r="AJ19" s="186"/>
      <c r="AK19" s="186"/>
      <c r="AL19" s="185"/>
      <c r="AM19" s="186"/>
      <c r="AN19" s="186"/>
      <c r="AO19" s="186"/>
      <c r="AP19" s="186"/>
      <c r="AQ19" s="187"/>
      <c r="AR19" s="188"/>
      <c r="AS19" s="188"/>
      <c r="AT19" s="188"/>
      <c r="AU19" s="188"/>
      <c r="AV19" s="187"/>
      <c r="AW19" s="188"/>
      <c r="AX19" s="188"/>
      <c r="AY19" s="188"/>
      <c r="AZ19" s="188"/>
      <c r="BA19" s="185"/>
      <c r="BB19" s="189">
        <f>BC19+BD19+BE19+BF19</f>
        <v>120</v>
      </c>
      <c r="BC19" s="107">
        <f>D19+I19+N19+S19+X19+AC19+AH19+AM19+AR19+AW19</f>
        <v>0</v>
      </c>
      <c r="BD19" s="107">
        <f>E19+J19+O19+T19+Y19+AD19+AI19+AN19+AS19+AX19</f>
        <v>120</v>
      </c>
      <c r="BE19" s="107">
        <f t="shared" si="5"/>
        <v>0</v>
      </c>
      <c r="BF19" s="443">
        <f t="shared" si="5"/>
        <v>0</v>
      </c>
      <c r="BG19" s="102">
        <v>0</v>
      </c>
      <c r="BH19" s="107">
        <v>72</v>
      </c>
      <c r="BI19" s="107">
        <v>0</v>
      </c>
      <c r="BJ19" s="443">
        <v>0</v>
      </c>
      <c r="BK19" s="314">
        <f>H19+M19+R19+W19+AB19+AG19+AL19+AQ19+AV19+BA19</f>
        <v>13</v>
      </c>
      <c r="BL19" s="107"/>
      <c r="BM19" s="194"/>
      <c r="BN19" s="102"/>
      <c r="BO19" s="120"/>
      <c r="BP19" s="107"/>
      <c r="BQ19" s="120"/>
      <c r="BR19" s="107"/>
      <c r="BS19" s="194"/>
      <c r="BT19" s="102"/>
      <c r="BU19" s="193"/>
      <c r="BV19" s="107"/>
      <c r="BW19" s="194"/>
      <c r="BX19" s="102"/>
      <c r="BY19" s="120"/>
      <c r="BZ19" s="107"/>
      <c r="CA19" s="134"/>
      <c r="CB19" s="120">
        <f>BK19</f>
        <v>13</v>
      </c>
      <c r="CC19" s="122" t="e">
        <f>CB19*100/#REF!</f>
        <v>#REF!</v>
      </c>
      <c r="CD19" s="130"/>
      <c r="CE19" s="131"/>
      <c r="CF19" s="130"/>
      <c r="CG19" s="131"/>
      <c r="CH19" s="130"/>
      <c r="CI19" s="131"/>
      <c r="CJ19" s="201"/>
      <c r="CK19" s="202"/>
      <c r="CL19" s="130"/>
      <c r="CM19" s="131"/>
      <c r="CN19" s="130"/>
      <c r="CO19" s="131"/>
      <c r="CP19" s="201"/>
      <c r="CQ19" s="202"/>
      <c r="CR19" s="130"/>
      <c r="CS19" s="131"/>
      <c r="CT19" s="195"/>
      <c r="CU19" s="131"/>
      <c r="CV19" s="138"/>
      <c r="CW19" s="131"/>
      <c r="CX19" s="130"/>
      <c r="CY19" s="131"/>
      <c r="CZ19" s="130"/>
      <c r="DA19" s="131"/>
      <c r="DB19" s="86">
        <v>6</v>
      </c>
      <c r="DC19" s="120">
        <f>BB19/25</f>
        <v>4.8</v>
      </c>
      <c r="DD19" s="140">
        <f>DC19*100/180</f>
        <v>2.6666666666666665</v>
      </c>
      <c r="DE19" s="120">
        <f>DD19/25</f>
        <v>0.10666666666666666</v>
      </c>
      <c r="DF19" s="140">
        <f>DE19*100/180</f>
        <v>5.9259259259259255E-2</v>
      </c>
      <c r="DG19" s="140">
        <f>DD19+DF19</f>
        <v>2.7259259259259259</v>
      </c>
      <c r="DH19" s="23"/>
      <c r="DI19" s="23"/>
      <c r="DJ19" s="23"/>
      <c r="DK19" s="107"/>
      <c r="DL19" s="120"/>
      <c r="DM19" s="196"/>
      <c r="DN19" s="120"/>
      <c r="DO19" s="120"/>
      <c r="DP19" s="120">
        <f>BK19</f>
        <v>13</v>
      </c>
      <c r="DQ19" s="120"/>
      <c r="DR19" s="83" t="s">
        <v>109</v>
      </c>
      <c r="DS19" s="84"/>
      <c r="DT19" s="84"/>
      <c r="DU19" s="84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120"/>
      <c r="EG19" s="121">
        <v>120</v>
      </c>
      <c r="EH19" s="122">
        <f>EG19*BK19/BB19</f>
        <v>13</v>
      </c>
      <c r="EI19" s="88">
        <v>13</v>
      </c>
      <c r="EJ19" s="88"/>
      <c r="EQ19" s="528"/>
      <c r="ER19" s="688"/>
      <c r="ES19" s="689"/>
      <c r="ET19" s="526"/>
      <c r="EU19" s="526"/>
      <c r="EV19" s="526"/>
      <c r="EW19" s="527"/>
    </row>
    <row r="20" spans="1:219" ht="30" customHeight="1" thickBot="1">
      <c r="A20" s="344">
        <v>3</v>
      </c>
      <c r="B20" s="466" t="s">
        <v>309</v>
      </c>
      <c r="C20" s="473" t="s">
        <v>310</v>
      </c>
      <c r="D20" s="464"/>
      <c r="E20" s="123">
        <v>30</v>
      </c>
      <c r="F20" s="123"/>
      <c r="G20" s="123"/>
      <c r="H20" s="187">
        <v>0</v>
      </c>
      <c r="I20" s="123"/>
      <c r="J20" s="123">
        <v>30</v>
      </c>
      <c r="K20" s="123"/>
      <c r="L20" s="123"/>
      <c r="M20" s="187">
        <v>0</v>
      </c>
      <c r="N20" s="124"/>
      <c r="O20" s="124"/>
      <c r="P20" s="124"/>
      <c r="Q20" s="124"/>
      <c r="R20" s="185"/>
      <c r="S20" s="124"/>
      <c r="T20" s="124"/>
      <c r="U20" s="124"/>
      <c r="V20" s="124"/>
      <c r="W20" s="185"/>
      <c r="X20" s="125"/>
      <c r="Y20" s="125"/>
      <c r="Z20" s="125"/>
      <c r="AA20" s="125"/>
      <c r="AB20" s="185"/>
      <c r="AC20" s="125"/>
      <c r="AD20" s="125"/>
      <c r="AE20" s="125"/>
      <c r="AF20" s="125"/>
      <c r="AG20" s="185"/>
      <c r="AH20" s="186"/>
      <c r="AI20" s="186"/>
      <c r="AJ20" s="186"/>
      <c r="AK20" s="186"/>
      <c r="AL20" s="185"/>
      <c r="AM20" s="186"/>
      <c r="AN20" s="186"/>
      <c r="AO20" s="186"/>
      <c r="AP20" s="186"/>
      <c r="AQ20" s="187"/>
      <c r="AR20" s="188"/>
      <c r="AS20" s="188"/>
      <c r="AT20" s="188"/>
      <c r="AU20" s="188"/>
      <c r="AV20" s="187"/>
      <c r="AW20" s="188"/>
      <c r="AX20" s="188"/>
      <c r="AY20" s="188"/>
      <c r="AZ20" s="188"/>
      <c r="BA20" s="185"/>
      <c r="BB20" s="189">
        <f>BC20+BD20+BE20+BF20</f>
        <v>60</v>
      </c>
      <c r="BC20" s="107">
        <f>D20+I20+N20+S20+X20+AC20+AH20+AM20+AR20+AW20</f>
        <v>0</v>
      </c>
      <c r="BD20" s="107">
        <f>E20+J20+O20+T20+Y20+AD20+AI20+AN20+AS20+AX20</f>
        <v>60</v>
      </c>
      <c r="BE20" s="107">
        <f t="shared" si="5"/>
        <v>0</v>
      </c>
      <c r="BF20" s="443">
        <f t="shared" si="5"/>
        <v>0</v>
      </c>
      <c r="BG20" s="102">
        <v>0</v>
      </c>
      <c r="BH20" s="107">
        <v>0</v>
      </c>
      <c r="BI20" s="107">
        <v>0</v>
      </c>
      <c r="BJ20" s="443">
        <v>0</v>
      </c>
      <c r="BK20" s="314">
        <f>H20+M20+R20+W20+AB20+AG20+AL20+AQ20+AV20+BA20</f>
        <v>0</v>
      </c>
      <c r="BL20" s="107"/>
      <c r="BM20" s="194"/>
      <c r="BN20" s="102"/>
      <c r="BO20" s="120"/>
      <c r="BP20" s="107"/>
      <c r="BQ20" s="120"/>
      <c r="BR20" s="107"/>
      <c r="BS20" s="194"/>
      <c r="BT20" s="102"/>
      <c r="BU20" s="193"/>
      <c r="BV20" s="107"/>
      <c r="BW20" s="194"/>
      <c r="BX20" s="102"/>
      <c r="BY20" s="120"/>
      <c r="BZ20" s="107"/>
      <c r="CA20" s="134"/>
      <c r="CB20" s="120">
        <f>BK20</f>
        <v>0</v>
      </c>
      <c r="CC20" s="122"/>
      <c r="CD20" s="130"/>
      <c r="CE20" s="131"/>
      <c r="CF20" s="130"/>
      <c r="CG20" s="131"/>
      <c r="CH20" s="130"/>
      <c r="CI20" s="131"/>
      <c r="CJ20" s="201"/>
      <c r="CK20" s="202"/>
      <c r="CL20" s="130"/>
      <c r="CM20" s="131"/>
      <c r="CN20" s="130"/>
      <c r="CO20" s="131"/>
      <c r="CP20" s="201"/>
      <c r="CQ20" s="202"/>
      <c r="CR20" s="130"/>
      <c r="CS20" s="131"/>
      <c r="CT20" s="195"/>
      <c r="CU20" s="131"/>
      <c r="CV20" s="138"/>
      <c r="CW20" s="131"/>
      <c r="CX20" s="130"/>
      <c r="CY20" s="131"/>
      <c r="CZ20" s="130"/>
      <c r="DA20" s="131"/>
      <c r="DB20" s="102"/>
      <c r="DC20" s="120">
        <v>0</v>
      </c>
      <c r="DD20" s="140">
        <f>DC20*100/180</f>
        <v>0</v>
      </c>
      <c r="DE20" s="120">
        <f>DD20/25</f>
        <v>0</v>
      </c>
      <c r="DF20" s="140">
        <f>DE20*100/180</f>
        <v>0</v>
      </c>
      <c r="DG20" s="140">
        <f>DD20+DF20</f>
        <v>0</v>
      </c>
      <c r="DH20" s="23"/>
      <c r="DI20" s="23"/>
      <c r="DJ20" s="23"/>
      <c r="DK20" s="107"/>
      <c r="DL20" s="120"/>
      <c r="DM20" s="196"/>
      <c r="DN20" s="120"/>
      <c r="DO20" s="120"/>
      <c r="DP20" s="120"/>
      <c r="DQ20" s="120"/>
      <c r="DR20" s="83" t="s">
        <v>142</v>
      </c>
      <c r="DS20" s="84"/>
      <c r="DT20" s="84"/>
      <c r="DU20" s="84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120"/>
      <c r="EG20" s="121"/>
      <c r="EH20" s="122">
        <f>EG20*BK20/BB20</f>
        <v>0</v>
      </c>
      <c r="EI20" s="88"/>
      <c r="EJ20" s="88"/>
      <c r="EQ20" s="528"/>
      <c r="ER20" s="688"/>
      <c r="ES20" s="689"/>
      <c r="ET20" s="526"/>
      <c r="EU20" s="526"/>
      <c r="EV20" s="526"/>
      <c r="EW20" s="527"/>
    </row>
    <row r="21" spans="1:219" s="19" customFormat="1" ht="19.899999999999999" hidden="1" customHeight="1">
      <c r="A21" s="725" t="s">
        <v>14</v>
      </c>
      <c r="B21" s="598"/>
      <c r="C21" s="598"/>
      <c r="D21" s="598"/>
      <c r="E21" s="598"/>
      <c r="F21" s="598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  <c r="U21" s="598"/>
      <c r="V21" s="598"/>
      <c r="W21" s="598"/>
      <c r="X21" s="598"/>
      <c r="Y21" s="598"/>
      <c r="Z21" s="598"/>
      <c r="AA21" s="598"/>
      <c r="AB21" s="598"/>
      <c r="AC21" s="598"/>
      <c r="AD21" s="598"/>
      <c r="AE21" s="598"/>
      <c r="AF21" s="598"/>
      <c r="AG21" s="598"/>
      <c r="AH21" s="598"/>
      <c r="AI21" s="598"/>
      <c r="AJ21" s="598"/>
      <c r="AK21" s="598"/>
      <c r="AL21" s="598"/>
      <c r="AM21" s="598"/>
      <c r="AN21" s="598"/>
      <c r="AO21" s="598"/>
      <c r="AP21" s="598"/>
      <c r="AQ21" s="598"/>
      <c r="AR21" s="598"/>
      <c r="AS21" s="598"/>
      <c r="AT21" s="598"/>
      <c r="AU21" s="598"/>
      <c r="AV21" s="598"/>
      <c r="AW21" s="598"/>
      <c r="AX21" s="598"/>
      <c r="AY21" s="598"/>
      <c r="AZ21" s="598"/>
      <c r="BA21" s="599"/>
      <c r="BB21" s="205">
        <f>SUM(BB22:BB30)</f>
        <v>195</v>
      </c>
      <c r="BC21" s="205"/>
      <c r="BD21" s="205"/>
      <c r="BE21" s="205"/>
      <c r="BF21" s="445"/>
      <c r="BG21" s="204"/>
      <c r="BH21" s="205"/>
      <c r="BI21" s="205"/>
      <c r="BJ21" s="445"/>
      <c r="BK21" s="440"/>
      <c r="BL21" s="205">
        <f t="shared" ref="BL21:CC21" si="6">SUM(BL22:BL29)</f>
        <v>0</v>
      </c>
      <c r="BM21" s="205">
        <f t="shared" si="6"/>
        <v>0</v>
      </c>
      <c r="BN21" s="205">
        <f t="shared" si="6"/>
        <v>0</v>
      </c>
      <c r="BO21" s="205">
        <f t="shared" si="6"/>
        <v>0</v>
      </c>
      <c r="BP21" s="205">
        <f t="shared" si="6"/>
        <v>30</v>
      </c>
      <c r="BQ21" s="205">
        <f t="shared" si="6"/>
        <v>2</v>
      </c>
      <c r="BR21" s="205">
        <f t="shared" si="6"/>
        <v>0</v>
      </c>
      <c r="BS21" s="205">
        <f t="shared" si="6"/>
        <v>0</v>
      </c>
      <c r="BT21" s="205">
        <f t="shared" si="6"/>
        <v>0</v>
      </c>
      <c r="BU21" s="205">
        <f t="shared" si="6"/>
        <v>0</v>
      </c>
      <c r="BV21" s="205">
        <f t="shared" si="6"/>
        <v>0</v>
      </c>
      <c r="BW21" s="205">
        <f t="shared" si="6"/>
        <v>0</v>
      </c>
      <c r="BX21" s="205">
        <f t="shared" si="6"/>
        <v>0</v>
      </c>
      <c r="BY21" s="205">
        <f t="shared" si="6"/>
        <v>0</v>
      </c>
      <c r="BZ21" s="205">
        <f t="shared" si="6"/>
        <v>0</v>
      </c>
      <c r="CA21" s="205">
        <f t="shared" si="6"/>
        <v>0</v>
      </c>
      <c r="CB21" s="205">
        <f t="shared" si="6"/>
        <v>8</v>
      </c>
      <c r="CC21" s="205" t="e">
        <f t="shared" si="6"/>
        <v>#REF!</v>
      </c>
      <c r="CD21" s="206">
        <f t="shared" ref="CD21:DM21" si="7">SUM(CD29:CD29)</f>
        <v>30</v>
      </c>
      <c r="CE21" s="206">
        <f t="shared" si="7"/>
        <v>3</v>
      </c>
      <c r="CF21" s="206">
        <f t="shared" si="7"/>
        <v>0</v>
      </c>
      <c r="CG21" s="206">
        <f t="shared" si="7"/>
        <v>0</v>
      </c>
      <c r="CH21" s="206">
        <f t="shared" si="7"/>
        <v>0</v>
      </c>
      <c r="CI21" s="206">
        <f t="shared" si="7"/>
        <v>0</v>
      </c>
      <c r="CJ21" s="206">
        <f t="shared" si="7"/>
        <v>0</v>
      </c>
      <c r="CK21" s="206">
        <f t="shared" si="7"/>
        <v>0</v>
      </c>
      <c r="CL21" s="206">
        <f t="shared" si="7"/>
        <v>0</v>
      </c>
      <c r="CM21" s="206">
        <f t="shared" si="7"/>
        <v>0</v>
      </c>
      <c r="CN21" s="206">
        <f t="shared" si="7"/>
        <v>0</v>
      </c>
      <c r="CO21" s="206">
        <f t="shared" si="7"/>
        <v>0</v>
      </c>
      <c r="CP21" s="206">
        <f t="shared" si="7"/>
        <v>0</v>
      </c>
      <c r="CQ21" s="206">
        <f t="shared" si="7"/>
        <v>0</v>
      </c>
      <c r="CR21" s="206">
        <f t="shared" si="7"/>
        <v>0</v>
      </c>
      <c r="CS21" s="206">
        <f t="shared" si="7"/>
        <v>0</v>
      </c>
      <c r="CT21" s="206">
        <f t="shared" si="7"/>
        <v>0</v>
      </c>
      <c r="CU21" s="206">
        <f t="shared" si="7"/>
        <v>0</v>
      </c>
      <c r="CV21" s="206">
        <f t="shared" si="7"/>
        <v>0</v>
      </c>
      <c r="CW21" s="206">
        <f t="shared" si="7"/>
        <v>0</v>
      </c>
      <c r="CX21" s="206">
        <f t="shared" si="7"/>
        <v>0</v>
      </c>
      <c r="CY21" s="206">
        <f t="shared" si="7"/>
        <v>0</v>
      </c>
      <c r="CZ21" s="206">
        <f t="shared" si="7"/>
        <v>0</v>
      </c>
      <c r="DA21" s="206">
        <f t="shared" si="7"/>
        <v>0</v>
      </c>
      <c r="DB21" s="206">
        <f t="shared" si="7"/>
        <v>4</v>
      </c>
      <c r="DC21" s="206">
        <f t="shared" si="7"/>
        <v>1.2</v>
      </c>
      <c r="DD21" s="206">
        <f t="shared" si="7"/>
        <v>0.66666666666666663</v>
      </c>
      <c r="DE21" s="206">
        <f t="shared" si="7"/>
        <v>0.16</v>
      </c>
      <c r="DF21" s="206">
        <f t="shared" si="7"/>
        <v>8.8888888888888892E-2</v>
      </c>
      <c r="DG21" s="206">
        <f t="shared" si="7"/>
        <v>0.75555555555555554</v>
      </c>
      <c r="DH21" s="206">
        <f t="shared" si="7"/>
        <v>0</v>
      </c>
      <c r="DI21" s="206">
        <f t="shared" si="7"/>
        <v>0</v>
      </c>
      <c r="DJ21" s="206">
        <f t="shared" si="7"/>
        <v>0</v>
      </c>
      <c r="DK21" s="205">
        <f t="shared" si="7"/>
        <v>0</v>
      </c>
      <c r="DL21" s="176">
        <f t="shared" si="7"/>
        <v>0</v>
      </c>
      <c r="DM21" s="176">
        <f t="shared" si="7"/>
        <v>0</v>
      </c>
      <c r="DN21" s="207"/>
      <c r="DO21" s="207"/>
      <c r="DP21" s="207"/>
      <c r="DQ21" s="208"/>
      <c r="DR21" s="209"/>
      <c r="DS21" s="84"/>
      <c r="DT21" s="84"/>
      <c r="DU21" s="84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120"/>
      <c r="EG21" s="121"/>
      <c r="EH21" s="122">
        <f>EG21*BK21/BB21</f>
        <v>0</v>
      </c>
      <c r="EI21" s="88"/>
      <c r="EJ21" s="88"/>
      <c r="EK21" s="5"/>
      <c r="EL21" s="5"/>
      <c r="EM21" s="5"/>
      <c r="EN21" s="5"/>
      <c r="EO21" s="5"/>
      <c r="EP21" s="5"/>
      <c r="EQ21" s="525"/>
      <c r="ER21" s="688"/>
      <c r="ES21" s="689"/>
      <c r="ET21" s="526"/>
      <c r="EU21" s="526"/>
      <c r="EV21" s="526"/>
      <c r="EW21" s="527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pans="1:219" ht="45" customHeight="1" thickBot="1">
      <c r="A22" s="729">
        <v>4</v>
      </c>
      <c r="B22" s="467" t="s">
        <v>311</v>
      </c>
      <c r="C22" s="473" t="s">
        <v>312</v>
      </c>
      <c r="D22" s="464"/>
      <c r="E22" s="123"/>
      <c r="F22" s="123"/>
      <c r="G22" s="123"/>
      <c r="H22" s="187"/>
      <c r="I22" s="210"/>
      <c r="J22" s="123"/>
      <c r="K22" s="123"/>
      <c r="L22" s="123"/>
      <c r="M22" s="187"/>
      <c r="N22" s="124"/>
      <c r="O22" s="124"/>
      <c r="P22" s="124"/>
      <c r="Q22" s="124"/>
      <c r="R22" s="187"/>
      <c r="S22" s="124"/>
      <c r="T22" s="124">
        <v>30</v>
      </c>
      <c r="U22" s="124"/>
      <c r="V22" s="124"/>
      <c r="W22" s="185">
        <v>2</v>
      </c>
      <c r="X22" s="125"/>
      <c r="Y22" s="125"/>
      <c r="Z22" s="125"/>
      <c r="AA22" s="125"/>
      <c r="AB22" s="187"/>
      <c r="AC22" s="125"/>
      <c r="AD22" s="125"/>
      <c r="AE22" s="125"/>
      <c r="AF22" s="125"/>
      <c r="AG22" s="187"/>
      <c r="AH22" s="186"/>
      <c r="AI22" s="186"/>
      <c r="AJ22" s="186"/>
      <c r="AK22" s="186"/>
      <c r="AL22" s="187"/>
      <c r="AM22" s="186"/>
      <c r="AN22" s="186"/>
      <c r="AO22" s="186"/>
      <c r="AP22" s="186"/>
      <c r="AQ22" s="211"/>
      <c r="AR22" s="188"/>
      <c r="AS22" s="188"/>
      <c r="AT22" s="188"/>
      <c r="AU22" s="188"/>
      <c r="AV22" s="212"/>
      <c r="AW22" s="188"/>
      <c r="AX22" s="188"/>
      <c r="AY22" s="188"/>
      <c r="AZ22" s="188"/>
      <c r="BA22" s="213"/>
      <c r="BB22" s="214">
        <f>SUM(BC22:BF22)</f>
        <v>30</v>
      </c>
      <c r="BC22" s="107">
        <f>(D22+I22+N22+S22+X22+AC22+AH22+AM22+AR22+AW22)</f>
        <v>0</v>
      </c>
      <c r="BD22" s="107">
        <f>(E22+J22+O22+T22+Y22+AD22+AI22+AN22+AS22+AX22)</f>
        <v>30</v>
      </c>
      <c r="BE22" s="107">
        <f>(F21+K21+P21+U21+Z21+AE21+AJ21+AO21+AT21+AY21)</f>
        <v>0</v>
      </c>
      <c r="BF22" s="443">
        <f>(G22+L22+Q22+V22+AA22+AF22+AK22+AP22+AU22+AZ22)</f>
        <v>0</v>
      </c>
      <c r="BG22" s="102">
        <v>0</v>
      </c>
      <c r="BH22" s="107">
        <v>18</v>
      </c>
      <c r="BI22" s="107">
        <v>0</v>
      </c>
      <c r="BJ22" s="443">
        <v>0</v>
      </c>
      <c r="BK22" s="213">
        <f>SUM(H22,M22,R22,W22,AB22,AG22,AL22,AQ22,AV22,BA22)</f>
        <v>2</v>
      </c>
      <c r="BL22" s="107"/>
      <c r="BM22" s="194"/>
      <c r="BN22" s="102"/>
      <c r="BO22" s="120"/>
      <c r="BP22" s="107">
        <f>BB22</f>
        <v>30</v>
      </c>
      <c r="BQ22" s="120">
        <f>BK22</f>
        <v>2</v>
      </c>
      <c r="BR22" s="107"/>
      <c r="BS22" s="194"/>
      <c r="BT22" s="102"/>
      <c r="BU22" s="193"/>
      <c r="BV22" s="107"/>
      <c r="BW22" s="194"/>
      <c r="BX22" s="102"/>
      <c r="BY22" s="120"/>
      <c r="BZ22" s="107"/>
      <c r="CA22" s="134"/>
      <c r="CB22" s="120">
        <f>BK22</f>
        <v>2</v>
      </c>
      <c r="CC22" s="122">
        <f>CB22*100/BK161</f>
        <v>200</v>
      </c>
      <c r="CD22" s="107">
        <f>BB22</f>
        <v>30</v>
      </c>
      <c r="CE22" s="120">
        <f>BK22</f>
        <v>2</v>
      </c>
      <c r="CF22" s="107"/>
      <c r="CG22" s="120"/>
      <c r="CH22" s="107"/>
      <c r="CI22" s="120"/>
      <c r="CJ22" s="23"/>
      <c r="CK22" s="215"/>
      <c r="CL22" s="107"/>
      <c r="CM22" s="120"/>
      <c r="CN22" s="107"/>
      <c r="CO22" s="120"/>
      <c r="CP22" s="23"/>
      <c r="CQ22" s="215"/>
      <c r="CR22" s="107"/>
      <c r="CS22" s="120"/>
      <c r="CT22" s="184"/>
      <c r="CU22" s="120"/>
      <c r="CV22" s="101"/>
      <c r="CW22" s="120"/>
      <c r="CX22" s="107"/>
      <c r="CY22" s="120"/>
      <c r="CZ22" s="107"/>
      <c r="DA22" s="120"/>
      <c r="DB22" s="102">
        <v>4</v>
      </c>
      <c r="DC22" s="120">
        <f>BB22/25</f>
        <v>1.2</v>
      </c>
      <c r="DD22" s="140">
        <f>DC22*100/180</f>
        <v>0.66666666666666663</v>
      </c>
      <c r="DE22" s="120">
        <f>DB22/25</f>
        <v>0.16</v>
      </c>
      <c r="DF22" s="140">
        <f>DE22*100/25</f>
        <v>0.64</v>
      </c>
      <c r="DG22" s="140">
        <f>DD22+DF22</f>
        <v>1.3066666666666666</v>
      </c>
      <c r="DH22" s="23"/>
      <c r="DI22" s="23"/>
      <c r="DJ22" s="23"/>
      <c r="DK22" s="107"/>
      <c r="DL22" s="120"/>
      <c r="DM22" s="196"/>
      <c r="DN22" s="120">
        <f>BK22</f>
        <v>2</v>
      </c>
      <c r="DO22" s="120"/>
      <c r="DP22" s="120"/>
      <c r="DQ22" s="120"/>
      <c r="DR22" s="83"/>
      <c r="DS22" s="84"/>
      <c r="DT22" s="84"/>
      <c r="DU22" s="84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120"/>
      <c r="EG22" s="121">
        <v>20</v>
      </c>
      <c r="EH22" s="122">
        <f>EG22*BK22/BB22</f>
        <v>1.3333333333333333</v>
      </c>
      <c r="EI22" s="88">
        <v>2</v>
      </c>
      <c r="EJ22" s="88"/>
      <c r="EQ22" s="525"/>
      <c r="ER22" s="688"/>
      <c r="ES22" s="689"/>
      <c r="ET22" s="526"/>
      <c r="EU22" s="526"/>
      <c r="EV22" s="526"/>
      <c r="EW22" s="527"/>
    </row>
    <row r="23" spans="1:219" ht="135" customHeight="1" thickBot="1">
      <c r="A23" s="730"/>
      <c r="B23" s="467" t="s">
        <v>313</v>
      </c>
      <c r="C23" s="473" t="s">
        <v>314</v>
      </c>
      <c r="D23" s="464"/>
      <c r="E23" s="123"/>
      <c r="F23" s="123"/>
      <c r="G23" s="123"/>
      <c r="H23" s="187"/>
      <c r="I23" s="210"/>
      <c r="J23" s="123"/>
      <c r="K23" s="123"/>
      <c r="L23" s="123"/>
      <c r="M23" s="187"/>
      <c r="N23" s="124"/>
      <c r="O23" s="124"/>
      <c r="P23" s="124"/>
      <c r="Q23" s="124"/>
      <c r="R23" s="187"/>
      <c r="S23" s="124"/>
      <c r="T23" s="124"/>
      <c r="U23" s="124"/>
      <c r="V23" s="124"/>
      <c r="W23" s="185"/>
      <c r="X23" s="125"/>
      <c r="Y23" s="125"/>
      <c r="Z23" s="125"/>
      <c r="AA23" s="125"/>
      <c r="AB23" s="187"/>
      <c r="AC23" s="125"/>
      <c r="AD23" s="125"/>
      <c r="AE23" s="125"/>
      <c r="AF23" s="125"/>
      <c r="AG23" s="187"/>
      <c r="AH23" s="186"/>
      <c r="AI23" s="186"/>
      <c r="AJ23" s="186"/>
      <c r="AK23" s="186"/>
      <c r="AL23" s="187"/>
      <c r="AM23" s="186"/>
      <c r="AN23" s="186"/>
      <c r="AO23" s="186"/>
      <c r="AP23" s="186"/>
      <c r="AQ23" s="211"/>
      <c r="AR23" s="188"/>
      <c r="AS23" s="188"/>
      <c r="AT23" s="188"/>
      <c r="AU23" s="188"/>
      <c r="AV23" s="212"/>
      <c r="AW23" s="188"/>
      <c r="AX23" s="188"/>
      <c r="AY23" s="188"/>
      <c r="AZ23" s="188"/>
      <c r="BA23" s="213"/>
      <c r="BB23" s="214">
        <f>SUM(BC23:BF23)</f>
        <v>30</v>
      </c>
      <c r="BC23" s="107">
        <f>(D23+I23+N23+S23+X23+AC23+AH23+AM23+AR23+AW23)</f>
        <v>0</v>
      </c>
      <c r="BD23" s="107">
        <v>30</v>
      </c>
      <c r="BE23" s="107">
        <f>(F22+K22+P22+U22+Z22+AE22+AJ22+AO22+AT22+AY22)</f>
        <v>0</v>
      </c>
      <c r="BF23" s="443">
        <f>(G23+L23+Q23+V23+AA23+AF23+AK23+AP23+AU23+AZ23)</f>
        <v>0</v>
      </c>
      <c r="BG23" s="102">
        <v>0</v>
      </c>
      <c r="BH23" s="107">
        <v>18</v>
      </c>
      <c r="BI23" s="107">
        <v>0</v>
      </c>
      <c r="BJ23" s="443">
        <v>0</v>
      </c>
      <c r="BK23" s="213">
        <f>SUM(H23,M23,R23,W23,AB23,AG23,AL23,AQ23,AV23,BA23)</f>
        <v>0</v>
      </c>
      <c r="BL23" s="107"/>
      <c r="BM23" s="194"/>
      <c r="BN23" s="102"/>
      <c r="BO23" s="120"/>
      <c r="BP23" s="107"/>
      <c r="BQ23" s="120"/>
      <c r="BR23" s="107"/>
      <c r="BS23" s="194"/>
      <c r="BT23" s="102"/>
      <c r="BU23" s="193"/>
      <c r="BV23" s="107"/>
      <c r="BW23" s="194"/>
      <c r="BX23" s="102"/>
      <c r="BY23" s="120"/>
      <c r="BZ23" s="107"/>
      <c r="CA23" s="134"/>
      <c r="CB23" s="120"/>
      <c r="CC23" s="122"/>
      <c r="CD23" s="107"/>
      <c r="CE23" s="120"/>
      <c r="CF23" s="107"/>
      <c r="CG23" s="120"/>
      <c r="CH23" s="107"/>
      <c r="CI23" s="120"/>
      <c r="CJ23" s="23"/>
      <c r="CK23" s="215"/>
      <c r="CL23" s="107"/>
      <c r="CM23" s="120"/>
      <c r="CN23" s="107"/>
      <c r="CO23" s="120"/>
      <c r="CP23" s="23"/>
      <c r="CQ23" s="215"/>
      <c r="CR23" s="107"/>
      <c r="CS23" s="120"/>
      <c r="CT23" s="184"/>
      <c r="CU23" s="120"/>
      <c r="CV23" s="101"/>
      <c r="CW23" s="120"/>
      <c r="CX23" s="107"/>
      <c r="CY23" s="120"/>
      <c r="CZ23" s="107"/>
      <c r="DA23" s="120"/>
      <c r="DB23" s="102"/>
      <c r="DC23" s="120"/>
      <c r="DD23" s="140"/>
      <c r="DE23" s="120"/>
      <c r="DF23" s="140"/>
      <c r="DG23" s="140"/>
      <c r="DH23" s="23"/>
      <c r="DI23" s="23"/>
      <c r="DJ23" s="23"/>
      <c r="DK23" s="107"/>
      <c r="DL23" s="120"/>
      <c r="DM23" s="196"/>
      <c r="DN23" s="120"/>
      <c r="DO23" s="120"/>
      <c r="DP23" s="120"/>
      <c r="DQ23" s="120"/>
      <c r="DR23" s="83"/>
      <c r="DS23" s="84"/>
      <c r="DT23" s="84"/>
      <c r="DU23" s="84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120"/>
      <c r="EG23" s="121"/>
      <c r="EH23" s="122"/>
      <c r="EI23" s="88"/>
      <c r="EJ23" s="88"/>
      <c r="EQ23" s="525"/>
      <c r="ER23" s="688"/>
      <c r="ES23" s="689"/>
      <c r="ET23" s="526"/>
      <c r="EU23" s="526"/>
      <c r="EV23" s="526"/>
      <c r="EW23" s="527"/>
    </row>
    <row r="24" spans="1:219" ht="45" customHeight="1" thickBot="1">
      <c r="A24" s="729">
        <v>5</v>
      </c>
      <c r="B24" s="467" t="s">
        <v>315</v>
      </c>
      <c r="C24" s="473" t="s">
        <v>316</v>
      </c>
      <c r="D24" s="464"/>
      <c r="E24" s="123"/>
      <c r="F24" s="123"/>
      <c r="G24" s="123"/>
      <c r="H24" s="187"/>
      <c r="I24" s="210"/>
      <c r="J24" s="123"/>
      <c r="K24" s="123"/>
      <c r="L24" s="123"/>
      <c r="M24" s="187"/>
      <c r="N24" s="124"/>
      <c r="O24" s="124"/>
      <c r="P24" s="124"/>
      <c r="Q24" s="124"/>
      <c r="R24" s="187"/>
      <c r="S24" s="124"/>
      <c r="T24" s="124"/>
      <c r="U24" s="124"/>
      <c r="V24" s="124"/>
      <c r="W24" s="185"/>
      <c r="X24" s="125"/>
      <c r="Y24" s="125"/>
      <c r="Z24" s="125"/>
      <c r="AA24" s="125"/>
      <c r="AB24" s="187"/>
      <c r="AC24" s="125"/>
      <c r="AD24" s="125"/>
      <c r="AE24" s="125"/>
      <c r="AF24" s="125"/>
      <c r="AG24" s="187"/>
      <c r="AH24" s="186"/>
      <c r="AI24" s="186"/>
      <c r="AJ24" s="186"/>
      <c r="AK24" s="186"/>
      <c r="AL24" s="187"/>
      <c r="AM24" s="186"/>
      <c r="AN24" s="186"/>
      <c r="AO24" s="186"/>
      <c r="AP24" s="186"/>
      <c r="AQ24" s="211"/>
      <c r="AR24" s="188"/>
      <c r="AS24" s="188"/>
      <c r="AT24" s="188"/>
      <c r="AU24" s="188"/>
      <c r="AV24" s="212"/>
      <c r="AW24" s="188"/>
      <c r="AX24" s="188"/>
      <c r="AY24" s="188"/>
      <c r="AZ24" s="188"/>
      <c r="BA24" s="213"/>
      <c r="BB24" s="214"/>
      <c r="BC24" s="107">
        <v>30</v>
      </c>
      <c r="BD24" s="107">
        <v>30</v>
      </c>
      <c r="BE24" s="107">
        <f>SUM(F24,K24,P24,U24,Z24,AE24,AJ24,AO24,AT24,AY24)</f>
        <v>0</v>
      </c>
      <c r="BF24" s="443">
        <f>SUM(G24,L24,Q24,V24,AA24,AF24,AK24,AP24,AU24,AZ24)</f>
        <v>0</v>
      </c>
      <c r="BG24" s="102">
        <v>18</v>
      </c>
      <c r="BH24" s="107">
        <v>18</v>
      </c>
      <c r="BI24" s="107">
        <v>0</v>
      </c>
      <c r="BJ24" s="443">
        <v>0</v>
      </c>
      <c r="BK24" s="213"/>
      <c r="BL24" s="107"/>
      <c r="BM24" s="194"/>
      <c r="BN24" s="102"/>
      <c r="BO24" s="120"/>
      <c r="BP24" s="107"/>
      <c r="BQ24" s="120"/>
      <c r="BR24" s="107"/>
      <c r="BS24" s="194"/>
      <c r="BT24" s="102"/>
      <c r="BU24" s="193"/>
      <c r="BV24" s="107"/>
      <c r="BW24" s="194"/>
      <c r="BX24" s="102"/>
      <c r="BY24" s="120"/>
      <c r="BZ24" s="107"/>
      <c r="CA24" s="134"/>
      <c r="CB24" s="120"/>
      <c r="CC24" s="122"/>
      <c r="CD24" s="107"/>
      <c r="CE24" s="120"/>
      <c r="CF24" s="107"/>
      <c r="CG24" s="120"/>
      <c r="CH24" s="107"/>
      <c r="CI24" s="120"/>
      <c r="CJ24" s="23"/>
      <c r="CK24" s="215"/>
      <c r="CL24" s="107"/>
      <c r="CM24" s="120"/>
      <c r="CN24" s="107"/>
      <c r="CO24" s="120"/>
      <c r="CP24" s="23"/>
      <c r="CQ24" s="215"/>
      <c r="CR24" s="107"/>
      <c r="CS24" s="120"/>
      <c r="CT24" s="184"/>
      <c r="CU24" s="120"/>
      <c r="CV24" s="101"/>
      <c r="CW24" s="120"/>
      <c r="CX24" s="107"/>
      <c r="CY24" s="120"/>
      <c r="CZ24" s="107"/>
      <c r="DA24" s="120"/>
      <c r="DB24" s="102"/>
      <c r="DC24" s="120"/>
      <c r="DD24" s="140"/>
      <c r="DE24" s="120"/>
      <c r="DF24" s="140"/>
      <c r="DG24" s="140"/>
      <c r="DH24" s="23"/>
      <c r="DI24" s="23"/>
      <c r="DJ24" s="23"/>
      <c r="DK24" s="107"/>
      <c r="DL24" s="120"/>
      <c r="DM24" s="196"/>
      <c r="DN24" s="120"/>
      <c r="DO24" s="120"/>
      <c r="DP24" s="120"/>
      <c r="DQ24" s="120"/>
      <c r="DR24" s="83"/>
      <c r="DS24" s="84"/>
      <c r="DT24" s="84"/>
      <c r="DU24" s="84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120"/>
      <c r="EG24" s="121"/>
      <c r="EH24" s="122"/>
      <c r="EI24" s="88"/>
      <c r="EJ24" s="88"/>
      <c r="EQ24" s="525"/>
      <c r="ER24" s="688"/>
      <c r="ES24" s="689"/>
      <c r="ET24" s="526"/>
      <c r="EU24" s="526"/>
      <c r="EV24" s="526"/>
      <c r="EW24" s="527"/>
    </row>
    <row r="25" spans="1:219" s="20" customFormat="1" ht="45" customHeight="1" thickBot="1">
      <c r="A25" s="730"/>
      <c r="B25" s="467" t="s">
        <v>317</v>
      </c>
      <c r="C25" s="473" t="s">
        <v>316</v>
      </c>
      <c r="D25" s="464"/>
      <c r="E25" s="123"/>
      <c r="F25" s="123"/>
      <c r="G25" s="123"/>
      <c r="H25" s="187"/>
      <c r="I25" s="210" t="s">
        <v>114</v>
      </c>
      <c r="J25" s="123" t="s">
        <v>114</v>
      </c>
      <c r="K25" s="123"/>
      <c r="L25" s="123"/>
      <c r="M25" s="187"/>
      <c r="N25" s="124"/>
      <c r="O25" s="124"/>
      <c r="P25" s="124"/>
      <c r="Q25" s="124"/>
      <c r="R25" s="185"/>
      <c r="S25" s="124"/>
      <c r="T25" s="124"/>
      <c r="U25" s="124"/>
      <c r="V25" s="124"/>
      <c r="W25" s="185"/>
      <c r="X25" s="125">
        <v>15</v>
      </c>
      <c r="Y25" s="125">
        <v>15</v>
      </c>
      <c r="Z25" s="125"/>
      <c r="AA25" s="125"/>
      <c r="AB25" s="185">
        <v>3</v>
      </c>
      <c r="AC25" s="125">
        <v>15</v>
      </c>
      <c r="AD25" s="125">
        <v>15</v>
      </c>
      <c r="AE25" s="125"/>
      <c r="AF25" s="125"/>
      <c r="AG25" s="185">
        <v>3</v>
      </c>
      <c r="AH25" s="186"/>
      <c r="AI25" s="186"/>
      <c r="AJ25" s="186"/>
      <c r="AK25" s="186"/>
      <c r="AL25" s="185"/>
      <c r="AM25" s="186"/>
      <c r="AN25" s="186"/>
      <c r="AO25" s="186"/>
      <c r="AP25" s="186"/>
      <c r="AQ25" s="211"/>
      <c r="AR25" s="216"/>
      <c r="AS25" s="216"/>
      <c r="AT25" s="188"/>
      <c r="AU25" s="188"/>
      <c r="AV25" s="212"/>
      <c r="AW25" s="216"/>
      <c r="AX25" s="216"/>
      <c r="AY25" s="188"/>
      <c r="AZ25" s="188"/>
      <c r="BA25" s="217"/>
      <c r="BB25" s="214">
        <f t="shared" ref="BB25:BB30" si="8">SUM(BC25:BF25)</f>
        <v>60</v>
      </c>
      <c r="BC25" s="107">
        <f>(D25+N25+S25+X25+AC25+AH25+AM25+AR25+AW25)</f>
        <v>30</v>
      </c>
      <c r="BD25" s="107">
        <f>SUM(E25,J25,O25,T25,Y25,AD25,AI25,AN25,AS25,AX25)</f>
        <v>30</v>
      </c>
      <c r="BE25" s="107">
        <f>SUM(F25,K25,P25,U25,Z25,AE25,AJ25,AO25,AT25,AY25)</f>
        <v>0</v>
      </c>
      <c r="BF25" s="443">
        <f>SUM(G25,L25,Q25,V25,AA25,AF25,AK25,AP25,AU25,AZ25)</f>
        <v>0</v>
      </c>
      <c r="BG25" s="102">
        <v>18</v>
      </c>
      <c r="BH25" s="107">
        <v>18</v>
      </c>
      <c r="BI25" s="107">
        <v>0</v>
      </c>
      <c r="BJ25" s="443">
        <v>0</v>
      </c>
      <c r="BK25" s="213">
        <f>SUM(H25,M25,R25,W25,AB25,AG25,AL25,AQ25,AV25,BA25)</f>
        <v>6</v>
      </c>
      <c r="BL25" s="218"/>
      <c r="BM25" s="219"/>
      <c r="BN25" s="220"/>
      <c r="BO25" s="221"/>
      <c r="BP25" s="218"/>
      <c r="BQ25" s="221"/>
      <c r="BR25" s="218"/>
      <c r="BS25" s="219"/>
      <c r="BT25" s="220"/>
      <c r="BU25" s="222"/>
      <c r="BV25" s="218"/>
      <c r="BW25" s="219"/>
      <c r="BX25" s="220"/>
      <c r="BY25" s="221"/>
      <c r="BZ25" s="218"/>
      <c r="CA25" s="223"/>
      <c r="CB25" s="221">
        <f>BK25</f>
        <v>6</v>
      </c>
      <c r="CC25" s="224" t="e">
        <f>CB25*100/#REF!</f>
        <v>#REF!</v>
      </c>
      <c r="CD25" s="107">
        <f>BB25</f>
        <v>60</v>
      </c>
      <c r="CE25" s="120">
        <f>BK25</f>
        <v>6</v>
      </c>
      <c r="CF25" s="107"/>
      <c r="CG25" s="120"/>
      <c r="CH25" s="107"/>
      <c r="CI25" s="120"/>
      <c r="CJ25" s="23"/>
      <c r="CK25" s="215"/>
      <c r="CL25" s="107"/>
      <c r="CM25" s="120"/>
      <c r="CN25" s="107"/>
      <c r="CO25" s="120"/>
      <c r="CP25" s="23"/>
      <c r="CQ25" s="215"/>
      <c r="CR25" s="107"/>
      <c r="CS25" s="120"/>
      <c r="CT25" s="184"/>
      <c r="CU25" s="225"/>
      <c r="CV25" s="226"/>
      <c r="CW25" s="225"/>
      <c r="CX25" s="227"/>
      <c r="CY25" s="225"/>
      <c r="CZ25" s="227"/>
      <c r="DA25" s="225"/>
      <c r="DB25" s="220">
        <v>4</v>
      </c>
      <c r="DC25" s="221">
        <f>BB25/25</f>
        <v>2.4</v>
      </c>
      <c r="DD25" s="228">
        <f>DC25*100/180</f>
        <v>1.3333333333333333</v>
      </c>
      <c r="DE25" s="221">
        <f>DB25/25</f>
        <v>0.16</v>
      </c>
      <c r="DF25" s="228">
        <f>DE25*100/25</f>
        <v>0.64</v>
      </c>
      <c r="DG25" s="228">
        <f>DD25+DF25</f>
        <v>1.9733333333333332</v>
      </c>
      <c r="DH25" s="229"/>
      <c r="DI25" s="229"/>
      <c r="DJ25" s="229"/>
      <c r="DK25" s="218"/>
      <c r="DL25" s="221"/>
      <c r="DM25" s="230"/>
      <c r="DN25" s="221">
        <f>BK25</f>
        <v>6</v>
      </c>
      <c r="DO25" s="221"/>
      <c r="DP25" s="221"/>
      <c r="DQ25" s="221"/>
      <c r="DR25" s="231" t="s">
        <v>117</v>
      </c>
      <c r="DS25" s="232"/>
      <c r="DT25" s="232"/>
      <c r="DU25" s="232"/>
      <c r="DV25" s="233"/>
      <c r="DW25" s="233"/>
      <c r="DX25" s="233"/>
      <c r="DY25" s="233"/>
      <c r="DZ25" s="233"/>
      <c r="EA25" s="233"/>
      <c r="EB25" s="233"/>
      <c r="EC25" s="233"/>
      <c r="ED25" s="233"/>
      <c r="EE25" s="233"/>
      <c r="EF25" s="120"/>
      <c r="EG25" s="121"/>
      <c r="EH25" s="122">
        <f>EG25*BK25/BB25</f>
        <v>0</v>
      </c>
      <c r="EI25" s="88">
        <v>6</v>
      </c>
      <c r="EJ25" s="88"/>
      <c r="EK25" s="5"/>
      <c r="EL25" s="5"/>
      <c r="EM25" s="5"/>
      <c r="EN25" s="5"/>
      <c r="EO25" s="5"/>
      <c r="EP25" s="5"/>
      <c r="EQ25" s="525"/>
      <c r="ER25" s="688"/>
      <c r="ES25" s="689"/>
      <c r="ET25" s="526"/>
      <c r="EU25" s="526"/>
      <c r="EV25" s="526"/>
      <c r="EW25" s="527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</row>
    <row r="26" spans="1:219" s="20" customFormat="1" ht="105" customHeight="1" thickBot="1">
      <c r="A26" s="729">
        <v>6</v>
      </c>
      <c r="B26" s="467" t="s">
        <v>318</v>
      </c>
      <c r="C26" s="473"/>
      <c r="D26" s="464"/>
      <c r="E26" s="123"/>
      <c r="F26" s="123"/>
      <c r="G26" s="123"/>
      <c r="H26" s="187"/>
      <c r="I26" s="210"/>
      <c r="J26" s="123"/>
      <c r="K26" s="123"/>
      <c r="L26" s="123"/>
      <c r="M26" s="187"/>
      <c r="N26" s="124"/>
      <c r="O26" s="124"/>
      <c r="P26" s="124"/>
      <c r="Q26" s="124"/>
      <c r="R26" s="185"/>
      <c r="S26" s="124"/>
      <c r="T26" s="124"/>
      <c r="U26" s="124"/>
      <c r="V26" s="124"/>
      <c r="W26" s="185"/>
      <c r="X26" s="125"/>
      <c r="Y26" s="125"/>
      <c r="Z26" s="125"/>
      <c r="AA26" s="125"/>
      <c r="AB26" s="185"/>
      <c r="AC26" s="125"/>
      <c r="AD26" s="125"/>
      <c r="AE26" s="125"/>
      <c r="AF26" s="125"/>
      <c r="AG26" s="185"/>
      <c r="AH26" s="186"/>
      <c r="AI26" s="186"/>
      <c r="AJ26" s="186"/>
      <c r="AK26" s="186"/>
      <c r="AL26" s="185"/>
      <c r="AM26" s="186"/>
      <c r="AN26" s="186"/>
      <c r="AO26" s="186"/>
      <c r="AP26" s="186"/>
      <c r="AQ26" s="211"/>
      <c r="AR26" s="216"/>
      <c r="AS26" s="216"/>
      <c r="AT26" s="188"/>
      <c r="AU26" s="216"/>
      <c r="AV26" s="212"/>
      <c r="AW26" s="216"/>
      <c r="AX26" s="216"/>
      <c r="AY26" s="188"/>
      <c r="AZ26" s="216">
        <v>15</v>
      </c>
      <c r="BA26" s="217">
        <v>2</v>
      </c>
      <c r="BB26" s="214">
        <f t="shared" si="8"/>
        <v>15</v>
      </c>
      <c r="BC26" s="107">
        <f>(D26+N26+S26+X26+AC26+AH26+AM26+AR26+AW26)</f>
        <v>0</v>
      </c>
      <c r="BD26" s="107">
        <f>SUM(E26,J26,O26,T26,Y26,AD26,AI26,AN26,AU26,AX26)</f>
        <v>0</v>
      </c>
      <c r="BE26" s="107">
        <f>SUM(F26,K26,P26,U26,Z26,AE26,AJ26,AO26,AT26,AY26)</f>
        <v>0</v>
      </c>
      <c r="BF26" s="443">
        <f>SUM(G26,L26,Q26,V26,AA26,AF26,AK26,AP26,AZ26,AU26)</f>
        <v>15</v>
      </c>
      <c r="BG26" s="102">
        <v>0</v>
      </c>
      <c r="BH26" s="107">
        <v>0</v>
      </c>
      <c r="BI26" s="107">
        <v>0</v>
      </c>
      <c r="BJ26" s="443">
        <v>9</v>
      </c>
      <c r="BK26" s="213">
        <f>SUM(H26,M26,R26,W26,AB26,AG26,AL26,AQ26,AV26,BA26)</f>
        <v>2</v>
      </c>
      <c r="BL26" s="218"/>
      <c r="BM26" s="219"/>
      <c r="BN26" s="220"/>
      <c r="BO26" s="221"/>
      <c r="BP26" s="218"/>
      <c r="BQ26" s="221"/>
      <c r="BR26" s="218"/>
      <c r="BS26" s="219"/>
      <c r="BT26" s="220"/>
      <c r="BU26" s="222"/>
      <c r="BV26" s="218"/>
      <c r="BW26" s="219"/>
      <c r="BX26" s="220"/>
      <c r="BY26" s="221"/>
      <c r="BZ26" s="218"/>
      <c r="CA26" s="223"/>
      <c r="CB26" s="221"/>
      <c r="CC26" s="224"/>
      <c r="CD26" s="107"/>
      <c r="CE26" s="120"/>
      <c r="CF26" s="107"/>
      <c r="CG26" s="120"/>
      <c r="CH26" s="107"/>
      <c r="CI26" s="120"/>
      <c r="CJ26" s="23"/>
      <c r="CK26" s="215"/>
      <c r="CL26" s="107"/>
      <c r="CM26" s="120"/>
      <c r="CN26" s="107"/>
      <c r="CO26" s="120"/>
      <c r="CP26" s="23"/>
      <c r="CQ26" s="215"/>
      <c r="CR26" s="107"/>
      <c r="CS26" s="120"/>
      <c r="CT26" s="184"/>
      <c r="CU26" s="225"/>
      <c r="CV26" s="226"/>
      <c r="CW26" s="225"/>
      <c r="CX26" s="227"/>
      <c r="CY26" s="225"/>
      <c r="CZ26" s="227"/>
      <c r="DA26" s="225"/>
      <c r="DB26" s="220"/>
      <c r="DC26" s="221"/>
      <c r="DD26" s="228"/>
      <c r="DE26" s="221"/>
      <c r="DF26" s="228"/>
      <c r="DG26" s="228"/>
      <c r="DH26" s="229"/>
      <c r="DI26" s="229"/>
      <c r="DJ26" s="229"/>
      <c r="DK26" s="218"/>
      <c r="DL26" s="221"/>
      <c r="DM26" s="230"/>
      <c r="DN26" s="221"/>
      <c r="DO26" s="221"/>
      <c r="DP26" s="221"/>
      <c r="DQ26" s="221"/>
      <c r="DR26" s="231"/>
      <c r="DS26" s="232"/>
      <c r="DT26" s="232"/>
      <c r="DU26" s="232"/>
      <c r="DV26" s="233"/>
      <c r="DW26" s="233"/>
      <c r="DX26" s="233"/>
      <c r="DY26" s="233"/>
      <c r="DZ26" s="233"/>
      <c r="EA26" s="233"/>
      <c r="EB26" s="233"/>
      <c r="EC26" s="233"/>
      <c r="ED26" s="233"/>
      <c r="EE26" s="233"/>
      <c r="EF26" s="120"/>
      <c r="EG26" s="121">
        <f>10</f>
        <v>10</v>
      </c>
      <c r="EH26" s="122">
        <f>EG26*BK26/BB26</f>
        <v>1.3333333333333333</v>
      </c>
      <c r="EI26" s="88">
        <v>2</v>
      </c>
      <c r="EJ26" s="88"/>
      <c r="EK26" s="5"/>
      <c r="EL26" s="5"/>
      <c r="EM26" s="5"/>
      <c r="EN26" s="5"/>
      <c r="EO26" s="5"/>
      <c r="EP26" s="5"/>
      <c r="EQ26" s="525"/>
      <c r="ER26" s="688"/>
      <c r="ES26" s="689"/>
      <c r="ET26" s="526"/>
      <c r="EU26" s="526"/>
      <c r="EV26" s="526"/>
      <c r="EW26" s="527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</row>
    <row r="27" spans="1:219" s="20" customFormat="1" ht="75" customHeight="1" thickBot="1">
      <c r="A27" s="730"/>
      <c r="B27" s="467" t="s">
        <v>319</v>
      </c>
      <c r="C27" s="473"/>
      <c r="D27" s="464"/>
      <c r="E27" s="123"/>
      <c r="F27" s="123"/>
      <c r="G27" s="123"/>
      <c r="H27" s="187"/>
      <c r="I27" s="210"/>
      <c r="J27" s="123"/>
      <c r="K27" s="123"/>
      <c r="L27" s="123"/>
      <c r="M27" s="187"/>
      <c r="N27" s="124"/>
      <c r="O27" s="124"/>
      <c r="P27" s="124"/>
      <c r="Q27" s="124"/>
      <c r="R27" s="185"/>
      <c r="S27" s="124"/>
      <c r="T27" s="124"/>
      <c r="U27" s="124"/>
      <c r="V27" s="124"/>
      <c r="W27" s="185"/>
      <c r="X27" s="125"/>
      <c r="Y27" s="125"/>
      <c r="Z27" s="125"/>
      <c r="AA27" s="125"/>
      <c r="AB27" s="185"/>
      <c r="AC27" s="125"/>
      <c r="AD27" s="125"/>
      <c r="AE27" s="125"/>
      <c r="AF27" s="125"/>
      <c r="AG27" s="185"/>
      <c r="AH27" s="186"/>
      <c r="AI27" s="186"/>
      <c r="AJ27" s="186"/>
      <c r="AK27" s="186"/>
      <c r="AL27" s="185"/>
      <c r="AM27" s="186"/>
      <c r="AN27" s="186"/>
      <c r="AO27" s="186"/>
      <c r="AP27" s="186"/>
      <c r="AQ27" s="211"/>
      <c r="AR27" s="216"/>
      <c r="AS27" s="216"/>
      <c r="AT27" s="188"/>
      <c r="AU27" s="216"/>
      <c r="AV27" s="212"/>
      <c r="AW27" s="216"/>
      <c r="AX27" s="216"/>
      <c r="AY27" s="188"/>
      <c r="AZ27" s="216"/>
      <c r="BA27" s="217"/>
      <c r="BB27" s="214"/>
      <c r="BC27" s="107">
        <v>0</v>
      </c>
      <c r="BD27" s="107">
        <v>0</v>
      </c>
      <c r="BE27" s="107">
        <v>0</v>
      </c>
      <c r="BF27" s="443">
        <v>15</v>
      </c>
      <c r="BG27" s="102">
        <v>0</v>
      </c>
      <c r="BH27" s="107">
        <v>0</v>
      </c>
      <c r="BI27" s="107">
        <v>0</v>
      </c>
      <c r="BJ27" s="443">
        <v>9</v>
      </c>
      <c r="BK27" s="213"/>
      <c r="BL27" s="218"/>
      <c r="BM27" s="219"/>
      <c r="BN27" s="220"/>
      <c r="BO27" s="221"/>
      <c r="BP27" s="218"/>
      <c r="BQ27" s="221"/>
      <c r="BR27" s="218"/>
      <c r="BS27" s="219"/>
      <c r="BT27" s="220"/>
      <c r="BU27" s="222"/>
      <c r="BV27" s="218"/>
      <c r="BW27" s="219"/>
      <c r="BX27" s="220"/>
      <c r="BY27" s="221"/>
      <c r="BZ27" s="218"/>
      <c r="CA27" s="223"/>
      <c r="CB27" s="221"/>
      <c r="CC27" s="224"/>
      <c r="CD27" s="107"/>
      <c r="CE27" s="120"/>
      <c r="CF27" s="107"/>
      <c r="CG27" s="120"/>
      <c r="CH27" s="107"/>
      <c r="CI27" s="120"/>
      <c r="CJ27" s="23"/>
      <c r="CK27" s="215"/>
      <c r="CL27" s="107"/>
      <c r="CM27" s="120"/>
      <c r="CN27" s="107"/>
      <c r="CO27" s="120"/>
      <c r="CP27" s="23"/>
      <c r="CQ27" s="215"/>
      <c r="CR27" s="107"/>
      <c r="CS27" s="120"/>
      <c r="CT27" s="184"/>
      <c r="CU27" s="225"/>
      <c r="CV27" s="226"/>
      <c r="CW27" s="225"/>
      <c r="CX27" s="227"/>
      <c r="CY27" s="225"/>
      <c r="CZ27" s="227"/>
      <c r="DA27" s="225"/>
      <c r="DB27" s="220"/>
      <c r="DC27" s="221"/>
      <c r="DD27" s="228"/>
      <c r="DE27" s="221"/>
      <c r="DF27" s="228"/>
      <c r="DG27" s="228"/>
      <c r="DH27" s="229"/>
      <c r="DI27" s="229"/>
      <c r="DJ27" s="229"/>
      <c r="DK27" s="218"/>
      <c r="DL27" s="221"/>
      <c r="DM27" s="230"/>
      <c r="DN27" s="221"/>
      <c r="DO27" s="221"/>
      <c r="DP27" s="221"/>
      <c r="DQ27" s="221"/>
      <c r="DR27" s="231"/>
      <c r="DS27" s="232"/>
      <c r="DT27" s="232"/>
      <c r="DU27" s="232"/>
      <c r="DV27" s="233"/>
      <c r="DW27" s="233"/>
      <c r="DX27" s="233"/>
      <c r="DY27" s="233"/>
      <c r="DZ27" s="233"/>
      <c r="EA27" s="233"/>
      <c r="EB27" s="233"/>
      <c r="EC27" s="233"/>
      <c r="ED27" s="233"/>
      <c r="EE27" s="233"/>
      <c r="EF27" s="120"/>
      <c r="EG27" s="121"/>
      <c r="EH27" s="122"/>
      <c r="EI27" s="88"/>
      <c r="EJ27" s="88"/>
      <c r="EK27" s="5"/>
      <c r="EL27" s="5"/>
      <c r="EM27" s="5"/>
      <c r="EN27" s="5"/>
      <c r="EO27" s="5"/>
      <c r="EP27" s="5"/>
      <c r="EQ27" s="525"/>
      <c r="ER27" s="688"/>
      <c r="ES27" s="689"/>
      <c r="ET27" s="526"/>
      <c r="EU27" s="526"/>
      <c r="EV27" s="526"/>
      <c r="EW27" s="527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</row>
    <row r="28" spans="1:219" s="20" customFormat="1" ht="30" customHeight="1" thickBot="1">
      <c r="A28" s="729">
        <v>7</v>
      </c>
      <c r="B28" s="467" t="s">
        <v>320</v>
      </c>
      <c r="C28" s="473" t="s">
        <v>321</v>
      </c>
      <c r="D28" s="464"/>
      <c r="E28" s="123"/>
      <c r="F28" s="123"/>
      <c r="G28" s="123"/>
      <c r="H28" s="187"/>
      <c r="I28" s="210"/>
      <c r="J28" s="123"/>
      <c r="K28" s="123"/>
      <c r="L28" s="123"/>
      <c r="M28" s="187"/>
      <c r="N28" s="124"/>
      <c r="O28" s="124"/>
      <c r="P28" s="124"/>
      <c r="Q28" s="124"/>
      <c r="R28" s="185"/>
      <c r="S28" s="124"/>
      <c r="T28" s="124"/>
      <c r="U28" s="124"/>
      <c r="V28" s="124"/>
      <c r="W28" s="185"/>
      <c r="X28" s="125"/>
      <c r="Y28" s="125"/>
      <c r="Z28" s="125"/>
      <c r="AA28" s="125"/>
      <c r="AB28" s="185"/>
      <c r="AC28" s="125"/>
      <c r="AD28" s="125"/>
      <c r="AE28" s="125"/>
      <c r="AF28" s="125"/>
      <c r="AG28" s="185"/>
      <c r="AH28" s="186"/>
      <c r="AI28" s="186"/>
      <c r="AJ28" s="186"/>
      <c r="AK28" s="186"/>
      <c r="AL28" s="185"/>
      <c r="AM28" s="186"/>
      <c r="AN28" s="186"/>
      <c r="AO28" s="186"/>
      <c r="AP28" s="186"/>
      <c r="AQ28" s="211"/>
      <c r="AR28" s="216"/>
      <c r="AS28" s="216"/>
      <c r="AT28" s="188"/>
      <c r="AU28" s="216"/>
      <c r="AV28" s="212"/>
      <c r="AW28" s="216"/>
      <c r="AX28" s="216"/>
      <c r="AY28" s="188"/>
      <c r="AZ28" s="216"/>
      <c r="BA28" s="217"/>
      <c r="BB28" s="214"/>
      <c r="BC28" s="107">
        <v>15</v>
      </c>
      <c r="BD28" s="107">
        <v>15</v>
      </c>
      <c r="BE28" s="107">
        <v>0</v>
      </c>
      <c r="BF28" s="443">
        <v>0</v>
      </c>
      <c r="BG28" s="102">
        <v>9</v>
      </c>
      <c r="BH28" s="107">
        <v>9</v>
      </c>
      <c r="BI28" s="107">
        <v>0</v>
      </c>
      <c r="BJ28" s="443">
        <v>0</v>
      </c>
      <c r="BK28" s="213"/>
      <c r="BL28" s="218"/>
      <c r="BM28" s="219"/>
      <c r="BN28" s="220"/>
      <c r="BO28" s="221"/>
      <c r="BP28" s="218"/>
      <c r="BQ28" s="221"/>
      <c r="BR28" s="218"/>
      <c r="BS28" s="219"/>
      <c r="BT28" s="220"/>
      <c r="BU28" s="222"/>
      <c r="BV28" s="218"/>
      <c r="BW28" s="219"/>
      <c r="BX28" s="220"/>
      <c r="BY28" s="221"/>
      <c r="BZ28" s="218"/>
      <c r="CA28" s="223"/>
      <c r="CB28" s="221"/>
      <c r="CC28" s="224"/>
      <c r="CD28" s="107"/>
      <c r="CE28" s="120"/>
      <c r="CF28" s="107"/>
      <c r="CG28" s="120"/>
      <c r="CH28" s="107"/>
      <c r="CI28" s="120"/>
      <c r="CJ28" s="23"/>
      <c r="CK28" s="215"/>
      <c r="CL28" s="107"/>
      <c r="CM28" s="120"/>
      <c r="CN28" s="107"/>
      <c r="CO28" s="120"/>
      <c r="CP28" s="23"/>
      <c r="CQ28" s="215"/>
      <c r="CR28" s="107"/>
      <c r="CS28" s="120"/>
      <c r="CT28" s="184"/>
      <c r="CU28" s="225"/>
      <c r="CV28" s="226"/>
      <c r="CW28" s="225"/>
      <c r="CX28" s="227"/>
      <c r="CY28" s="225"/>
      <c r="CZ28" s="227"/>
      <c r="DA28" s="225"/>
      <c r="DB28" s="220"/>
      <c r="DC28" s="221"/>
      <c r="DD28" s="228"/>
      <c r="DE28" s="221"/>
      <c r="DF28" s="228"/>
      <c r="DG28" s="228"/>
      <c r="DH28" s="229"/>
      <c r="DI28" s="229"/>
      <c r="DJ28" s="229"/>
      <c r="DK28" s="218"/>
      <c r="DL28" s="221"/>
      <c r="DM28" s="230"/>
      <c r="DN28" s="221"/>
      <c r="DO28" s="221"/>
      <c r="DP28" s="221"/>
      <c r="DQ28" s="221"/>
      <c r="DR28" s="231"/>
      <c r="DS28" s="232"/>
      <c r="DT28" s="232"/>
      <c r="DU28" s="232"/>
      <c r="DV28" s="233"/>
      <c r="DW28" s="233"/>
      <c r="DX28" s="233"/>
      <c r="DY28" s="233"/>
      <c r="DZ28" s="233"/>
      <c r="EA28" s="233"/>
      <c r="EB28" s="233"/>
      <c r="EC28" s="233"/>
      <c r="ED28" s="233"/>
      <c r="EE28" s="233"/>
      <c r="EF28" s="120"/>
      <c r="EG28" s="121"/>
      <c r="EH28" s="122"/>
      <c r="EI28" s="88"/>
      <c r="EJ28" s="88"/>
      <c r="EK28" s="5"/>
      <c r="EL28" s="5"/>
      <c r="EM28" s="5"/>
      <c r="EN28" s="5"/>
      <c r="EO28" s="5"/>
      <c r="EP28" s="5"/>
      <c r="EQ28" s="525"/>
      <c r="ER28" s="688"/>
      <c r="ES28" s="689"/>
      <c r="ET28" s="526"/>
      <c r="EU28" s="526"/>
      <c r="EV28" s="526"/>
      <c r="EW28" s="527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</row>
    <row r="29" spans="1:219" ht="45" customHeight="1" thickBot="1">
      <c r="A29" s="730"/>
      <c r="B29" s="467" t="s">
        <v>322</v>
      </c>
      <c r="C29" s="473" t="s">
        <v>321</v>
      </c>
      <c r="D29" s="464"/>
      <c r="E29" s="123"/>
      <c r="F29" s="123"/>
      <c r="G29" s="123"/>
      <c r="H29" s="187"/>
      <c r="I29" s="210"/>
      <c r="J29" s="123" t="s">
        <v>114</v>
      </c>
      <c r="K29" s="123"/>
      <c r="L29" s="123"/>
      <c r="M29" s="187"/>
      <c r="N29" s="124"/>
      <c r="O29" s="124"/>
      <c r="P29" s="124"/>
      <c r="Q29" s="124"/>
      <c r="R29" s="187"/>
      <c r="S29" s="124">
        <v>15</v>
      </c>
      <c r="T29" s="124">
        <v>15</v>
      </c>
      <c r="U29" s="124"/>
      <c r="V29" s="124"/>
      <c r="W29" s="187">
        <v>3</v>
      </c>
      <c r="X29" s="125"/>
      <c r="Y29" s="125"/>
      <c r="Z29" s="125"/>
      <c r="AA29" s="125"/>
      <c r="AB29" s="187"/>
      <c r="AC29" s="125"/>
      <c r="AD29" s="125"/>
      <c r="AE29" s="125"/>
      <c r="AF29" s="125"/>
      <c r="AG29" s="187"/>
      <c r="AH29" s="186"/>
      <c r="AI29" s="186"/>
      <c r="AJ29" s="186"/>
      <c r="AK29" s="186"/>
      <c r="AL29" s="187"/>
      <c r="AM29" s="186"/>
      <c r="AN29" s="186"/>
      <c r="AO29" s="186"/>
      <c r="AP29" s="186"/>
      <c r="AQ29" s="211"/>
      <c r="AR29" s="188"/>
      <c r="AS29" s="188"/>
      <c r="AT29" s="188"/>
      <c r="AU29" s="188"/>
      <c r="AV29" s="212"/>
      <c r="AW29" s="188"/>
      <c r="AX29" s="188"/>
      <c r="AY29" s="188"/>
      <c r="AZ29" s="188"/>
      <c r="BA29" s="213"/>
      <c r="BB29" s="214">
        <f t="shared" si="8"/>
        <v>30</v>
      </c>
      <c r="BC29" s="107">
        <f>(D29+I29+N29+S29+X29+AC29+AH29+AM29+AR29+AW29)</f>
        <v>15</v>
      </c>
      <c r="BD29" s="107">
        <f t="shared" ref="BD29:BF30" si="9">SUM(E29,J29,O29,T29,Y29,AD29,AI29,AN29,AS29,AX29)</f>
        <v>15</v>
      </c>
      <c r="BE29" s="107">
        <f t="shared" si="9"/>
        <v>0</v>
      </c>
      <c r="BF29" s="443">
        <f t="shared" si="9"/>
        <v>0</v>
      </c>
      <c r="BG29" s="102">
        <v>9</v>
      </c>
      <c r="BH29" s="107">
        <v>9</v>
      </c>
      <c r="BI29" s="107">
        <v>0</v>
      </c>
      <c r="BJ29" s="443">
        <v>0</v>
      </c>
      <c r="BK29" s="213">
        <f>SUM(H29,M29,R29,W29,AB29,AG29,AL29,AQ29,AV29,BA29)</f>
        <v>3</v>
      </c>
      <c r="BL29" s="107"/>
      <c r="BM29" s="194"/>
      <c r="BN29" s="102"/>
      <c r="BO29" s="120"/>
      <c r="BP29" s="107"/>
      <c r="BQ29" s="120"/>
      <c r="BR29" s="107"/>
      <c r="BS29" s="194"/>
      <c r="BT29" s="102"/>
      <c r="BU29" s="193"/>
      <c r="BV29" s="107"/>
      <c r="BW29" s="194"/>
      <c r="BX29" s="102"/>
      <c r="BY29" s="120"/>
      <c r="BZ29" s="107"/>
      <c r="CA29" s="134"/>
      <c r="CB29" s="120"/>
      <c r="CC29" s="122"/>
      <c r="CD29" s="107">
        <f>BB29</f>
        <v>30</v>
      </c>
      <c r="CE29" s="120">
        <f>BK29</f>
        <v>3</v>
      </c>
      <c r="CF29" s="107"/>
      <c r="CG29" s="120"/>
      <c r="CH29" s="107"/>
      <c r="CI29" s="120"/>
      <c r="CJ29" s="23"/>
      <c r="CK29" s="215"/>
      <c r="CL29" s="107"/>
      <c r="CM29" s="120"/>
      <c r="CN29" s="107"/>
      <c r="CO29" s="120"/>
      <c r="CP29" s="23"/>
      <c r="CQ29" s="215"/>
      <c r="CR29" s="107"/>
      <c r="CS29" s="120"/>
      <c r="CT29" s="184"/>
      <c r="CU29" s="120"/>
      <c r="CV29" s="101"/>
      <c r="CW29" s="120"/>
      <c r="CX29" s="107"/>
      <c r="CY29" s="120"/>
      <c r="CZ29" s="107"/>
      <c r="DA29" s="120"/>
      <c r="DB29" s="102">
        <v>4</v>
      </c>
      <c r="DC29" s="120">
        <f>BB29/25</f>
        <v>1.2</v>
      </c>
      <c r="DD29" s="140">
        <f>DC29*100/180</f>
        <v>0.66666666666666663</v>
      </c>
      <c r="DE29" s="120">
        <f>DB29/25</f>
        <v>0.16</v>
      </c>
      <c r="DF29" s="140">
        <f>DE29*100/180</f>
        <v>8.8888888888888892E-2</v>
      </c>
      <c r="DG29" s="140">
        <f>DD29+DF29</f>
        <v>0.75555555555555554</v>
      </c>
      <c r="DH29" s="23"/>
      <c r="DI29" s="23"/>
      <c r="DJ29" s="23"/>
      <c r="DK29" s="107"/>
      <c r="DL29" s="120"/>
      <c r="DM29" s="196"/>
      <c r="DN29" s="120"/>
      <c r="DO29" s="120"/>
      <c r="DP29" s="120"/>
      <c r="DQ29" s="120"/>
      <c r="DR29" s="83" t="s">
        <v>115</v>
      </c>
      <c r="DS29" s="84"/>
      <c r="DT29" s="84"/>
      <c r="DU29" s="84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120"/>
      <c r="EG29" s="121">
        <v>6</v>
      </c>
      <c r="EH29" s="122">
        <f t="shared" ref="EH29:EH36" si="10">EG29*BK29/BB29</f>
        <v>0.6</v>
      </c>
      <c r="EI29" s="88">
        <v>3</v>
      </c>
      <c r="EJ29" s="88"/>
      <c r="EQ29" s="525"/>
      <c r="ER29" s="688"/>
      <c r="ES29" s="689"/>
      <c r="ET29" s="526"/>
      <c r="EU29" s="526"/>
      <c r="EV29" s="526"/>
      <c r="EW29" s="527"/>
    </row>
    <row r="30" spans="1:219" ht="30" customHeight="1" thickBot="1">
      <c r="A30" s="344">
        <v>8</v>
      </c>
      <c r="B30" s="466" t="s">
        <v>118</v>
      </c>
      <c r="C30" s="473"/>
      <c r="D30" s="464"/>
      <c r="E30" s="123"/>
      <c r="F30" s="123"/>
      <c r="G30" s="123"/>
      <c r="H30" s="185"/>
      <c r="I30" s="123"/>
      <c r="J30" s="123"/>
      <c r="K30" s="123"/>
      <c r="L30" s="123"/>
      <c r="M30" s="185"/>
      <c r="N30" s="124"/>
      <c r="O30" s="124"/>
      <c r="P30" s="124"/>
      <c r="Q30" s="124"/>
      <c r="R30" s="185"/>
      <c r="S30" s="124"/>
      <c r="T30" s="124"/>
      <c r="U30" s="124"/>
      <c r="V30" s="124"/>
      <c r="W30" s="185"/>
      <c r="X30" s="234"/>
      <c r="Y30" s="125"/>
      <c r="Z30" s="125"/>
      <c r="AA30" s="125"/>
      <c r="AB30" s="107"/>
      <c r="AC30" s="125"/>
      <c r="AD30" s="125"/>
      <c r="AE30" s="125"/>
      <c r="AF30" s="125"/>
      <c r="AG30" s="107"/>
      <c r="AH30" s="235"/>
      <c r="AI30" s="235"/>
      <c r="AJ30" s="235"/>
      <c r="AK30" s="235"/>
      <c r="AL30" s="120"/>
      <c r="AM30" s="235"/>
      <c r="AN30" s="235"/>
      <c r="AO30" s="235"/>
      <c r="AP30" s="235"/>
      <c r="AQ30" s="107"/>
      <c r="AR30" s="216"/>
      <c r="AS30" s="216"/>
      <c r="AT30" s="216"/>
      <c r="AU30" s="216">
        <v>30</v>
      </c>
      <c r="AV30" s="120">
        <v>2</v>
      </c>
      <c r="AW30" s="236"/>
      <c r="AX30" s="216"/>
      <c r="AY30" s="236"/>
      <c r="AZ30" s="236"/>
      <c r="BA30" s="120"/>
      <c r="BB30" s="214">
        <f t="shared" si="8"/>
        <v>30</v>
      </c>
      <c r="BC30" s="107">
        <f>(D30+I30+N30+S30+X30+AC30+AH30+AM30+AR30+AW30)</f>
        <v>0</v>
      </c>
      <c r="BD30" s="107">
        <f t="shared" si="9"/>
        <v>0</v>
      </c>
      <c r="BE30" s="107">
        <f t="shared" si="9"/>
        <v>0</v>
      </c>
      <c r="BF30" s="443">
        <f t="shared" si="9"/>
        <v>30</v>
      </c>
      <c r="BG30" s="102">
        <v>0</v>
      </c>
      <c r="BH30" s="107">
        <v>0</v>
      </c>
      <c r="BI30" s="107">
        <v>0</v>
      </c>
      <c r="BJ30" s="443">
        <v>18</v>
      </c>
      <c r="BK30" s="213">
        <f>SUM(H30,M30,R30,W30,AB30,AG30,AL30,AQ30,AV30,BA30)</f>
        <v>2</v>
      </c>
      <c r="BL30" s="107"/>
      <c r="BM30" s="134"/>
      <c r="BN30" s="102"/>
      <c r="BO30" s="120"/>
      <c r="BP30" s="107"/>
      <c r="BQ30" s="120"/>
      <c r="BR30" s="107"/>
      <c r="BS30" s="134"/>
      <c r="BT30" s="102"/>
      <c r="BU30" s="193"/>
      <c r="BV30" s="107"/>
      <c r="BW30" s="134"/>
      <c r="BX30" s="102"/>
      <c r="BY30" s="120"/>
      <c r="BZ30" s="107"/>
      <c r="CA30" s="134"/>
      <c r="CB30" s="120"/>
      <c r="CC30" s="122"/>
      <c r="CD30" s="107"/>
      <c r="CE30" s="120"/>
      <c r="CF30" s="107"/>
      <c r="CG30" s="120"/>
      <c r="CH30" s="107"/>
      <c r="CI30" s="120"/>
      <c r="CJ30" s="23"/>
      <c r="CK30" s="215"/>
      <c r="CL30" s="107"/>
      <c r="CM30" s="120"/>
      <c r="CN30" s="107"/>
      <c r="CO30" s="120"/>
      <c r="CP30" s="23"/>
      <c r="CQ30" s="215"/>
      <c r="CR30" s="107"/>
      <c r="CS30" s="120"/>
      <c r="CT30" s="184"/>
      <c r="CU30" s="120"/>
      <c r="CV30" s="101"/>
      <c r="CW30" s="120"/>
      <c r="CX30" s="107"/>
      <c r="CY30" s="120"/>
      <c r="CZ30" s="107"/>
      <c r="DA30" s="120"/>
      <c r="DB30" s="102"/>
      <c r="DC30" s="120"/>
      <c r="DD30" s="140"/>
      <c r="DE30" s="120"/>
      <c r="DF30" s="140"/>
      <c r="DG30" s="140"/>
      <c r="DH30" s="23"/>
      <c r="DI30" s="23"/>
      <c r="DJ30" s="23"/>
      <c r="DK30" s="107"/>
      <c r="DL30" s="120"/>
      <c r="DM30" s="196"/>
      <c r="DN30" s="134"/>
      <c r="DO30" s="134"/>
      <c r="DP30" s="134"/>
      <c r="DQ30" s="120"/>
      <c r="DR30" s="83"/>
      <c r="DS30" s="84"/>
      <c r="DT30" s="84"/>
      <c r="DU30" s="84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120"/>
      <c r="EG30" s="121">
        <f>BF30</f>
        <v>30</v>
      </c>
      <c r="EH30" s="122">
        <f t="shared" si="10"/>
        <v>2</v>
      </c>
      <c r="EI30" s="88"/>
      <c r="EJ30" s="88"/>
      <c r="EQ30" s="525"/>
      <c r="ER30" s="688"/>
      <c r="ES30" s="689"/>
      <c r="ET30" s="526"/>
      <c r="EU30" s="526"/>
      <c r="EV30" s="526"/>
      <c r="EW30" s="527"/>
    </row>
    <row r="31" spans="1:219" ht="45" customHeight="1" thickBot="1">
      <c r="A31" s="726" t="s">
        <v>15</v>
      </c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  <c r="AD31" s="601"/>
      <c r="AE31" s="601"/>
      <c r="AF31" s="601"/>
      <c r="AG31" s="601"/>
      <c r="AH31" s="601"/>
      <c r="AI31" s="601"/>
      <c r="AJ31" s="601"/>
      <c r="AK31" s="601"/>
      <c r="AL31" s="601"/>
      <c r="AM31" s="601"/>
      <c r="AN31" s="601"/>
      <c r="AO31" s="601"/>
      <c r="AP31" s="601"/>
      <c r="AQ31" s="601"/>
      <c r="AR31" s="601"/>
      <c r="AS31" s="601"/>
      <c r="AT31" s="601"/>
      <c r="AU31" s="601"/>
      <c r="AV31" s="601"/>
      <c r="AW31" s="601"/>
      <c r="AX31" s="601"/>
      <c r="AY31" s="601"/>
      <c r="AZ31" s="601"/>
      <c r="BA31" s="602"/>
      <c r="BB31" s="146">
        <f>BB32+BB36+BB52</f>
        <v>470</v>
      </c>
      <c r="BC31" s="591"/>
      <c r="BD31" s="592"/>
      <c r="BE31" s="592"/>
      <c r="BF31" s="746"/>
      <c r="BG31" s="723"/>
      <c r="BH31" s="592"/>
      <c r="BI31" s="592"/>
      <c r="BJ31" s="746"/>
      <c r="BK31" s="439">
        <f t="shared" ref="BK31:CP31" si="11">BK32+BK36+BK52</f>
        <v>50</v>
      </c>
      <c r="BL31" s="146">
        <f t="shared" si="11"/>
        <v>30</v>
      </c>
      <c r="BM31" s="146">
        <f t="shared" si="11"/>
        <v>15</v>
      </c>
      <c r="BN31" s="146">
        <f t="shared" si="11"/>
        <v>45</v>
      </c>
      <c r="BO31" s="146">
        <f t="shared" si="11"/>
        <v>3</v>
      </c>
      <c r="BP31" s="146">
        <f t="shared" si="11"/>
        <v>60</v>
      </c>
      <c r="BQ31" s="146">
        <f t="shared" si="11"/>
        <v>39</v>
      </c>
      <c r="BR31" s="146">
        <f t="shared" si="11"/>
        <v>45</v>
      </c>
      <c r="BS31" s="146">
        <f t="shared" si="11"/>
        <v>30</v>
      </c>
      <c r="BT31" s="146">
        <f t="shared" si="11"/>
        <v>15</v>
      </c>
      <c r="BU31" s="146">
        <f t="shared" si="11"/>
        <v>0</v>
      </c>
      <c r="BV31" s="146">
        <f t="shared" si="11"/>
        <v>35</v>
      </c>
      <c r="BW31" s="146">
        <f t="shared" si="11"/>
        <v>80</v>
      </c>
      <c r="BX31" s="146">
        <f t="shared" si="11"/>
        <v>75</v>
      </c>
      <c r="BY31" s="146">
        <f t="shared" si="11"/>
        <v>45</v>
      </c>
      <c r="BZ31" s="146">
        <f t="shared" si="11"/>
        <v>15</v>
      </c>
      <c r="CA31" s="146">
        <f t="shared" si="11"/>
        <v>35</v>
      </c>
      <c r="CB31" s="146">
        <f t="shared" si="11"/>
        <v>126</v>
      </c>
      <c r="CC31" s="146" t="e">
        <f t="shared" si="11"/>
        <v>#REF!</v>
      </c>
      <c r="CD31" s="146">
        <f t="shared" si="11"/>
        <v>90</v>
      </c>
      <c r="CE31" s="146">
        <f t="shared" si="11"/>
        <v>8</v>
      </c>
      <c r="CF31" s="146" t="e">
        <f t="shared" si="11"/>
        <v>#REF!</v>
      </c>
      <c r="CG31" s="146" t="e">
        <f t="shared" si="11"/>
        <v>#REF!</v>
      </c>
      <c r="CH31" s="146">
        <f t="shared" si="11"/>
        <v>125</v>
      </c>
      <c r="CI31" s="146">
        <f t="shared" si="11"/>
        <v>12</v>
      </c>
      <c r="CJ31" s="146">
        <f t="shared" si="11"/>
        <v>0</v>
      </c>
      <c r="CK31" s="146">
        <f t="shared" si="11"/>
        <v>0</v>
      </c>
      <c r="CL31" s="146">
        <f t="shared" si="11"/>
        <v>0</v>
      </c>
      <c r="CM31" s="146">
        <f t="shared" si="11"/>
        <v>0</v>
      </c>
      <c r="CN31" s="146">
        <f t="shared" si="11"/>
        <v>0</v>
      </c>
      <c r="CO31" s="146">
        <f t="shared" si="11"/>
        <v>0</v>
      </c>
      <c r="CP31" s="146">
        <f t="shared" si="11"/>
        <v>0</v>
      </c>
      <c r="CQ31" s="146">
        <f t="shared" ref="CQ31:DV31" si="12">CQ32+CQ36+CQ52</f>
        <v>0</v>
      </c>
      <c r="CR31" s="146">
        <f t="shared" si="12"/>
        <v>0</v>
      </c>
      <c r="CS31" s="146">
        <f t="shared" si="12"/>
        <v>0</v>
      </c>
      <c r="CT31" s="146">
        <f t="shared" si="12"/>
        <v>0</v>
      </c>
      <c r="CU31" s="146">
        <f t="shared" si="12"/>
        <v>0</v>
      </c>
      <c r="CV31" s="146">
        <f t="shared" si="12"/>
        <v>0</v>
      </c>
      <c r="CW31" s="146">
        <f t="shared" si="12"/>
        <v>0</v>
      </c>
      <c r="CX31" s="146">
        <f t="shared" si="12"/>
        <v>0</v>
      </c>
      <c r="CY31" s="146">
        <f t="shared" si="12"/>
        <v>0</v>
      </c>
      <c r="CZ31" s="146">
        <f t="shared" si="12"/>
        <v>0</v>
      </c>
      <c r="DA31" s="146">
        <f t="shared" si="12"/>
        <v>0</v>
      </c>
      <c r="DB31" s="146">
        <f t="shared" si="12"/>
        <v>26</v>
      </c>
      <c r="DC31" s="146">
        <f t="shared" si="12"/>
        <v>9.7999999999999989</v>
      </c>
      <c r="DD31" s="146">
        <f t="shared" si="12"/>
        <v>5.4444444444444446</v>
      </c>
      <c r="DE31" s="146">
        <f t="shared" si="12"/>
        <v>1.04</v>
      </c>
      <c r="DF31" s="146">
        <f t="shared" si="12"/>
        <v>3.8844444444444446</v>
      </c>
      <c r="DG31" s="146">
        <f t="shared" si="12"/>
        <v>9.3288888888888888</v>
      </c>
      <c r="DH31" s="146">
        <f t="shared" si="12"/>
        <v>0</v>
      </c>
      <c r="DI31" s="146">
        <f t="shared" si="12"/>
        <v>0</v>
      </c>
      <c r="DJ31" s="146">
        <f t="shared" si="12"/>
        <v>0</v>
      </c>
      <c r="DK31" s="146">
        <f t="shared" si="12"/>
        <v>45</v>
      </c>
      <c r="DL31" s="146">
        <f t="shared" si="12"/>
        <v>3</v>
      </c>
      <c r="DM31" s="146">
        <f t="shared" si="12"/>
        <v>1.6666666666666667</v>
      </c>
      <c r="DN31" s="146">
        <f t="shared" si="12"/>
        <v>10</v>
      </c>
      <c r="DO31" s="146">
        <f t="shared" si="12"/>
        <v>0</v>
      </c>
      <c r="DP31" s="146">
        <f t="shared" si="12"/>
        <v>0</v>
      </c>
      <c r="DQ31" s="146">
        <f t="shared" si="12"/>
        <v>0</v>
      </c>
      <c r="DR31" s="146" t="e">
        <f t="shared" si="12"/>
        <v>#VALUE!</v>
      </c>
      <c r="DS31" s="146">
        <f t="shared" si="12"/>
        <v>0</v>
      </c>
      <c r="DT31" s="146">
        <f t="shared" si="12"/>
        <v>0</v>
      </c>
      <c r="DU31" s="146">
        <f t="shared" si="12"/>
        <v>0</v>
      </c>
      <c r="DV31" s="146">
        <f t="shared" si="12"/>
        <v>0</v>
      </c>
      <c r="DW31" s="146">
        <f t="shared" ref="DW31:EE31" si="13">DW32+DW36+DW52</f>
        <v>0</v>
      </c>
      <c r="DX31" s="146">
        <f t="shared" si="13"/>
        <v>0</v>
      </c>
      <c r="DY31" s="146">
        <f t="shared" si="13"/>
        <v>0</v>
      </c>
      <c r="DZ31" s="146">
        <f t="shared" si="13"/>
        <v>0</v>
      </c>
      <c r="EA31" s="146">
        <f t="shared" si="13"/>
        <v>0</v>
      </c>
      <c r="EB31" s="146">
        <f t="shared" si="13"/>
        <v>0</v>
      </c>
      <c r="EC31" s="146">
        <f t="shared" si="13"/>
        <v>0</v>
      </c>
      <c r="ED31" s="146">
        <f t="shared" si="13"/>
        <v>0</v>
      </c>
      <c r="EE31" s="146">
        <f t="shared" si="13"/>
        <v>0</v>
      </c>
      <c r="EF31" s="120"/>
      <c r="EG31" s="121"/>
      <c r="EH31" s="122">
        <f t="shared" si="10"/>
        <v>0</v>
      </c>
      <c r="EI31" s="88"/>
      <c r="EJ31" s="88"/>
      <c r="EQ31" s="525"/>
      <c r="ER31" s="688"/>
      <c r="ES31" s="689"/>
      <c r="ET31" s="526"/>
      <c r="EU31" s="526"/>
      <c r="EV31" s="526"/>
      <c r="EW31" s="527"/>
    </row>
    <row r="32" spans="1:219" ht="19.899999999999999" hidden="1" customHeight="1">
      <c r="A32" s="725" t="s">
        <v>121</v>
      </c>
      <c r="B32" s="598"/>
      <c r="C32" s="598"/>
      <c r="D32" s="598"/>
      <c r="E32" s="598"/>
      <c r="F32" s="598"/>
      <c r="G32" s="598"/>
      <c r="H32" s="598"/>
      <c r="I32" s="598"/>
      <c r="J32" s="598"/>
      <c r="K32" s="598"/>
      <c r="L32" s="598"/>
      <c r="M32" s="598"/>
      <c r="N32" s="598"/>
      <c r="O32" s="598"/>
      <c r="P32" s="598"/>
      <c r="Q32" s="598"/>
      <c r="R32" s="598"/>
      <c r="S32" s="598"/>
      <c r="T32" s="598"/>
      <c r="U32" s="598"/>
      <c r="V32" s="598"/>
      <c r="W32" s="598"/>
      <c r="X32" s="598"/>
      <c r="Y32" s="598"/>
      <c r="Z32" s="598"/>
      <c r="AA32" s="598"/>
      <c r="AB32" s="598"/>
      <c r="AC32" s="598"/>
      <c r="AD32" s="598"/>
      <c r="AE32" s="598"/>
      <c r="AF32" s="598"/>
      <c r="AG32" s="598"/>
      <c r="AH32" s="598"/>
      <c r="AI32" s="598"/>
      <c r="AJ32" s="598"/>
      <c r="AK32" s="598"/>
      <c r="AL32" s="598"/>
      <c r="AM32" s="598"/>
      <c r="AN32" s="598"/>
      <c r="AO32" s="598"/>
      <c r="AP32" s="598"/>
      <c r="AQ32" s="598"/>
      <c r="AR32" s="598"/>
      <c r="AS32" s="598"/>
      <c r="AT32" s="598"/>
      <c r="AU32" s="598"/>
      <c r="AV32" s="598"/>
      <c r="AW32" s="598"/>
      <c r="AX32" s="598"/>
      <c r="AY32" s="598"/>
      <c r="AZ32" s="598"/>
      <c r="BA32" s="599"/>
      <c r="BB32" s="205">
        <f>SUM(BB33:BB35)</f>
        <v>150</v>
      </c>
      <c r="BC32" s="205"/>
      <c r="BD32" s="205"/>
      <c r="BE32" s="205"/>
      <c r="BF32" s="205"/>
      <c r="BG32" s="205"/>
      <c r="BH32" s="205"/>
      <c r="BI32" s="205"/>
      <c r="BJ32" s="445"/>
      <c r="BK32" s="440">
        <f>SUM(BK33:BK35)</f>
        <v>15</v>
      </c>
      <c r="BL32" s="176">
        <f t="shared" ref="BL32:CE32" si="14">SUM(BL22:BL25)</f>
        <v>0</v>
      </c>
      <c r="BM32" s="176">
        <f t="shared" si="14"/>
        <v>0</v>
      </c>
      <c r="BN32" s="176">
        <f t="shared" si="14"/>
        <v>0</v>
      </c>
      <c r="BO32" s="176">
        <f t="shared" si="14"/>
        <v>0</v>
      </c>
      <c r="BP32" s="176">
        <f t="shared" si="14"/>
        <v>30</v>
      </c>
      <c r="BQ32" s="176">
        <f t="shared" si="14"/>
        <v>2</v>
      </c>
      <c r="BR32" s="176">
        <f t="shared" si="14"/>
        <v>0</v>
      </c>
      <c r="BS32" s="176">
        <f t="shared" si="14"/>
        <v>0</v>
      </c>
      <c r="BT32" s="176">
        <f t="shared" si="14"/>
        <v>0</v>
      </c>
      <c r="BU32" s="176">
        <f t="shared" si="14"/>
        <v>0</v>
      </c>
      <c r="BV32" s="176">
        <f t="shared" si="14"/>
        <v>0</v>
      </c>
      <c r="BW32" s="176">
        <f t="shared" si="14"/>
        <v>0</v>
      </c>
      <c r="BX32" s="176">
        <f t="shared" si="14"/>
        <v>0</v>
      </c>
      <c r="BY32" s="176">
        <f t="shared" si="14"/>
        <v>0</v>
      </c>
      <c r="BZ32" s="176">
        <f t="shared" si="14"/>
        <v>0</v>
      </c>
      <c r="CA32" s="176">
        <f t="shared" si="14"/>
        <v>0</v>
      </c>
      <c r="CB32" s="176">
        <f t="shared" si="14"/>
        <v>8</v>
      </c>
      <c r="CC32" s="176" t="e">
        <f t="shared" si="14"/>
        <v>#REF!</v>
      </c>
      <c r="CD32" s="176">
        <f t="shared" si="14"/>
        <v>90</v>
      </c>
      <c r="CE32" s="176">
        <f t="shared" si="14"/>
        <v>8</v>
      </c>
      <c r="CF32" s="176" t="e">
        <f>SUM(CF38,CF42,CF44,#REF!,#REF!,CF47,CF53,#REF!)</f>
        <v>#REF!</v>
      </c>
      <c r="CG32" s="176" t="e">
        <f>SUM(CG38,CG42,CG44,#REF!,#REF!,CG47,CG53,#REF!)</f>
        <v>#REF!</v>
      </c>
      <c r="CH32" s="176">
        <f t="shared" ref="CH32:DM32" si="15">SUM(CH22:CH25)</f>
        <v>0</v>
      </c>
      <c r="CI32" s="176">
        <f t="shared" si="15"/>
        <v>0</v>
      </c>
      <c r="CJ32" s="176">
        <f t="shared" si="15"/>
        <v>0</v>
      </c>
      <c r="CK32" s="176">
        <f t="shared" si="15"/>
        <v>0</v>
      </c>
      <c r="CL32" s="176">
        <f t="shared" si="15"/>
        <v>0</v>
      </c>
      <c r="CM32" s="176">
        <f t="shared" si="15"/>
        <v>0</v>
      </c>
      <c r="CN32" s="176">
        <f t="shared" si="15"/>
        <v>0</v>
      </c>
      <c r="CO32" s="176">
        <f t="shared" si="15"/>
        <v>0</v>
      </c>
      <c r="CP32" s="176">
        <f t="shared" si="15"/>
        <v>0</v>
      </c>
      <c r="CQ32" s="176">
        <f t="shared" si="15"/>
        <v>0</v>
      </c>
      <c r="CR32" s="176">
        <f t="shared" si="15"/>
        <v>0</v>
      </c>
      <c r="CS32" s="176">
        <f t="shared" si="15"/>
        <v>0</v>
      </c>
      <c r="CT32" s="176">
        <f t="shared" si="15"/>
        <v>0</v>
      </c>
      <c r="CU32" s="176">
        <f t="shared" si="15"/>
        <v>0</v>
      </c>
      <c r="CV32" s="176">
        <f t="shared" si="15"/>
        <v>0</v>
      </c>
      <c r="CW32" s="176">
        <f t="shared" si="15"/>
        <v>0</v>
      </c>
      <c r="CX32" s="176">
        <f t="shared" si="15"/>
        <v>0</v>
      </c>
      <c r="CY32" s="176">
        <f t="shared" si="15"/>
        <v>0</v>
      </c>
      <c r="CZ32" s="176">
        <f t="shared" si="15"/>
        <v>0</v>
      </c>
      <c r="DA32" s="176">
        <f t="shared" si="15"/>
        <v>0</v>
      </c>
      <c r="DB32" s="176">
        <f t="shared" si="15"/>
        <v>8</v>
      </c>
      <c r="DC32" s="176">
        <f t="shared" si="15"/>
        <v>3.5999999999999996</v>
      </c>
      <c r="DD32" s="176">
        <f t="shared" si="15"/>
        <v>2</v>
      </c>
      <c r="DE32" s="176">
        <f t="shared" si="15"/>
        <v>0.32</v>
      </c>
      <c r="DF32" s="176">
        <f t="shared" si="15"/>
        <v>1.28</v>
      </c>
      <c r="DG32" s="176">
        <f t="shared" si="15"/>
        <v>3.28</v>
      </c>
      <c r="DH32" s="176">
        <f t="shared" si="15"/>
        <v>0</v>
      </c>
      <c r="DI32" s="176">
        <f t="shared" si="15"/>
        <v>0</v>
      </c>
      <c r="DJ32" s="176">
        <f t="shared" si="15"/>
        <v>0</v>
      </c>
      <c r="DK32" s="205">
        <f t="shared" si="15"/>
        <v>0</v>
      </c>
      <c r="DL32" s="176">
        <f t="shared" si="15"/>
        <v>0</v>
      </c>
      <c r="DM32" s="176">
        <f t="shared" si="15"/>
        <v>0</v>
      </c>
      <c r="DN32" s="207"/>
      <c r="DO32" s="207"/>
      <c r="DP32" s="207"/>
      <c r="DQ32" s="208"/>
      <c r="DR32" s="209"/>
      <c r="DS32" s="84"/>
      <c r="DT32" s="84"/>
      <c r="DU32" s="84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120"/>
      <c r="EG32" s="121"/>
      <c r="EH32" s="122">
        <f t="shared" si="10"/>
        <v>0</v>
      </c>
      <c r="EI32" s="88"/>
      <c r="EJ32" s="88"/>
      <c r="EQ32" s="525"/>
      <c r="ER32" s="688"/>
      <c r="ES32" s="689"/>
      <c r="ET32" s="526"/>
      <c r="EU32" s="526"/>
      <c r="EV32" s="526"/>
      <c r="EW32" s="527"/>
    </row>
    <row r="33" spans="1:153" ht="30" customHeight="1" thickBot="1">
      <c r="A33" s="446">
        <v>1</v>
      </c>
      <c r="B33" s="466" t="s">
        <v>122</v>
      </c>
      <c r="C33" s="473"/>
      <c r="D33" s="464">
        <v>30</v>
      </c>
      <c r="E33" s="123">
        <v>15</v>
      </c>
      <c r="F33" s="123"/>
      <c r="G33" s="123"/>
      <c r="H33" s="187">
        <v>5</v>
      </c>
      <c r="I33" s="123"/>
      <c r="J33" s="123"/>
      <c r="K33" s="123"/>
      <c r="L33" s="123"/>
      <c r="M33" s="187"/>
      <c r="N33" s="124"/>
      <c r="O33" s="124"/>
      <c r="P33" s="124"/>
      <c r="Q33" s="124"/>
      <c r="R33" s="185"/>
      <c r="S33" s="124"/>
      <c r="T33" s="124"/>
      <c r="U33" s="124"/>
      <c r="V33" s="124"/>
      <c r="W33" s="185"/>
      <c r="X33" s="125"/>
      <c r="Y33" s="125"/>
      <c r="Z33" s="125"/>
      <c r="AA33" s="125"/>
      <c r="AB33" s="185"/>
      <c r="AC33" s="125"/>
      <c r="AD33" s="125"/>
      <c r="AE33" s="125"/>
      <c r="AF33" s="125"/>
      <c r="AG33" s="185"/>
      <c r="AH33" s="238"/>
      <c r="AI33" s="238"/>
      <c r="AJ33" s="238"/>
      <c r="AK33" s="238"/>
      <c r="AL33" s="185"/>
      <c r="AM33" s="235"/>
      <c r="AN33" s="235"/>
      <c r="AO33" s="235"/>
      <c r="AP33" s="235"/>
      <c r="AQ33" s="187"/>
      <c r="AR33" s="188"/>
      <c r="AS33" s="188"/>
      <c r="AT33" s="188"/>
      <c r="AU33" s="188"/>
      <c r="AV33" s="187"/>
      <c r="AW33" s="188"/>
      <c r="AX33" s="188"/>
      <c r="AY33" s="188"/>
      <c r="AZ33" s="188"/>
      <c r="BA33" s="185"/>
      <c r="BB33" s="239">
        <f>BC33+BD33+BE33+BF33</f>
        <v>45</v>
      </c>
      <c r="BC33" s="107">
        <f t="shared" ref="BC33:BF35" si="16">SUM(D33,I33,N33,S33,X33,AC33,AH33,AM33,AR33,AW33)</f>
        <v>30</v>
      </c>
      <c r="BD33" s="107">
        <f t="shared" si="16"/>
        <v>15</v>
      </c>
      <c r="BE33" s="107">
        <f t="shared" si="16"/>
        <v>0</v>
      </c>
      <c r="BF33" s="443">
        <f t="shared" si="16"/>
        <v>0</v>
      </c>
      <c r="BG33" s="102">
        <v>18</v>
      </c>
      <c r="BH33" s="107">
        <v>9</v>
      </c>
      <c r="BI33" s="107">
        <v>0</v>
      </c>
      <c r="BJ33" s="443">
        <v>0</v>
      </c>
      <c r="BK33" s="213">
        <f>SUM(H33,M33,R33,W33,AB33,AG33,AL33,AQ33,AV33,BA33)</f>
        <v>5</v>
      </c>
      <c r="BL33" s="107"/>
      <c r="BM33" s="134"/>
      <c r="BN33" s="102"/>
      <c r="BO33" s="120"/>
      <c r="BP33" s="107"/>
      <c r="BQ33" s="120"/>
      <c r="BR33" s="107"/>
      <c r="BS33" s="134"/>
      <c r="BT33" s="102"/>
      <c r="BU33" s="193"/>
      <c r="BV33" s="107"/>
      <c r="BW33" s="134"/>
      <c r="BX33" s="102"/>
      <c r="BY33" s="120"/>
      <c r="BZ33" s="107"/>
      <c r="CA33" s="134"/>
      <c r="CB33" s="120"/>
      <c r="CC33" s="122"/>
      <c r="CD33" s="107"/>
      <c r="CE33" s="120"/>
      <c r="CF33" s="107"/>
      <c r="CG33" s="120"/>
      <c r="CH33" s="107"/>
      <c r="CI33" s="120"/>
      <c r="CJ33" s="23"/>
      <c r="CK33" s="215"/>
      <c r="CL33" s="202"/>
      <c r="CM33" s="202"/>
      <c r="CN33" s="202"/>
      <c r="CO33" s="202"/>
      <c r="CP33" s="202"/>
      <c r="CQ33" s="202"/>
      <c r="CR33" s="202"/>
      <c r="CS33" s="202"/>
      <c r="CT33" s="184"/>
      <c r="CU33" s="120"/>
      <c r="CV33" s="101"/>
      <c r="CW33" s="120"/>
      <c r="CX33" s="107"/>
      <c r="CY33" s="120"/>
      <c r="CZ33" s="107"/>
      <c r="DA33" s="120"/>
      <c r="DB33" s="102"/>
      <c r="DC33" s="120"/>
      <c r="DD33" s="140"/>
      <c r="DE33" s="120"/>
      <c r="DF33" s="140"/>
      <c r="DG33" s="140"/>
      <c r="DH33" s="23"/>
      <c r="DI33" s="23"/>
      <c r="DJ33" s="23"/>
      <c r="DK33" s="107"/>
      <c r="DL33" s="120"/>
      <c r="DM33" s="196"/>
      <c r="DN33" s="134"/>
      <c r="DO33" s="134"/>
      <c r="DP33" s="134"/>
      <c r="DQ33" s="120"/>
      <c r="DR33" s="83"/>
      <c r="DS33" s="84"/>
      <c r="DT33" s="84"/>
      <c r="DU33" s="84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120"/>
      <c r="EG33" s="121"/>
      <c r="EH33" s="122">
        <f t="shared" si="10"/>
        <v>0</v>
      </c>
      <c r="EI33" s="88"/>
      <c r="EJ33" s="88"/>
      <c r="EQ33" s="525"/>
      <c r="ER33" s="688"/>
      <c r="ES33" s="689"/>
      <c r="ET33" s="526"/>
      <c r="EU33" s="526"/>
      <c r="EV33" s="526"/>
      <c r="EW33" s="527"/>
    </row>
    <row r="34" spans="1:153" ht="60" customHeight="1" thickBot="1">
      <c r="A34" s="446">
        <v>2</v>
      </c>
      <c r="B34" s="492" t="s">
        <v>123</v>
      </c>
      <c r="C34" s="473"/>
      <c r="D34" s="464"/>
      <c r="E34" s="123"/>
      <c r="F34" s="123"/>
      <c r="G34" s="123"/>
      <c r="H34" s="187"/>
      <c r="I34" s="210">
        <v>30</v>
      </c>
      <c r="J34" s="123">
        <v>30</v>
      </c>
      <c r="K34" s="123"/>
      <c r="L34" s="123"/>
      <c r="M34" s="187">
        <v>6</v>
      </c>
      <c r="N34" s="124"/>
      <c r="O34" s="124"/>
      <c r="P34" s="124"/>
      <c r="Q34" s="124"/>
      <c r="R34" s="185"/>
      <c r="S34" s="124"/>
      <c r="T34" s="124"/>
      <c r="U34" s="124"/>
      <c r="V34" s="124"/>
      <c r="W34" s="185"/>
      <c r="X34" s="125"/>
      <c r="Y34" s="125"/>
      <c r="Z34" s="125"/>
      <c r="AA34" s="125"/>
      <c r="AB34" s="185"/>
      <c r="AC34" s="125"/>
      <c r="AD34" s="125"/>
      <c r="AE34" s="125"/>
      <c r="AF34" s="125"/>
      <c r="AG34" s="185"/>
      <c r="AH34" s="238"/>
      <c r="AI34" s="238"/>
      <c r="AJ34" s="238"/>
      <c r="AK34" s="238"/>
      <c r="AL34" s="185"/>
      <c r="AM34" s="235"/>
      <c r="AN34" s="235"/>
      <c r="AO34" s="235"/>
      <c r="AP34" s="235"/>
      <c r="AQ34" s="187"/>
      <c r="AR34" s="188"/>
      <c r="AS34" s="188"/>
      <c r="AT34" s="188"/>
      <c r="AU34" s="188"/>
      <c r="AV34" s="187"/>
      <c r="AW34" s="188"/>
      <c r="AX34" s="188"/>
      <c r="AY34" s="188"/>
      <c r="AZ34" s="188"/>
      <c r="BA34" s="185"/>
      <c r="BB34" s="239">
        <f>BC34+BD34+BE34+BF34</f>
        <v>60</v>
      </c>
      <c r="BC34" s="107">
        <f t="shared" si="16"/>
        <v>30</v>
      </c>
      <c r="BD34" s="107">
        <f t="shared" si="16"/>
        <v>30</v>
      </c>
      <c r="BE34" s="107">
        <f t="shared" si="16"/>
        <v>0</v>
      </c>
      <c r="BF34" s="443">
        <f t="shared" si="16"/>
        <v>0</v>
      </c>
      <c r="BG34" s="102">
        <v>18</v>
      </c>
      <c r="BH34" s="107">
        <v>18</v>
      </c>
      <c r="BI34" s="107">
        <v>0</v>
      </c>
      <c r="BJ34" s="443">
        <v>0</v>
      </c>
      <c r="BK34" s="213">
        <f>SUM(H34,M34,R34,W34,AB34,AG34,AL34,AQ34,AV34,BA34)</f>
        <v>6</v>
      </c>
      <c r="BL34" s="107"/>
      <c r="BM34" s="134"/>
      <c r="BN34" s="102"/>
      <c r="BO34" s="120"/>
      <c r="BP34" s="107"/>
      <c r="BQ34" s="120"/>
      <c r="BR34" s="107"/>
      <c r="BS34" s="134"/>
      <c r="BT34" s="102"/>
      <c r="BU34" s="193"/>
      <c r="BV34" s="107"/>
      <c r="BW34" s="134"/>
      <c r="BX34" s="102"/>
      <c r="BY34" s="120"/>
      <c r="BZ34" s="107"/>
      <c r="CA34" s="134"/>
      <c r="CB34" s="120"/>
      <c r="CC34" s="122"/>
      <c r="CD34" s="107"/>
      <c r="CE34" s="120"/>
      <c r="CF34" s="107"/>
      <c r="CG34" s="120"/>
      <c r="CH34" s="107"/>
      <c r="CI34" s="120"/>
      <c r="CJ34" s="23"/>
      <c r="CK34" s="215"/>
      <c r="CL34" s="202"/>
      <c r="CM34" s="202"/>
      <c r="CN34" s="202"/>
      <c r="CO34" s="202"/>
      <c r="CP34" s="202"/>
      <c r="CQ34" s="202"/>
      <c r="CR34" s="202"/>
      <c r="CS34" s="202"/>
      <c r="CT34" s="184"/>
      <c r="CU34" s="120"/>
      <c r="CV34" s="101"/>
      <c r="CW34" s="120"/>
      <c r="CX34" s="107"/>
      <c r="CY34" s="120"/>
      <c r="CZ34" s="107"/>
      <c r="DA34" s="120"/>
      <c r="DB34" s="102"/>
      <c r="DC34" s="120"/>
      <c r="DD34" s="140"/>
      <c r="DE34" s="120"/>
      <c r="DF34" s="140"/>
      <c r="DG34" s="140"/>
      <c r="DH34" s="23"/>
      <c r="DI34" s="23"/>
      <c r="DJ34" s="23"/>
      <c r="DK34" s="107"/>
      <c r="DL34" s="120"/>
      <c r="DM34" s="196"/>
      <c r="DN34" s="134"/>
      <c r="DO34" s="134"/>
      <c r="DP34" s="134"/>
      <c r="DQ34" s="120"/>
      <c r="DR34" s="83"/>
      <c r="DS34" s="84"/>
      <c r="DT34" s="84"/>
      <c r="DU34" s="84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120"/>
      <c r="EG34" s="121">
        <v>15</v>
      </c>
      <c r="EH34" s="122">
        <f t="shared" si="10"/>
        <v>1.5</v>
      </c>
      <c r="EI34" s="88"/>
      <c r="EJ34" s="88"/>
      <c r="EQ34" s="525"/>
      <c r="ER34" s="688"/>
      <c r="ES34" s="689"/>
      <c r="ET34" s="526"/>
      <c r="EU34" s="526"/>
      <c r="EV34" s="526"/>
      <c r="EW34" s="527"/>
    </row>
    <row r="35" spans="1:153" ht="60" customHeight="1" thickBot="1">
      <c r="A35" s="446">
        <v>3</v>
      </c>
      <c r="B35" s="492" t="s">
        <v>124</v>
      </c>
      <c r="C35" s="473"/>
      <c r="D35" s="464"/>
      <c r="E35" s="123"/>
      <c r="F35" s="123"/>
      <c r="G35" s="123"/>
      <c r="H35" s="187"/>
      <c r="I35" s="210"/>
      <c r="J35" s="123"/>
      <c r="K35" s="123"/>
      <c r="L35" s="123"/>
      <c r="M35" s="187"/>
      <c r="N35" s="124">
        <v>15</v>
      </c>
      <c r="O35" s="124">
        <v>30</v>
      </c>
      <c r="P35" s="124"/>
      <c r="Q35" s="124"/>
      <c r="R35" s="185">
        <v>4</v>
      </c>
      <c r="S35" s="124"/>
      <c r="T35" s="124"/>
      <c r="U35" s="124"/>
      <c r="V35" s="124"/>
      <c r="W35" s="185"/>
      <c r="X35" s="125"/>
      <c r="Y35" s="125"/>
      <c r="Z35" s="125"/>
      <c r="AA35" s="125"/>
      <c r="AB35" s="185"/>
      <c r="AC35" s="125"/>
      <c r="AD35" s="125"/>
      <c r="AE35" s="125"/>
      <c r="AF35" s="125"/>
      <c r="AG35" s="185"/>
      <c r="AH35" s="238"/>
      <c r="AI35" s="238"/>
      <c r="AJ35" s="238"/>
      <c r="AK35" s="238"/>
      <c r="AL35" s="185"/>
      <c r="AM35" s="235"/>
      <c r="AN35" s="235"/>
      <c r="AO35" s="235"/>
      <c r="AP35" s="235"/>
      <c r="AQ35" s="187"/>
      <c r="AR35" s="188"/>
      <c r="AS35" s="188"/>
      <c r="AT35" s="188"/>
      <c r="AU35" s="188"/>
      <c r="AV35" s="187"/>
      <c r="AW35" s="188"/>
      <c r="AX35" s="188"/>
      <c r="AY35" s="188"/>
      <c r="AZ35" s="188"/>
      <c r="BA35" s="185"/>
      <c r="BB35" s="239">
        <f>BC35+BD35+BE35+BF35</f>
        <v>45</v>
      </c>
      <c r="BC35" s="107">
        <f t="shared" si="16"/>
        <v>15</v>
      </c>
      <c r="BD35" s="107">
        <f t="shared" si="16"/>
        <v>30</v>
      </c>
      <c r="BE35" s="107">
        <f t="shared" si="16"/>
        <v>0</v>
      </c>
      <c r="BF35" s="443">
        <f t="shared" si="16"/>
        <v>0</v>
      </c>
      <c r="BG35" s="102">
        <v>9</v>
      </c>
      <c r="BH35" s="107">
        <v>18</v>
      </c>
      <c r="BI35" s="107">
        <v>0</v>
      </c>
      <c r="BJ35" s="443">
        <v>0</v>
      </c>
      <c r="BK35" s="213">
        <f>SUM(H35,M35,R35,W35,AB35,AG35,AL35,AQ35,AV35,BA35)</f>
        <v>4</v>
      </c>
      <c r="BL35" s="107"/>
      <c r="BM35" s="134"/>
      <c r="BN35" s="102"/>
      <c r="BO35" s="120"/>
      <c r="BP35" s="107"/>
      <c r="BQ35" s="120"/>
      <c r="BR35" s="107"/>
      <c r="BS35" s="134"/>
      <c r="BT35" s="102"/>
      <c r="BU35" s="193"/>
      <c r="BV35" s="107"/>
      <c r="BW35" s="134"/>
      <c r="BX35" s="102"/>
      <c r="BY35" s="120"/>
      <c r="BZ35" s="107"/>
      <c r="CA35" s="134"/>
      <c r="CB35" s="120"/>
      <c r="CC35" s="122"/>
      <c r="CD35" s="107"/>
      <c r="CE35" s="120"/>
      <c r="CF35" s="107"/>
      <c r="CG35" s="120"/>
      <c r="CH35" s="107"/>
      <c r="CI35" s="120"/>
      <c r="CJ35" s="23"/>
      <c r="CK35" s="215"/>
      <c r="CL35" s="202"/>
      <c r="CM35" s="202"/>
      <c r="CN35" s="202"/>
      <c r="CO35" s="202"/>
      <c r="CP35" s="202"/>
      <c r="CQ35" s="202"/>
      <c r="CR35" s="202"/>
      <c r="CS35" s="202"/>
      <c r="CT35" s="184"/>
      <c r="CU35" s="120"/>
      <c r="CV35" s="101"/>
      <c r="CW35" s="120"/>
      <c r="CX35" s="107"/>
      <c r="CY35" s="120"/>
      <c r="CZ35" s="107"/>
      <c r="DA35" s="120"/>
      <c r="DB35" s="102"/>
      <c r="DC35" s="120"/>
      <c r="DD35" s="140"/>
      <c r="DE35" s="120"/>
      <c r="DF35" s="140"/>
      <c r="DG35" s="140"/>
      <c r="DH35" s="23"/>
      <c r="DI35" s="23"/>
      <c r="DJ35" s="23"/>
      <c r="DK35" s="107"/>
      <c r="DL35" s="120"/>
      <c r="DM35" s="196"/>
      <c r="DN35" s="134"/>
      <c r="DO35" s="134"/>
      <c r="DP35" s="134"/>
      <c r="DQ35" s="120"/>
      <c r="DR35" s="83"/>
      <c r="DS35" s="84"/>
      <c r="DT35" s="84"/>
      <c r="DU35" s="84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120"/>
      <c r="EG35" s="121">
        <v>15</v>
      </c>
      <c r="EH35" s="122">
        <f t="shared" si="10"/>
        <v>1.3333333333333333</v>
      </c>
      <c r="EI35" s="88"/>
      <c r="EJ35" s="88"/>
      <c r="EQ35" s="525"/>
      <c r="ER35" s="688"/>
      <c r="ES35" s="689"/>
      <c r="ET35" s="526"/>
      <c r="EU35" s="526"/>
      <c r="EV35" s="526"/>
      <c r="EW35" s="527"/>
    </row>
    <row r="36" spans="1:153" ht="21" hidden="1" customHeight="1">
      <c r="A36" s="725" t="s">
        <v>323</v>
      </c>
      <c r="B36" s="603"/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3"/>
      <c r="AF36" s="603"/>
      <c r="AG36" s="603"/>
      <c r="AH36" s="603"/>
      <c r="AI36" s="603"/>
      <c r="AJ36" s="603"/>
      <c r="AK36" s="603"/>
      <c r="AL36" s="603"/>
      <c r="AM36" s="603"/>
      <c r="AN36" s="603"/>
      <c r="AO36" s="603"/>
      <c r="AP36" s="603"/>
      <c r="AQ36" s="603"/>
      <c r="AR36" s="603"/>
      <c r="AS36" s="603"/>
      <c r="AT36" s="603"/>
      <c r="AU36" s="603"/>
      <c r="AV36" s="603"/>
      <c r="AW36" s="603"/>
      <c r="AX36" s="603"/>
      <c r="AY36" s="603"/>
      <c r="AZ36" s="603"/>
      <c r="BA36" s="604"/>
      <c r="BB36" s="205">
        <f>SUM(BB38:BB49)</f>
        <v>290</v>
      </c>
      <c r="BC36" s="205">
        <f>SUM(BC38:BC51)</f>
        <v>200</v>
      </c>
      <c r="BD36" s="205">
        <f>SUM(BD38:BD51)</f>
        <v>270</v>
      </c>
      <c r="BE36" s="205">
        <f t="shared" ref="BE36:DT36" si="17">SUM(BE38:BE51)</f>
        <v>0</v>
      </c>
      <c r="BF36" s="445">
        <f t="shared" si="17"/>
        <v>0</v>
      </c>
      <c r="BG36" s="204"/>
      <c r="BH36" s="205"/>
      <c r="BI36" s="205"/>
      <c r="BJ36" s="445"/>
      <c r="BK36" s="440">
        <f t="shared" si="17"/>
        <v>32</v>
      </c>
      <c r="BL36" s="205">
        <f t="shared" si="17"/>
        <v>30</v>
      </c>
      <c r="BM36" s="205">
        <f t="shared" si="17"/>
        <v>15</v>
      </c>
      <c r="BN36" s="205">
        <f t="shared" si="17"/>
        <v>15</v>
      </c>
      <c r="BO36" s="205">
        <f t="shared" si="17"/>
        <v>0</v>
      </c>
      <c r="BP36" s="205">
        <f t="shared" si="17"/>
        <v>30</v>
      </c>
      <c r="BQ36" s="205">
        <f t="shared" si="17"/>
        <v>37</v>
      </c>
      <c r="BR36" s="205">
        <f t="shared" si="17"/>
        <v>45</v>
      </c>
      <c r="BS36" s="205">
        <f t="shared" si="17"/>
        <v>30</v>
      </c>
      <c r="BT36" s="205">
        <f t="shared" si="17"/>
        <v>15</v>
      </c>
      <c r="BU36" s="205">
        <f t="shared" si="17"/>
        <v>0</v>
      </c>
      <c r="BV36" s="205">
        <f t="shared" si="17"/>
        <v>35</v>
      </c>
      <c r="BW36" s="205">
        <f t="shared" si="17"/>
        <v>80</v>
      </c>
      <c r="BX36" s="205">
        <f t="shared" si="17"/>
        <v>75</v>
      </c>
      <c r="BY36" s="205">
        <f t="shared" si="17"/>
        <v>45</v>
      </c>
      <c r="BZ36" s="205">
        <f t="shared" si="17"/>
        <v>15</v>
      </c>
      <c r="CA36" s="205">
        <f t="shared" si="17"/>
        <v>35</v>
      </c>
      <c r="CB36" s="205">
        <f t="shared" si="17"/>
        <v>118</v>
      </c>
      <c r="CC36" s="205">
        <f t="shared" si="17"/>
        <v>180</v>
      </c>
      <c r="CD36" s="205">
        <f t="shared" si="17"/>
        <v>0</v>
      </c>
      <c r="CE36" s="205">
        <f t="shared" si="17"/>
        <v>0</v>
      </c>
      <c r="CF36" s="205">
        <f t="shared" si="17"/>
        <v>0</v>
      </c>
      <c r="CG36" s="205">
        <f t="shared" si="17"/>
        <v>0</v>
      </c>
      <c r="CH36" s="205">
        <f t="shared" si="17"/>
        <v>125</v>
      </c>
      <c r="CI36" s="205">
        <f t="shared" si="17"/>
        <v>12</v>
      </c>
      <c r="CJ36" s="205">
        <f t="shared" si="17"/>
        <v>0</v>
      </c>
      <c r="CK36" s="205">
        <f t="shared" si="17"/>
        <v>0</v>
      </c>
      <c r="CL36" s="205">
        <f t="shared" si="17"/>
        <v>0</v>
      </c>
      <c r="CM36" s="205">
        <f t="shared" si="17"/>
        <v>0</v>
      </c>
      <c r="CN36" s="205">
        <f t="shared" si="17"/>
        <v>0</v>
      </c>
      <c r="CO36" s="205">
        <f t="shared" si="17"/>
        <v>0</v>
      </c>
      <c r="CP36" s="205">
        <f t="shared" si="17"/>
        <v>0</v>
      </c>
      <c r="CQ36" s="205">
        <f t="shared" si="17"/>
        <v>0</v>
      </c>
      <c r="CR36" s="205">
        <f t="shared" si="17"/>
        <v>0</v>
      </c>
      <c r="CS36" s="205">
        <f t="shared" si="17"/>
        <v>0</v>
      </c>
      <c r="CT36" s="205">
        <f t="shared" si="17"/>
        <v>0</v>
      </c>
      <c r="CU36" s="205">
        <f t="shared" si="17"/>
        <v>0</v>
      </c>
      <c r="CV36" s="205">
        <f t="shared" si="17"/>
        <v>0</v>
      </c>
      <c r="CW36" s="205">
        <f t="shared" si="17"/>
        <v>0</v>
      </c>
      <c r="CX36" s="205">
        <f t="shared" si="17"/>
        <v>0</v>
      </c>
      <c r="CY36" s="205">
        <f t="shared" si="17"/>
        <v>0</v>
      </c>
      <c r="CZ36" s="205">
        <f t="shared" si="17"/>
        <v>0</v>
      </c>
      <c r="DA36" s="205">
        <f t="shared" si="17"/>
        <v>0</v>
      </c>
      <c r="DB36" s="205">
        <f t="shared" si="17"/>
        <v>14</v>
      </c>
      <c r="DC36" s="205">
        <f t="shared" si="17"/>
        <v>5</v>
      </c>
      <c r="DD36" s="205">
        <f t="shared" si="17"/>
        <v>2.7777777777777777</v>
      </c>
      <c r="DE36" s="205">
        <f t="shared" si="17"/>
        <v>0.56000000000000005</v>
      </c>
      <c r="DF36" s="205">
        <f t="shared" si="17"/>
        <v>1.9644444444444447</v>
      </c>
      <c r="DG36" s="205">
        <f t="shared" si="17"/>
        <v>4.7422222222222219</v>
      </c>
      <c r="DH36" s="205">
        <f t="shared" si="17"/>
        <v>0</v>
      </c>
      <c r="DI36" s="205">
        <f t="shared" si="17"/>
        <v>0</v>
      </c>
      <c r="DJ36" s="205">
        <f t="shared" si="17"/>
        <v>0</v>
      </c>
      <c r="DK36" s="205">
        <f t="shared" si="17"/>
        <v>45</v>
      </c>
      <c r="DL36" s="205">
        <f t="shared" si="17"/>
        <v>3</v>
      </c>
      <c r="DM36" s="205">
        <f t="shared" si="17"/>
        <v>1.6666666666666667</v>
      </c>
      <c r="DN36" s="205">
        <f t="shared" si="17"/>
        <v>10</v>
      </c>
      <c r="DO36" s="205">
        <f t="shared" si="17"/>
        <v>0</v>
      </c>
      <c r="DP36" s="205">
        <f t="shared" si="17"/>
        <v>0</v>
      </c>
      <c r="DQ36" s="205">
        <f t="shared" si="17"/>
        <v>0</v>
      </c>
      <c r="DR36" s="205">
        <f t="shared" si="17"/>
        <v>0</v>
      </c>
      <c r="DS36" s="205">
        <f t="shared" si="17"/>
        <v>0</v>
      </c>
      <c r="DT36" s="205">
        <f t="shared" si="17"/>
        <v>0</v>
      </c>
      <c r="DU36" s="205">
        <f t="shared" ref="DU36:EE36" si="18">SUM(DU38:DU51)</f>
        <v>0</v>
      </c>
      <c r="DV36" s="205">
        <f t="shared" si="18"/>
        <v>0</v>
      </c>
      <c r="DW36" s="205">
        <f t="shared" si="18"/>
        <v>0</v>
      </c>
      <c r="DX36" s="205">
        <f t="shared" si="18"/>
        <v>0</v>
      </c>
      <c r="DY36" s="205">
        <f t="shared" si="18"/>
        <v>0</v>
      </c>
      <c r="DZ36" s="205">
        <f t="shared" si="18"/>
        <v>0</v>
      </c>
      <c r="EA36" s="205">
        <f t="shared" si="18"/>
        <v>0</v>
      </c>
      <c r="EB36" s="205">
        <f t="shared" si="18"/>
        <v>0</v>
      </c>
      <c r="EC36" s="205">
        <f t="shared" si="18"/>
        <v>0</v>
      </c>
      <c r="ED36" s="205">
        <f t="shared" si="18"/>
        <v>0</v>
      </c>
      <c r="EE36" s="205">
        <f t="shared" si="18"/>
        <v>0</v>
      </c>
      <c r="EF36" s="120"/>
      <c r="EG36" s="121"/>
      <c r="EH36" s="122">
        <f t="shared" si="10"/>
        <v>0</v>
      </c>
      <c r="EI36" s="88"/>
      <c r="EJ36" s="88"/>
      <c r="EQ36" s="525"/>
      <c r="ER36" s="688"/>
      <c r="ES36" s="689"/>
      <c r="ET36" s="526"/>
      <c r="EU36" s="526"/>
      <c r="EV36" s="526"/>
      <c r="EW36" s="527"/>
    </row>
    <row r="37" spans="1:153" ht="135" customHeight="1" thickBot="1">
      <c r="A37" s="732">
        <v>4</v>
      </c>
      <c r="B37" s="467" t="s">
        <v>324</v>
      </c>
      <c r="C37" s="473"/>
      <c r="D37" s="363"/>
      <c r="E37" s="363"/>
      <c r="F37" s="363"/>
      <c r="G37" s="363"/>
      <c r="H37" s="212"/>
      <c r="I37" s="363"/>
      <c r="J37" s="363"/>
      <c r="K37" s="363"/>
      <c r="L37" s="363"/>
      <c r="M37" s="212"/>
      <c r="N37" s="364"/>
      <c r="O37" s="364"/>
      <c r="P37" s="364"/>
      <c r="Q37" s="364"/>
      <c r="R37" s="212"/>
      <c r="S37" s="364"/>
      <c r="T37" s="364"/>
      <c r="U37" s="364"/>
      <c r="V37" s="364"/>
      <c r="W37" s="212"/>
      <c r="X37" s="365"/>
      <c r="Y37" s="365"/>
      <c r="Z37" s="365"/>
      <c r="AA37" s="365"/>
      <c r="AB37" s="366"/>
      <c r="AC37" s="365"/>
      <c r="AD37" s="365"/>
      <c r="AE37" s="365"/>
      <c r="AF37" s="365"/>
      <c r="AG37" s="212"/>
      <c r="AH37" s="367"/>
      <c r="AI37" s="367"/>
      <c r="AJ37" s="367"/>
      <c r="AK37" s="367"/>
      <c r="AL37" s="212"/>
      <c r="AM37" s="368"/>
      <c r="AN37" s="368"/>
      <c r="AO37" s="368"/>
      <c r="AP37" s="368"/>
      <c r="AQ37" s="212"/>
      <c r="AR37" s="369"/>
      <c r="AS37" s="369"/>
      <c r="AT37" s="370"/>
      <c r="AU37" s="370"/>
      <c r="AV37" s="212"/>
      <c r="AW37" s="370"/>
      <c r="AX37" s="370"/>
      <c r="AY37" s="370"/>
      <c r="AZ37" s="370"/>
      <c r="BA37" s="213"/>
      <c r="BB37" s="239"/>
      <c r="BC37" s="107">
        <v>15</v>
      </c>
      <c r="BD37" s="107">
        <v>30</v>
      </c>
      <c r="BE37" s="107">
        <v>0</v>
      </c>
      <c r="BF37" s="443">
        <v>0</v>
      </c>
      <c r="BG37" s="102">
        <v>9</v>
      </c>
      <c r="BH37" s="107">
        <v>18</v>
      </c>
      <c r="BI37" s="107">
        <v>0</v>
      </c>
      <c r="BJ37" s="443">
        <v>0</v>
      </c>
      <c r="BK37" s="213"/>
      <c r="BL37" s="107"/>
      <c r="BM37" s="134"/>
      <c r="BN37" s="102"/>
      <c r="BO37" s="120"/>
      <c r="BP37" s="107"/>
      <c r="BQ37" s="120"/>
      <c r="BR37" s="107"/>
      <c r="BS37" s="134"/>
      <c r="BT37" s="102"/>
      <c r="BU37" s="193"/>
      <c r="BV37" s="107"/>
      <c r="BW37" s="134"/>
      <c r="BX37" s="102"/>
      <c r="BY37" s="120"/>
      <c r="BZ37" s="107"/>
      <c r="CA37" s="134"/>
      <c r="CB37" s="120"/>
      <c r="CC37" s="122"/>
      <c r="CD37" s="107"/>
      <c r="CE37" s="120"/>
      <c r="CF37" s="107"/>
      <c r="CG37" s="120"/>
      <c r="CH37" s="107"/>
      <c r="CI37" s="120"/>
      <c r="CJ37" s="23"/>
      <c r="CK37" s="215"/>
      <c r="CL37" s="202"/>
      <c r="CM37" s="202"/>
      <c r="CN37" s="202"/>
      <c r="CO37" s="202"/>
      <c r="CP37" s="202"/>
      <c r="CQ37" s="202"/>
      <c r="CR37" s="202"/>
      <c r="CS37" s="202"/>
      <c r="CT37" s="184"/>
      <c r="CU37" s="120"/>
      <c r="CV37" s="101"/>
      <c r="CW37" s="120"/>
      <c r="CX37" s="107"/>
      <c r="CY37" s="120"/>
      <c r="CZ37" s="107"/>
      <c r="DA37" s="120"/>
      <c r="DB37" s="102"/>
      <c r="DC37" s="120"/>
      <c r="DD37" s="140"/>
      <c r="DE37" s="120"/>
      <c r="DF37" s="140"/>
      <c r="DG37" s="140"/>
      <c r="DH37" s="23"/>
      <c r="DI37" s="23"/>
      <c r="DJ37" s="23"/>
      <c r="DK37" s="107"/>
      <c r="DL37" s="120"/>
      <c r="DM37" s="196"/>
      <c r="DN37" s="120"/>
      <c r="DO37" s="120"/>
      <c r="DP37" s="120"/>
      <c r="DQ37" s="120"/>
      <c r="DR37" s="83"/>
      <c r="DS37" s="84"/>
      <c r="DT37" s="84"/>
      <c r="DU37" s="84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120"/>
      <c r="EG37" s="121"/>
      <c r="EH37" s="122"/>
      <c r="EI37" s="88"/>
      <c r="EJ37" s="88"/>
      <c r="EQ37" s="525"/>
      <c r="ER37" s="688"/>
      <c r="ES37" s="689"/>
      <c r="ET37" s="526"/>
      <c r="EU37" s="526"/>
      <c r="EV37" s="526"/>
      <c r="EW37" s="527"/>
    </row>
    <row r="38" spans="1:153" ht="45" customHeight="1" thickBot="1">
      <c r="A38" s="733"/>
      <c r="B38" s="467" t="s">
        <v>325</v>
      </c>
      <c r="C38" s="473"/>
      <c r="D38" s="464"/>
      <c r="E38" s="123"/>
      <c r="F38" s="123"/>
      <c r="G38" s="123"/>
      <c r="H38" s="187"/>
      <c r="I38" s="123"/>
      <c r="J38" s="123"/>
      <c r="K38" s="123"/>
      <c r="L38" s="123"/>
      <c r="M38" s="187"/>
      <c r="N38" s="124"/>
      <c r="O38" s="124"/>
      <c r="P38" s="124"/>
      <c r="Q38" s="124"/>
      <c r="R38" s="187"/>
      <c r="S38" s="124"/>
      <c r="T38" s="124"/>
      <c r="U38" s="124"/>
      <c r="V38" s="124"/>
      <c r="W38" s="187"/>
      <c r="X38" s="125"/>
      <c r="Y38" s="125"/>
      <c r="Z38" s="125"/>
      <c r="AA38" s="125"/>
      <c r="AB38" s="185"/>
      <c r="AC38" s="125"/>
      <c r="AD38" s="125"/>
      <c r="AE38" s="125"/>
      <c r="AF38" s="125"/>
      <c r="AG38" s="187"/>
      <c r="AH38" s="238"/>
      <c r="AI38" s="238"/>
      <c r="AJ38" s="238"/>
      <c r="AK38" s="238"/>
      <c r="AL38" s="187"/>
      <c r="AM38" s="235">
        <v>15</v>
      </c>
      <c r="AN38" s="235">
        <v>30</v>
      </c>
      <c r="AO38" s="235"/>
      <c r="AP38" s="235"/>
      <c r="AQ38" s="187">
        <v>3</v>
      </c>
      <c r="AR38" s="216"/>
      <c r="AS38" s="216"/>
      <c r="AT38" s="188"/>
      <c r="AU38" s="188"/>
      <c r="AV38" s="187"/>
      <c r="AW38" s="188"/>
      <c r="AX38" s="188"/>
      <c r="AY38" s="188"/>
      <c r="AZ38" s="188"/>
      <c r="BA38" s="187"/>
      <c r="BB38" s="470">
        <f t="shared" ref="BB38:BB53" si="19">BC38+BD38+BE38+BF38</f>
        <v>45</v>
      </c>
      <c r="BC38" s="344">
        <f>SUM(D38,I38,N38,S38,X38,AC38,AH38,AM38,AR38,AW38)</f>
        <v>15</v>
      </c>
      <c r="BD38" s="107">
        <f>SUM(E38,J38,O38,T38,Y38,AD38,AI38,AN38,AS38,AX38)</f>
        <v>30</v>
      </c>
      <c r="BE38" s="107">
        <f>SUM(F38,K38,P38,U38,Z38,AE38,AJ38,AO38,AT38,AY38)</f>
        <v>0</v>
      </c>
      <c r="BF38" s="443">
        <f>SUM(G38,L38,Q38,V38,AA38,AF38,AK38,AP38,AU38,AZ38)</f>
        <v>0</v>
      </c>
      <c r="BG38" s="102">
        <v>9</v>
      </c>
      <c r="BH38" s="107">
        <v>18</v>
      </c>
      <c r="BI38" s="107">
        <v>0</v>
      </c>
      <c r="BJ38" s="443">
        <v>0</v>
      </c>
      <c r="BK38" s="213">
        <f>SUM(H38,M38,R38,W38,AB38,AG38,AL38,AQ38,AV38,BA38)</f>
        <v>3</v>
      </c>
      <c r="BL38" s="107"/>
      <c r="BM38" s="194"/>
      <c r="BN38" s="102"/>
      <c r="BO38" s="120"/>
      <c r="BP38" s="107"/>
      <c r="BQ38" s="120"/>
      <c r="BR38" s="107"/>
      <c r="BS38" s="194"/>
      <c r="BT38" s="102"/>
      <c r="BU38" s="193"/>
      <c r="BV38" s="107"/>
      <c r="BW38" s="194"/>
      <c r="BX38" s="102"/>
      <c r="BY38" s="120"/>
      <c r="BZ38" s="107"/>
      <c r="CA38" s="134"/>
      <c r="CB38" s="120">
        <f>BK38</f>
        <v>3</v>
      </c>
      <c r="CC38" s="122">
        <f>CB38*100/BK159</f>
        <v>25</v>
      </c>
      <c r="CD38" s="107"/>
      <c r="CE38" s="120"/>
      <c r="CF38" s="107"/>
      <c r="CG38" s="120"/>
      <c r="CH38" s="107">
        <f>BB38</f>
        <v>45</v>
      </c>
      <c r="CI38" s="120">
        <f>BK38</f>
        <v>3</v>
      </c>
      <c r="CJ38" s="23"/>
      <c r="CK38" s="215"/>
      <c r="CL38" s="202"/>
      <c r="CM38" s="202"/>
      <c r="CN38" s="202"/>
      <c r="CO38" s="202"/>
      <c r="CP38" s="202"/>
      <c r="CQ38" s="202"/>
      <c r="CR38" s="202"/>
      <c r="CS38" s="202"/>
      <c r="CT38" s="184"/>
      <c r="CU38" s="120"/>
      <c r="CV38" s="101"/>
      <c r="CW38" s="120"/>
      <c r="CX38" s="107"/>
      <c r="CY38" s="120"/>
      <c r="CZ38" s="107"/>
      <c r="DA38" s="120"/>
      <c r="DB38" s="102">
        <v>2</v>
      </c>
      <c r="DC38" s="120">
        <f>BB38/25</f>
        <v>1.8</v>
      </c>
      <c r="DD38" s="140">
        <f>DC38*100/180</f>
        <v>1</v>
      </c>
      <c r="DE38" s="120">
        <f>DB38/25</f>
        <v>0.08</v>
      </c>
      <c r="DF38" s="140">
        <f>DE38*100/180</f>
        <v>4.4444444444444446E-2</v>
      </c>
      <c r="DG38" s="140">
        <f>DD38+DF38</f>
        <v>1.0444444444444445</v>
      </c>
      <c r="DH38" s="23"/>
      <c r="DI38" s="23"/>
      <c r="DJ38" s="23"/>
      <c r="DK38" s="107">
        <f>BB38</f>
        <v>45</v>
      </c>
      <c r="DL38" s="120">
        <f>BK38</f>
        <v>3</v>
      </c>
      <c r="DM38" s="196">
        <f>DL38*100/180</f>
        <v>1.6666666666666667</v>
      </c>
      <c r="DN38" s="120">
        <f>BK38</f>
        <v>3</v>
      </c>
      <c r="DO38" s="120"/>
      <c r="DP38" s="120"/>
      <c r="DQ38" s="120"/>
      <c r="DR38" s="83"/>
      <c r="DS38" s="84"/>
      <c r="DT38" s="84"/>
      <c r="DU38" s="84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120"/>
      <c r="EG38" s="121">
        <f>BD38/2</f>
        <v>15</v>
      </c>
      <c r="EH38" s="122">
        <f>EG38*BK38/BB38</f>
        <v>1</v>
      </c>
      <c r="EI38" s="88">
        <v>3</v>
      </c>
      <c r="EJ38" s="88"/>
      <c r="EQ38" s="525"/>
      <c r="ER38" s="688"/>
      <c r="ES38" s="689"/>
      <c r="ET38" s="526"/>
      <c r="EU38" s="526"/>
      <c r="EV38" s="526"/>
      <c r="EW38" s="527"/>
    </row>
    <row r="39" spans="1:153" ht="30" customHeight="1" thickBot="1">
      <c r="A39" s="729">
        <v>5</v>
      </c>
      <c r="B39" s="467" t="s">
        <v>326</v>
      </c>
      <c r="C39" s="390"/>
      <c r="D39" s="123"/>
      <c r="E39" s="123"/>
      <c r="F39" s="123"/>
      <c r="G39" s="123"/>
      <c r="H39" s="187"/>
      <c r="I39" s="123"/>
      <c r="J39" s="123"/>
      <c r="K39" s="123"/>
      <c r="L39" s="123"/>
      <c r="M39" s="187"/>
      <c r="N39" s="124"/>
      <c r="O39" s="124"/>
      <c r="P39" s="124"/>
      <c r="Q39" s="124"/>
      <c r="R39" s="187"/>
      <c r="S39" s="124"/>
      <c r="T39" s="124"/>
      <c r="U39" s="124"/>
      <c r="V39" s="124"/>
      <c r="W39" s="187"/>
      <c r="X39" s="125"/>
      <c r="Y39" s="125"/>
      <c r="Z39" s="125"/>
      <c r="AA39" s="125"/>
      <c r="AB39" s="185"/>
      <c r="AC39" s="125"/>
      <c r="AD39" s="125"/>
      <c r="AE39" s="125"/>
      <c r="AF39" s="125"/>
      <c r="AG39" s="187"/>
      <c r="AH39" s="238"/>
      <c r="AI39" s="238"/>
      <c r="AJ39" s="238"/>
      <c r="AK39" s="238"/>
      <c r="AL39" s="187"/>
      <c r="AM39" s="235"/>
      <c r="AN39" s="235"/>
      <c r="AO39" s="235"/>
      <c r="AP39" s="235"/>
      <c r="AQ39" s="187"/>
      <c r="AR39" s="216"/>
      <c r="AS39" s="216"/>
      <c r="AT39" s="188"/>
      <c r="AU39" s="188"/>
      <c r="AV39" s="187"/>
      <c r="AW39" s="188"/>
      <c r="AX39" s="188"/>
      <c r="AY39" s="188"/>
      <c r="AZ39" s="188"/>
      <c r="BA39" s="187"/>
      <c r="BB39" s="470"/>
      <c r="BC39" s="344">
        <v>15</v>
      </c>
      <c r="BD39" s="107">
        <v>15</v>
      </c>
      <c r="BE39" s="107">
        <v>0</v>
      </c>
      <c r="BF39" s="443">
        <v>0</v>
      </c>
      <c r="BG39" s="102">
        <v>9</v>
      </c>
      <c r="BH39" s="107">
        <v>9</v>
      </c>
      <c r="BI39" s="107">
        <v>0</v>
      </c>
      <c r="BJ39" s="443">
        <v>0</v>
      </c>
      <c r="BK39" s="213"/>
      <c r="BL39" s="107"/>
      <c r="BM39" s="134"/>
      <c r="BN39" s="102"/>
      <c r="BO39" s="120"/>
      <c r="BP39" s="107"/>
      <c r="BQ39" s="120"/>
      <c r="BR39" s="107"/>
      <c r="BS39" s="134"/>
      <c r="BT39" s="102"/>
      <c r="BU39" s="193"/>
      <c r="BV39" s="107"/>
      <c r="BW39" s="134"/>
      <c r="BX39" s="102"/>
      <c r="BY39" s="120"/>
      <c r="BZ39" s="107"/>
      <c r="CA39" s="134"/>
      <c r="CB39" s="120"/>
      <c r="CC39" s="122"/>
      <c r="CD39" s="107"/>
      <c r="CE39" s="120"/>
      <c r="CF39" s="107"/>
      <c r="CG39" s="120"/>
      <c r="CH39" s="107"/>
      <c r="CI39" s="120"/>
      <c r="CJ39" s="23"/>
      <c r="CK39" s="215"/>
      <c r="CL39" s="202"/>
      <c r="CM39" s="202"/>
      <c r="CN39" s="202"/>
      <c r="CO39" s="202"/>
      <c r="CP39" s="202"/>
      <c r="CQ39" s="202"/>
      <c r="CR39" s="202"/>
      <c r="CS39" s="202"/>
      <c r="CT39" s="184"/>
      <c r="CU39" s="120"/>
      <c r="CV39" s="101"/>
      <c r="CW39" s="120"/>
      <c r="CX39" s="107"/>
      <c r="CY39" s="120"/>
      <c r="CZ39" s="107"/>
      <c r="DA39" s="120"/>
      <c r="DB39" s="102"/>
      <c r="DC39" s="120"/>
      <c r="DD39" s="140"/>
      <c r="DE39" s="120"/>
      <c r="DF39" s="140"/>
      <c r="DG39" s="140"/>
      <c r="DH39" s="23"/>
      <c r="DI39" s="23"/>
      <c r="DJ39" s="23"/>
      <c r="DK39" s="107"/>
      <c r="DL39" s="120"/>
      <c r="DM39" s="196"/>
      <c r="DN39" s="120"/>
      <c r="DO39" s="120"/>
      <c r="DP39" s="120"/>
      <c r="DQ39" s="120"/>
      <c r="DR39" s="83"/>
      <c r="DS39" s="84"/>
      <c r="DT39" s="84"/>
      <c r="DU39" s="84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120"/>
      <c r="EG39" s="121"/>
      <c r="EH39" s="122"/>
      <c r="EI39" s="88"/>
      <c r="EJ39" s="88"/>
      <c r="EQ39" s="525"/>
      <c r="ER39" s="688"/>
      <c r="ES39" s="689"/>
      <c r="ET39" s="526"/>
      <c r="EU39" s="526"/>
      <c r="EV39" s="526"/>
      <c r="EW39" s="527"/>
    </row>
    <row r="40" spans="1:153" ht="45" customHeight="1" thickBot="1">
      <c r="A40" s="730"/>
      <c r="B40" s="491" t="s">
        <v>327</v>
      </c>
      <c r="C40" s="390"/>
      <c r="D40" s="123"/>
      <c r="E40" s="123"/>
      <c r="F40" s="123"/>
      <c r="G40" s="123"/>
      <c r="H40" s="187"/>
      <c r="I40" s="123"/>
      <c r="J40" s="123"/>
      <c r="K40" s="123"/>
      <c r="L40" s="123"/>
      <c r="M40" s="187"/>
      <c r="N40" s="124"/>
      <c r="O40" s="124"/>
      <c r="P40" s="124"/>
      <c r="Q40" s="124"/>
      <c r="R40" s="187"/>
      <c r="S40" s="124"/>
      <c r="T40" s="124"/>
      <c r="U40" s="124"/>
      <c r="V40" s="124"/>
      <c r="W40" s="187"/>
      <c r="X40" s="125"/>
      <c r="Y40" s="125"/>
      <c r="Z40" s="125"/>
      <c r="AA40" s="125"/>
      <c r="AB40" s="185"/>
      <c r="AC40" s="125"/>
      <c r="AD40" s="125"/>
      <c r="AE40" s="125"/>
      <c r="AF40" s="125"/>
      <c r="AG40" s="187"/>
      <c r="AH40" s="238"/>
      <c r="AI40" s="238"/>
      <c r="AJ40" s="238"/>
      <c r="AK40" s="238"/>
      <c r="AL40" s="187"/>
      <c r="AM40" s="235">
        <v>15</v>
      </c>
      <c r="AN40" s="235">
        <v>15</v>
      </c>
      <c r="AO40" s="235"/>
      <c r="AP40" s="235"/>
      <c r="AQ40" s="187">
        <v>3</v>
      </c>
      <c r="AR40" s="188"/>
      <c r="AS40" s="188"/>
      <c r="AT40" s="188"/>
      <c r="AU40" s="188"/>
      <c r="AV40" s="187"/>
      <c r="AW40" s="188"/>
      <c r="AX40" s="188"/>
      <c r="AY40" s="188"/>
      <c r="AZ40" s="188"/>
      <c r="BA40" s="187"/>
      <c r="BB40" s="470">
        <f t="shared" si="19"/>
        <v>30</v>
      </c>
      <c r="BC40" s="344">
        <f>SUM(D40,I40,N40,S40,X40,AC40,AH40,AM40,AR40,AW40)</f>
        <v>15</v>
      </c>
      <c r="BD40" s="107">
        <f>SUM(E40,J40,O40,T40,Y40,AD40,AI40,AN40,AS40,AX40)</f>
        <v>15</v>
      </c>
      <c r="BE40" s="107">
        <f>SUM(F40,K40,P40,U40,Z40,AE40,AJ40,AO40,AT40,AY40)</f>
        <v>0</v>
      </c>
      <c r="BF40" s="443">
        <f>SUM(G40,L40,Q40,V40,AA40,AF40,AK40,AP40,AU40,AZ40)</f>
        <v>0</v>
      </c>
      <c r="BG40" s="102">
        <v>9</v>
      </c>
      <c r="BH40" s="107">
        <v>9</v>
      </c>
      <c r="BI40" s="107">
        <v>0</v>
      </c>
      <c r="BJ40" s="443">
        <v>0</v>
      </c>
      <c r="BK40" s="213">
        <f>SUM(H40,M40,R40,W40,AB40,AG40,AL40,AQ40,AV40,BA40)</f>
        <v>3</v>
      </c>
      <c r="BL40" s="107"/>
      <c r="BM40" s="134"/>
      <c r="BN40" s="102"/>
      <c r="BO40" s="120"/>
      <c r="BP40" s="107"/>
      <c r="BQ40" s="120"/>
      <c r="BR40" s="107"/>
      <c r="BS40" s="134"/>
      <c r="BT40" s="102"/>
      <c r="BU40" s="193"/>
      <c r="BV40" s="107"/>
      <c r="BW40" s="134"/>
      <c r="BX40" s="102"/>
      <c r="BY40" s="120"/>
      <c r="BZ40" s="107"/>
      <c r="CA40" s="134"/>
      <c r="CB40" s="120"/>
      <c r="CC40" s="122"/>
      <c r="CD40" s="107"/>
      <c r="CE40" s="120"/>
      <c r="CF40" s="107"/>
      <c r="CG40" s="120"/>
      <c r="CH40" s="107"/>
      <c r="CI40" s="120"/>
      <c r="CJ40" s="23"/>
      <c r="CK40" s="215"/>
      <c r="CL40" s="202"/>
      <c r="CM40" s="202"/>
      <c r="CN40" s="202"/>
      <c r="CO40" s="202"/>
      <c r="CP40" s="202"/>
      <c r="CQ40" s="202"/>
      <c r="CR40" s="202"/>
      <c r="CS40" s="202"/>
      <c r="CT40" s="184"/>
      <c r="CU40" s="120"/>
      <c r="CV40" s="101"/>
      <c r="CW40" s="120"/>
      <c r="CX40" s="107"/>
      <c r="CY40" s="120"/>
      <c r="CZ40" s="107"/>
      <c r="DA40" s="120"/>
      <c r="DB40" s="102"/>
      <c r="DC40" s="120"/>
      <c r="DD40" s="140"/>
      <c r="DE40" s="120"/>
      <c r="DF40" s="140"/>
      <c r="DG40" s="140"/>
      <c r="DH40" s="23"/>
      <c r="DI40" s="23"/>
      <c r="DJ40" s="23"/>
      <c r="DK40" s="107"/>
      <c r="DL40" s="120"/>
      <c r="DM40" s="196"/>
      <c r="DN40" s="120"/>
      <c r="DO40" s="120"/>
      <c r="DP40" s="120"/>
      <c r="DQ40" s="120"/>
      <c r="DR40" s="83"/>
      <c r="DS40" s="84"/>
      <c r="DT40" s="84"/>
      <c r="DU40" s="84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120"/>
      <c r="EG40" s="121"/>
      <c r="EH40" s="122">
        <f>EG40*BK40/BB40</f>
        <v>0</v>
      </c>
      <c r="EI40" s="88">
        <v>3</v>
      </c>
      <c r="EJ40" s="88"/>
      <c r="EQ40" s="525"/>
      <c r="ER40" s="688"/>
      <c r="ES40" s="689"/>
      <c r="ET40" s="526"/>
      <c r="EU40" s="526"/>
      <c r="EV40" s="526"/>
      <c r="EW40" s="527"/>
    </row>
    <row r="41" spans="1:153" ht="45" customHeight="1" thickBot="1">
      <c r="A41" s="729">
        <v>6</v>
      </c>
      <c r="B41" s="491" t="s">
        <v>328</v>
      </c>
      <c r="C41" s="390" t="s">
        <v>329</v>
      </c>
      <c r="D41" s="123"/>
      <c r="E41" s="123"/>
      <c r="F41" s="123"/>
      <c r="G41" s="123"/>
      <c r="H41" s="187"/>
      <c r="I41" s="123"/>
      <c r="J41" s="123"/>
      <c r="K41" s="123"/>
      <c r="L41" s="123"/>
      <c r="M41" s="187"/>
      <c r="N41" s="124"/>
      <c r="O41" s="124"/>
      <c r="P41" s="124"/>
      <c r="Q41" s="124"/>
      <c r="R41" s="187"/>
      <c r="S41" s="124"/>
      <c r="T41" s="124"/>
      <c r="U41" s="124"/>
      <c r="V41" s="124"/>
      <c r="W41" s="187"/>
      <c r="X41" s="125"/>
      <c r="Y41" s="125"/>
      <c r="Z41" s="125"/>
      <c r="AA41" s="125"/>
      <c r="AB41" s="185"/>
      <c r="AC41" s="125"/>
      <c r="AD41" s="125"/>
      <c r="AE41" s="125"/>
      <c r="AF41" s="125"/>
      <c r="AG41" s="187"/>
      <c r="AH41" s="238"/>
      <c r="AI41" s="238"/>
      <c r="AJ41" s="238"/>
      <c r="AK41" s="238"/>
      <c r="AL41" s="187"/>
      <c r="AM41" s="235"/>
      <c r="AN41" s="235"/>
      <c r="AO41" s="235"/>
      <c r="AP41" s="235"/>
      <c r="AQ41" s="187"/>
      <c r="AR41" s="188"/>
      <c r="AS41" s="188"/>
      <c r="AT41" s="188"/>
      <c r="AU41" s="188"/>
      <c r="AV41" s="187"/>
      <c r="AW41" s="188"/>
      <c r="AX41" s="188"/>
      <c r="AY41" s="188"/>
      <c r="AZ41" s="188"/>
      <c r="BA41" s="187"/>
      <c r="BB41" s="470"/>
      <c r="BC41" s="344">
        <v>15</v>
      </c>
      <c r="BD41" s="107">
        <v>15</v>
      </c>
      <c r="BE41" s="107">
        <v>0</v>
      </c>
      <c r="BF41" s="443">
        <v>0</v>
      </c>
      <c r="BG41" s="102">
        <v>9</v>
      </c>
      <c r="BH41" s="107">
        <v>9</v>
      </c>
      <c r="BI41" s="107">
        <v>0</v>
      </c>
      <c r="BJ41" s="443">
        <v>0</v>
      </c>
      <c r="BK41" s="213"/>
      <c r="BL41" s="107"/>
      <c r="BM41" s="134"/>
      <c r="BN41" s="102"/>
      <c r="BO41" s="120"/>
      <c r="BP41" s="107"/>
      <c r="BQ41" s="120"/>
      <c r="BR41" s="107"/>
      <c r="BS41" s="134"/>
      <c r="BT41" s="102"/>
      <c r="BU41" s="193"/>
      <c r="BV41" s="107"/>
      <c r="BW41" s="134"/>
      <c r="BX41" s="102"/>
      <c r="BY41" s="120"/>
      <c r="BZ41" s="107"/>
      <c r="CA41" s="134"/>
      <c r="CB41" s="120"/>
      <c r="CC41" s="122"/>
      <c r="CD41" s="107"/>
      <c r="CE41" s="120"/>
      <c r="CF41" s="107"/>
      <c r="CG41" s="120"/>
      <c r="CH41" s="107"/>
      <c r="CI41" s="120"/>
      <c r="CJ41" s="23"/>
      <c r="CK41" s="215"/>
      <c r="CL41" s="202"/>
      <c r="CM41" s="202"/>
      <c r="CN41" s="202"/>
      <c r="CO41" s="202"/>
      <c r="CP41" s="202"/>
      <c r="CQ41" s="202"/>
      <c r="CR41" s="202"/>
      <c r="CS41" s="202"/>
      <c r="CT41" s="184"/>
      <c r="CU41" s="120"/>
      <c r="CV41" s="101"/>
      <c r="CW41" s="120"/>
      <c r="CX41" s="107"/>
      <c r="CY41" s="120"/>
      <c r="CZ41" s="107"/>
      <c r="DA41" s="120"/>
      <c r="DB41" s="102"/>
      <c r="DC41" s="120"/>
      <c r="DD41" s="140"/>
      <c r="DE41" s="120"/>
      <c r="DF41" s="140"/>
      <c r="DG41" s="140"/>
      <c r="DH41" s="23"/>
      <c r="DI41" s="23"/>
      <c r="DJ41" s="23"/>
      <c r="DK41" s="107"/>
      <c r="DL41" s="120"/>
      <c r="DM41" s="196"/>
      <c r="DN41" s="120"/>
      <c r="DO41" s="120"/>
      <c r="DP41" s="120"/>
      <c r="DQ41" s="120"/>
      <c r="DR41" s="83"/>
      <c r="DS41" s="84"/>
      <c r="DT41" s="84"/>
      <c r="DU41" s="84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120"/>
      <c r="EG41" s="121"/>
      <c r="EH41" s="122"/>
      <c r="EI41" s="88"/>
      <c r="EJ41" s="88"/>
      <c r="EQ41" s="525"/>
      <c r="ER41" s="688"/>
      <c r="ES41" s="689"/>
      <c r="ET41" s="526"/>
      <c r="EU41" s="526"/>
      <c r="EV41" s="526"/>
      <c r="EW41" s="527"/>
    </row>
    <row r="42" spans="1:153" ht="30" customHeight="1" thickBot="1">
      <c r="A42" s="730"/>
      <c r="B42" s="467" t="s">
        <v>330</v>
      </c>
      <c r="C42" s="390" t="s">
        <v>329</v>
      </c>
      <c r="D42" s="123">
        <v>15</v>
      </c>
      <c r="E42" s="123">
        <v>15</v>
      </c>
      <c r="F42" s="123"/>
      <c r="G42" s="123"/>
      <c r="H42" s="187">
        <v>5</v>
      </c>
      <c r="I42" s="210" t="s">
        <v>114</v>
      </c>
      <c r="J42" s="123" t="s">
        <v>114</v>
      </c>
      <c r="K42" s="123"/>
      <c r="L42" s="123"/>
      <c r="M42" s="187"/>
      <c r="N42" s="124"/>
      <c r="O42" s="124"/>
      <c r="P42" s="124"/>
      <c r="Q42" s="124"/>
      <c r="R42" s="187"/>
      <c r="S42" s="124"/>
      <c r="T42" s="124"/>
      <c r="U42" s="124"/>
      <c r="V42" s="124"/>
      <c r="W42" s="187"/>
      <c r="X42" s="125"/>
      <c r="Y42" s="125"/>
      <c r="Z42" s="125"/>
      <c r="AA42" s="125"/>
      <c r="AB42" s="187"/>
      <c r="AC42" s="125"/>
      <c r="AD42" s="125"/>
      <c r="AE42" s="125"/>
      <c r="AF42" s="125"/>
      <c r="AG42" s="187"/>
      <c r="AH42" s="238"/>
      <c r="AI42" s="238"/>
      <c r="AJ42" s="238"/>
      <c r="AK42" s="238"/>
      <c r="AL42" s="187"/>
      <c r="AM42" s="235"/>
      <c r="AN42" s="235"/>
      <c r="AO42" s="235"/>
      <c r="AP42" s="235"/>
      <c r="AQ42" s="187"/>
      <c r="AR42" s="188"/>
      <c r="AS42" s="188"/>
      <c r="AT42" s="188"/>
      <c r="AU42" s="188"/>
      <c r="AV42" s="187"/>
      <c r="AW42" s="188"/>
      <c r="AX42" s="188"/>
      <c r="AY42" s="188"/>
      <c r="AZ42" s="188"/>
      <c r="BA42" s="187"/>
      <c r="BB42" s="470">
        <f t="shared" si="19"/>
        <v>30</v>
      </c>
      <c r="BC42" s="344">
        <f>SUM(D42,I42,N42,S42,X42,AC42,AH42,AM42,AR42,AW42)</f>
        <v>15</v>
      </c>
      <c r="BD42" s="107">
        <f>SUM(E42,J42,O42,T42,Y42,AD42,AI42,AN42,AS42,AX42)</f>
        <v>15</v>
      </c>
      <c r="BE42" s="107">
        <f>SUM(F42,K42,P42,U42,Z42,AE42,AJ42,AO42,AT42,AY42)</f>
        <v>0</v>
      </c>
      <c r="BF42" s="443">
        <f>SUM(G42,L42,Q42,V42,AA42,AF42,AK42,AP42,AU42,AZ42)</f>
        <v>0</v>
      </c>
      <c r="BG42" s="102">
        <v>9</v>
      </c>
      <c r="BH42" s="107">
        <v>9</v>
      </c>
      <c r="BI42" s="107">
        <v>0</v>
      </c>
      <c r="BJ42" s="443">
        <v>0</v>
      </c>
      <c r="BK42" s="213">
        <f t="shared" ref="BK42:BP42" si="20">SUM(H42,M42,R42,W42,AB42,AG42,AL42,AQ42,AV42,BA42)</f>
        <v>5</v>
      </c>
      <c r="BL42" s="107">
        <f t="shared" si="20"/>
        <v>30</v>
      </c>
      <c r="BM42" s="107">
        <f t="shared" si="20"/>
        <v>15</v>
      </c>
      <c r="BN42" s="107">
        <f t="shared" si="20"/>
        <v>15</v>
      </c>
      <c r="BO42" s="107">
        <f t="shared" si="20"/>
        <v>0</v>
      </c>
      <c r="BP42" s="107">
        <f t="shared" si="20"/>
        <v>0</v>
      </c>
      <c r="BQ42" s="107">
        <f>SUM(N42,S42,X42,AC42,AH42,AM42,AR42,AW42,BB42,BK42)</f>
        <v>35</v>
      </c>
      <c r="BR42" s="107">
        <f>SUM(O42,T42,Y42,AD42,AI42,AN42,AS42,AX42,BC42,BL42)</f>
        <v>45</v>
      </c>
      <c r="BS42" s="107">
        <f>SUM(P42,U42,Z42,AE42,AJ42,AO42,AT42,AY42,BD42,BM42)</f>
        <v>30</v>
      </c>
      <c r="BT42" s="107">
        <f>SUM(Q42,V42,AA42,AF42,AK42,AP42,AU42,AZ42,BE42,BN42)</f>
        <v>15</v>
      </c>
      <c r="BU42" s="107">
        <f>SUM(R42,W42,AB42,AG42,AL42,AQ42,AV42,BA42,BF42,BO42)</f>
        <v>0</v>
      </c>
      <c r="BV42" s="107">
        <f>SUM(S42,X42,AC42,AH42,AM42,AR42,AW42,BB42,BK42,BP42)</f>
        <v>35</v>
      </c>
      <c r="BW42" s="107">
        <f>SUM(T42,Y42,AD42,AI42,AN42,AS42,AX42,BC42,BL42,BQ42)</f>
        <v>80</v>
      </c>
      <c r="BX42" s="107">
        <f>SUM(U42,Z42,AE42,AJ42,AO42,AT42,AY42,BD42,BM42,BR42)</f>
        <v>75</v>
      </c>
      <c r="BY42" s="107">
        <f>SUM(V42,AA42,AF42,AK42,AP42,AU42,AZ42,BE42,BN42,BS42)</f>
        <v>45</v>
      </c>
      <c r="BZ42" s="107">
        <f>SUM(W42,AB42,AG42,AL42,AQ42,AV42,BA42,BF42,BO42,BT42)</f>
        <v>15</v>
      </c>
      <c r="CA42" s="107">
        <f>SUM(X42,AC42,AH42,AM42,AR42,AW42,BB42,BK42,BP42,BU42)</f>
        <v>35</v>
      </c>
      <c r="CB42" s="107">
        <f>SUM(Y42,AD42,AI42,AN42,AS42,AX42,BC42,BL42,BQ42,BV42)</f>
        <v>115</v>
      </c>
      <c r="CC42" s="107">
        <f>SUM(Z42,AE42,AJ42,AO42,AT42,AY42,BD42,BM42,BR42,BW42)</f>
        <v>155</v>
      </c>
      <c r="CD42" s="107"/>
      <c r="CE42" s="120"/>
      <c r="CF42" s="107"/>
      <c r="CG42" s="120"/>
      <c r="CH42" s="107">
        <f>BB42</f>
        <v>30</v>
      </c>
      <c r="CI42" s="120">
        <f>BK42</f>
        <v>5</v>
      </c>
      <c r="CJ42" s="23"/>
      <c r="CK42" s="215"/>
      <c r="CL42" s="202"/>
      <c r="CM42" s="202"/>
      <c r="CN42" s="202"/>
      <c r="CO42" s="202"/>
      <c r="CP42" s="202"/>
      <c r="CQ42" s="202"/>
      <c r="CR42" s="202"/>
      <c r="CS42" s="202"/>
      <c r="CT42" s="184"/>
      <c r="CU42" s="120"/>
      <c r="CV42" s="101"/>
      <c r="CW42" s="120"/>
      <c r="CX42" s="107"/>
      <c r="CY42" s="120"/>
      <c r="CZ42" s="107"/>
      <c r="DA42" s="120"/>
      <c r="DB42" s="102">
        <v>4</v>
      </c>
      <c r="DC42" s="120">
        <f>BB42/25</f>
        <v>1.2</v>
      </c>
      <c r="DD42" s="140">
        <f>DC42*100/180</f>
        <v>0.66666666666666663</v>
      </c>
      <c r="DE42" s="120">
        <f>DB42/25</f>
        <v>0.16</v>
      </c>
      <c r="DF42" s="140">
        <f>DE42*100/25</f>
        <v>0.64</v>
      </c>
      <c r="DG42" s="140">
        <f>DD42+DF42</f>
        <v>1.3066666666666666</v>
      </c>
      <c r="DH42" s="23"/>
      <c r="DI42" s="23"/>
      <c r="DJ42" s="23"/>
      <c r="DK42" s="107"/>
      <c r="DL42" s="120"/>
      <c r="DM42" s="196"/>
      <c r="DN42" s="120">
        <f>BK42</f>
        <v>5</v>
      </c>
      <c r="DO42" s="120"/>
      <c r="DP42" s="120"/>
      <c r="DQ42" s="120"/>
      <c r="DR42" s="83" t="s">
        <v>117</v>
      </c>
      <c r="DS42" s="84"/>
      <c r="DT42" s="84"/>
      <c r="DU42" s="84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120"/>
      <c r="EG42" s="121"/>
      <c r="EH42" s="122">
        <f>EG42*BK42/BB42</f>
        <v>0</v>
      </c>
      <c r="EI42" s="88">
        <v>5</v>
      </c>
      <c r="EJ42" s="88"/>
      <c r="EQ42" s="525"/>
      <c r="ER42" s="688"/>
      <c r="ES42" s="689"/>
      <c r="ET42" s="526"/>
      <c r="EU42" s="526"/>
      <c r="EV42" s="526"/>
      <c r="EW42" s="527"/>
    </row>
    <row r="43" spans="1:153" ht="75" customHeight="1" thickBot="1">
      <c r="A43" s="729">
        <v>7</v>
      </c>
      <c r="B43" s="467" t="s">
        <v>331</v>
      </c>
      <c r="C43" s="390" t="s">
        <v>332</v>
      </c>
      <c r="D43" s="123"/>
      <c r="E43" s="123"/>
      <c r="F43" s="123"/>
      <c r="G43" s="123"/>
      <c r="H43" s="187"/>
      <c r="I43" s="210"/>
      <c r="J43" s="123"/>
      <c r="K43" s="123"/>
      <c r="L43" s="123"/>
      <c r="M43" s="187"/>
      <c r="N43" s="124"/>
      <c r="O43" s="124"/>
      <c r="P43" s="124"/>
      <c r="Q43" s="124"/>
      <c r="R43" s="187"/>
      <c r="S43" s="124"/>
      <c r="T43" s="124"/>
      <c r="U43" s="124"/>
      <c r="V43" s="124"/>
      <c r="W43" s="187"/>
      <c r="X43" s="125"/>
      <c r="Y43" s="125"/>
      <c r="Z43" s="125"/>
      <c r="AA43" s="125"/>
      <c r="AB43" s="187"/>
      <c r="AC43" s="125"/>
      <c r="AD43" s="125"/>
      <c r="AE43" s="125"/>
      <c r="AF43" s="125"/>
      <c r="AG43" s="187"/>
      <c r="AH43" s="238"/>
      <c r="AI43" s="238"/>
      <c r="AJ43" s="238"/>
      <c r="AK43" s="238"/>
      <c r="AL43" s="187"/>
      <c r="AM43" s="235"/>
      <c r="AN43" s="235"/>
      <c r="AO43" s="235"/>
      <c r="AP43" s="235"/>
      <c r="AQ43" s="187"/>
      <c r="AR43" s="188"/>
      <c r="AS43" s="188"/>
      <c r="AT43" s="188"/>
      <c r="AU43" s="188"/>
      <c r="AV43" s="187"/>
      <c r="AW43" s="188"/>
      <c r="AX43" s="188"/>
      <c r="AY43" s="188"/>
      <c r="AZ43" s="188"/>
      <c r="BA43" s="187"/>
      <c r="BB43" s="470"/>
      <c r="BC43" s="344">
        <v>15</v>
      </c>
      <c r="BD43" s="107">
        <v>15</v>
      </c>
      <c r="BE43" s="107">
        <v>0</v>
      </c>
      <c r="BF43" s="443">
        <v>0</v>
      </c>
      <c r="BG43" s="102">
        <v>9</v>
      </c>
      <c r="BH43" s="107">
        <v>9</v>
      </c>
      <c r="BI43" s="107">
        <v>0</v>
      </c>
      <c r="BJ43" s="443">
        <v>0</v>
      </c>
      <c r="BK43" s="213"/>
      <c r="BL43" s="107"/>
      <c r="BM43" s="101"/>
      <c r="BN43" s="102"/>
      <c r="BO43" s="107"/>
      <c r="BP43" s="107"/>
      <c r="BQ43" s="107"/>
      <c r="BR43" s="107"/>
      <c r="BS43" s="101"/>
      <c r="BT43" s="102"/>
      <c r="BU43" s="107"/>
      <c r="BV43" s="107"/>
      <c r="BW43" s="101"/>
      <c r="BX43" s="102"/>
      <c r="BY43" s="107"/>
      <c r="BZ43" s="107"/>
      <c r="CA43" s="101"/>
      <c r="CB43" s="107"/>
      <c r="CC43" s="107"/>
      <c r="CD43" s="107"/>
      <c r="CE43" s="120"/>
      <c r="CF43" s="107"/>
      <c r="CG43" s="120"/>
      <c r="CH43" s="107"/>
      <c r="CI43" s="120"/>
      <c r="CJ43" s="23"/>
      <c r="CK43" s="215"/>
      <c r="CL43" s="202"/>
      <c r="CM43" s="202"/>
      <c r="CN43" s="202"/>
      <c r="CO43" s="202"/>
      <c r="CP43" s="202"/>
      <c r="CQ43" s="202"/>
      <c r="CR43" s="202"/>
      <c r="CS43" s="202"/>
      <c r="CT43" s="184"/>
      <c r="CU43" s="120"/>
      <c r="CV43" s="101"/>
      <c r="CW43" s="120"/>
      <c r="CX43" s="107"/>
      <c r="CY43" s="120"/>
      <c r="CZ43" s="107"/>
      <c r="DA43" s="120"/>
      <c r="DB43" s="102"/>
      <c r="DC43" s="120"/>
      <c r="DD43" s="140"/>
      <c r="DE43" s="120"/>
      <c r="DF43" s="140"/>
      <c r="DG43" s="140"/>
      <c r="DH43" s="23"/>
      <c r="DI43" s="23"/>
      <c r="DJ43" s="23"/>
      <c r="DK43" s="107"/>
      <c r="DL43" s="120"/>
      <c r="DM43" s="196"/>
      <c r="DN43" s="120"/>
      <c r="DO43" s="120"/>
      <c r="DP43" s="120"/>
      <c r="DQ43" s="120"/>
      <c r="DR43" s="83"/>
      <c r="DS43" s="84"/>
      <c r="DT43" s="84"/>
      <c r="DU43" s="84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120"/>
      <c r="EG43" s="121"/>
      <c r="EH43" s="122"/>
      <c r="EI43" s="88"/>
      <c r="EJ43" s="88"/>
      <c r="EQ43" s="525"/>
      <c r="ER43" s="688"/>
      <c r="ES43" s="689"/>
      <c r="ET43" s="526"/>
      <c r="EU43" s="526"/>
      <c r="EV43" s="526"/>
      <c r="EW43" s="527"/>
    </row>
    <row r="44" spans="1:153" ht="30" customHeight="1" thickBot="1">
      <c r="A44" s="730"/>
      <c r="B44" s="491" t="s">
        <v>333</v>
      </c>
      <c r="C44" s="390" t="s">
        <v>332</v>
      </c>
      <c r="D44" s="123"/>
      <c r="E44" s="123"/>
      <c r="F44" s="123"/>
      <c r="G44" s="123"/>
      <c r="H44" s="187"/>
      <c r="I44" s="210"/>
      <c r="J44" s="123"/>
      <c r="K44" s="123"/>
      <c r="L44" s="123"/>
      <c r="M44" s="187"/>
      <c r="N44" s="124"/>
      <c r="O44" s="124"/>
      <c r="P44" s="124"/>
      <c r="Q44" s="124"/>
      <c r="R44" s="187"/>
      <c r="S44" s="124"/>
      <c r="T44" s="124"/>
      <c r="U44" s="124"/>
      <c r="V44" s="124"/>
      <c r="W44" s="187"/>
      <c r="X44" s="125">
        <v>15</v>
      </c>
      <c r="Y44" s="125">
        <v>15</v>
      </c>
      <c r="Z44" s="125"/>
      <c r="AA44" s="125"/>
      <c r="AB44" s="187">
        <v>2</v>
      </c>
      <c r="AC44" s="125"/>
      <c r="AD44" s="125"/>
      <c r="AE44" s="125"/>
      <c r="AF44" s="125"/>
      <c r="AG44" s="187"/>
      <c r="AH44" s="238"/>
      <c r="AI44" s="238"/>
      <c r="AJ44" s="238"/>
      <c r="AK44" s="238"/>
      <c r="AL44" s="187"/>
      <c r="AM44" s="235"/>
      <c r="AN44" s="235"/>
      <c r="AO44" s="235"/>
      <c r="AP44" s="235"/>
      <c r="AQ44" s="187"/>
      <c r="AR44" s="188"/>
      <c r="AS44" s="188"/>
      <c r="AT44" s="188"/>
      <c r="AU44" s="188"/>
      <c r="AV44" s="187"/>
      <c r="AW44" s="188"/>
      <c r="AX44" s="188"/>
      <c r="AY44" s="188"/>
      <c r="AZ44" s="188"/>
      <c r="BA44" s="187"/>
      <c r="BB44" s="470">
        <f t="shared" si="19"/>
        <v>30</v>
      </c>
      <c r="BC44" s="344">
        <f t="shared" ref="BC44:BF47" si="21">SUM(D44,I44,N44,S44,X44,AC44,AH44,AM44,AR44,AW44)</f>
        <v>15</v>
      </c>
      <c r="BD44" s="107">
        <f t="shared" si="21"/>
        <v>15</v>
      </c>
      <c r="BE44" s="107">
        <f t="shared" si="21"/>
        <v>0</v>
      </c>
      <c r="BF44" s="443">
        <f t="shared" si="21"/>
        <v>0</v>
      </c>
      <c r="BG44" s="102">
        <v>9</v>
      </c>
      <c r="BH44" s="107">
        <v>9</v>
      </c>
      <c r="BI44" s="107">
        <v>0</v>
      </c>
      <c r="BJ44" s="443">
        <v>0</v>
      </c>
      <c r="BK44" s="213">
        <f>SUM(H44,M44,R44,W44,AB44,AG44,AL44,AQ44,AV44,BA44)</f>
        <v>2</v>
      </c>
      <c r="BL44" s="107"/>
      <c r="BM44" s="194"/>
      <c r="BN44" s="102"/>
      <c r="BO44" s="120"/>
      <c r="BP44" s="107">
        <f>BB44</f>
        <v>30</v>
      </c>
      <c r="BQ44" s="120">
        <f>BK44</f>
        <v>2</v>
      </c>
      <c r="BR44" s="107"/>
      <c r="BS44" s="194"/>
      <c r="BT44" s="102"/>
      <c r="BU44" s="193"/>
      <c r="BV44" s="107"/>
      <c r="BW44" s="194"/>
      <c r="BX44" s="102"/>
      <c r="BY44" s="120"/>
      <c r="BZ44" s="107"/>
      <c r="CA44" s="134"/>
      <c r="CB44" s="120"/>
      <c r="CC44" s="122"/>
      <c r="CD44" s="130"/>
      <c r="CE44" s="131"/>
      <c r="CF44" s="107"/>
      <c r="CG44" s="120"/>
      <c r="CH44" s="107">
        <f>BB44</f>
        <v>30</v>
      </c>
      <c r="CI44" s="120">
        <f>BK44</f>
        <v>2</v>
      </c>
      <c r="CJ44" s="23"/>
      <c r="CK44" s="215"/>
      <c r="CL44" s="202"/>
      <c r="CM44" s="202"/>
      <c r="CN44" s="202"/>
      <c r="CO44" s="202"/>
      <c r="CP44" s="202"/>
      <c r="CQ44" s="202"/>
      <c r="CR44" s="202"/>
      <c r="CS44" s="202"/>
      <c r="CT44" s="195"/>
      <c r="CU44" s="131"/>
      <c r="CV44" s="138"/>
      <c r="CW44" s="131"/>
      <c r="CX44" s="130"/>
      <c r="CY44" s="131"/>
      <c r="CZ44" s="130"/>
      <c r="DA44" s="131"/>
      <c r="DB44" s="102">
        <v>4</v>
      </c>
      <c r="DC44" s="120">
        <f>BB44/25</f>
        <v>1.2</v>
      </c>
      <c r="DD44" s="140">
        <f>DC44*100/180</f>
        <v>0.66666666666666663</v>
      </c>
      <c r="DE44" s="120">
        <f>DB44/25</f>
        <v>0.16</v>
      </c>
      <c r="DF44" s="140">
        <f>DE44*100/25</f>
        <v>0.64</v>
      </c>
      <c r="DG44" s="140">
        <f>DD44+DF44</f>
        <v>1.3066666666666666</v>
      </c>
      <c r="DH44" s="23"/>
      <c r="DI44" s="23"/>
      <c r="DJ44" s="23"/>
      <c r="DK44" s="107"/>
      <c r="DL44" s="120"/>
      <c r="DM44" s="196"/>
      <c r="DN44" s="120">
        <f>BK44</f>
        <v>2</v>
      </c>
      <c r="DO44" s="120"/>
      <c r="DP44" s="120"/>
      <c r="DQ44" s="120"/>
      <c r="DR44" s="83" t="s">
        <v>128</v>
      </c>
      <c r="DS44" s="84"/>
      <c r="DT44" s="84"/>
      <c r="DU44" s="84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120">
        <f>BK44</f>
        <v>2</v>
      </c>
      <c r="EG44" s="121">
        <v>15</v>
      </c>
      <c r="EH44" s="122">
        <f>EG44*BK44/BB44</f>
        <v>1</v>
      </c>
      <c r="EI44" s="88">
        <v>2</v>
      </c>
      <c r="EJ44" s="88"/>
      <c r="EQ44" s="525"/>
      <c r="ER44" s="688"/>
      <c r="ES44" s="689"/>
      <c r="ET44" s="526"/>
      <c r="EU44" s="526"/>
      <c r="EV44" s="526"/>
      <c r="EW44" s="527"/>
    </row>
    <row r="45" spans="1:153" ht="45" customHeight="1" thickBot="1">
      <c r="A45" s="344">
        <v>8</v>
      </c>
      <c r="B45" s="491" t="s">
        <v>127</v>
      </c>
      <c r="C45" s="390"/>
      <c r="D45" s="123"/>
      <c r="E45" s="123">
        <v>15</v>
      </c>
      <c r="F45" s="123"/>
      <c r="G45" s="123"/>
      <c r="H45" s="187">
        <v>2</v>
      </c>
      <c r="I45" s="210"/>
      <c r="J45" s="123"/>
      <c r="K45" s="123"/>
      <c r="L45" s="123"/>
      <c r="M45" s="187"/>
      <c r="N45" s="124"/>
      <c r="O45" s="124"/>
      <c r="P45" s="124"/>
      <c r="Q45" s="124"/>
      <c r="R45" s="187"/>
      <c r="S45" s="124"/>
      <c r="T45" s="124"/>
      <c r="U45" s="124"/>
      <c r="V45" s="124"/>
      <c r="W45" s="187"/>
      <c r="X45" s="125"/>
      <c r="Y45" s="125"/>
      <c r="Z45" s="125"/>
      <c r="AA45" s="125"/>
      <c r="AB45" s="187"/>
      <c r="AC45" s="125"/>
      <c r="AD45" s="125"/>
      <c r="AE45" s="125"/>
      <c r="AF45" s="125"/>
      <c r="AG45" s="187"/>
      <c r="AH45" s="238"/>
      <c r="AI45" s="238"/>
      <c r="AJ45" s="238"/>
      <c r="AK45" s="238"/>
      <c r="AL45" s="187"/>
      <c r="AM45" s="235"/>
      <c r="AN45" s="235"/>
      <c r="AO45" s="235"/>
      <c r="AP45" s="235"/>
      <c r="AQ45" s="187"/>
      <c r="AR45" s="188"/>
      <c r="AS45" s="188"/>
      <c r="AT45" s="188"/>
      <c r="AU45" s="188"/>
      <c r="AV45" s="187"/>
      <c r="AW45" s="188"/>
      <c r="AX45" s="188"/>
      <c r="AY45" s="188"/>
      <c r="AZ45" s="188"/>
      <c r="BA45" s="187"/>
      <c r="BB45" s="470">
        <f t="shared" si="19"/>
        <v>15</v>
      </c>
      <c r="BC45" s="344">
        <f t="shared" si="21"/>
        <v>0</v>
      </c>
      <c r="BD45" s="107">
        <f t="shared" si="21"/>
        <v>15</v>
      </c>
      <c r="BE45" s="107">
        <f t="shared" si="21"/>
        <v>0</v>
      </c>
      <c r="BF45" s="443">
        <f t="shared" si="21"/>
        <v>0</v>
      </c>
      <c r="BG45" s="102">
        <v>0</v>
      </c>
      <c r="BH45" s="107">
        <v>9</v>
      </c>
      <c r="BI45" s="107">
        <v>0</v>
      </c>
      <c r="BJ45" s="443">
        <v>0</v>
      </c>
      <c r="BK45" s="213">
        <f>SUM(H45,M45,R45,W45,AB45,AG45,AL45,AQ45,AV45,BA45)</f>
        <v>2</v>
      </c>
      <c r="BL45" s="107"/>
      <c r="BM45" s="134"/>
      <c r="BN45" s="102"/>
      <c r="BO45" s="120"/>
      <c r="BP45" s="107"/>
      <c r="BQ45" s="120"/>
      <c r="BR45" s="107"/>
      <c r="BS45" s="134"/>
      <c r="BT45" s="102"/>
      <c r="BU45" s="193"/>
      <c r="BV45" s="107"/>
      <c r="BW45" s="134"/>
      <c r="BX45" s="102"/>
      <c r="BY45" s="120"/>
      <c r="BZ45" s="107"/>
      <c r="CA45" s="134"/>
      <c r="CB45" s="120"/>
      <c r="CC45" s="122"/>
      <c r="CD45" s="130"/>
      <c r="CE45" s="131"/>
      <c r="CF45" s="107"/>
      <c r="CG45" s="120"/>
      <c r="CH45" s="107"/>
      <c r="CI45" s="120"/>
      <c r="CJ45" s="23"/>
      <c r="CK45" s="215"/>
      <c r="CL45" s="202"/>
      <c r="CM45" s="202"/>
      <c r="CN45" s="202"/>
      <c r="CO45" s="202"/>
      <c r="CP45" s="202"/>
      <c r="CQ45" s="202"/>
      <c r="CR45" s="202"/>
      <c r="CS45" s="202"/>
      <c r="CT45" s="195"/>
      <c r="CU45" s="131"/>
      <c r="CV45" s="138"/>
      <c r="CW45" s="131"/>
      <c r="CX45" s="130"/>
      <c r="CY45" s="131"/>
      <c r="CZ45" s="130"/>
      <c r="DA45" s="131"/>
      <c r="DB45" s="102"/>
      <c r="DC45" s="120"/>
      <c r="DD45" s="140"/>
      <c r="DE45" s="120"/>
      <c r="DF45" s="140"/>
      <c r="DG45" s="140"/>
      <c r="DH45" s="23"/>
      <c r="DI45" s="23"/>
      <c r="DJ45" s="23"/>
      <c r="DK45" s="107"/>
      <c r="DL45" s="120"/>
      <c r="DM45" s="196"/>
      <c r="DN45" s="134"/>
      <c r="DO45" s="134"/>
      <c r="DP45" s="134"/>
      <c r="DQ45" s="120"/>
      <c r="DR45" s="83"/>
      <c r="DS45" s="84"/>
      <c r="DT45" s="84"/>
      <c r="DU45" s="84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120"/>
      <c r="EG45" s="121"/>
      <c r="EH45" s="122">
        <f>EG45*BK45/BB45</f>
        <v>0</v>
      </c>
      <c r="EI45" s="88"/>
      <c r="EJ45" s="88"/>
      <c r="EQ45" s="525"/>
      <c r="ER45" s="688"/>
      <c r="ES45" s="689"/>
      <c r="ET45" s="526"/>
      <c r="EU45" s="526"/>
      <c r="EV45" s="526"/>
      <c r="EW45" s="527"/>
    </row>
    <row r="46" spans="1:153" ht="60" customHeight="1" thickBot="1">
      <c r="A46" s="344">
        <v>9</v>
      </c>
      <c r="B46" s="466" t="s">
        <v>130</v>
      </c>
      <c r="C46" s="390"/>
      <c r="D46" s="123">
        <v>15</v>
      </c>
      <c r="E46" s="123">
        <v>15</v>
      </c>
      <c r="F46" s="123"/>
      <c r="G46" s="123"/>
      <c r="H46" s="187">
        <v>4</v>
      </c>
      <c r="I46" s="210">
        <v>15</v>
      </c>
      <c r="J46" s="123">
        <v>15</v>
      </c>
      <c r="K46" s="123"/>
      <c r="L46" s="123"/>
      <c r="M46" s="187">
        <v>4</v>
      </c>
      <c r="N46" s="124"/>
      <c r="O46" s="124"/>
      <c r="P46" s="124"/>
      <c r="Q46" s="124"/>
      <c r="R46" s="185"/>
      <c r="S46" s="124"/>
      <c r="T46" s="124"/>
      <c r="U46" s="124"/>
      <c r="V46" s="124"/>
      <c r="W46" s="185"/>
      <c r="X46" s="125"/>
      <c r="Y46" s="125"/>
      <c r="Z46" s="125"/>
      <c r="AA46" s="125"/>
      <c r="AB46" s="185"/>
      <c r="AC46" s="125"/>
      <c r="AD46" s="125"/>
      <c r="AE46" s="125"/>
      <c r="AF46" s="125"/>
      <c r="AG46" s="185"/>
      <c r="AH46" s="238"/>
      <c r="AI46" s="238"/>
      <c r="AJ46" s="238"/>
      <c r="AK46" s="238"/>
      <c r="AL46" s="185"/>
      <c r="AM46" s="235"/>
      <c r="AN46" s="235"/>
      <c r="AO46" s="235"/>
      <c r="AP46" s="235"/>
      <c r="AQ46" s="187"/>
      <c r="AR46" s="188"/>
      <c r="AS46" s="188"/>
      <c r="AT46" s="188"/>
      <c r="AU46" s="188"/>
      <c r="AV46" s="187"/>
      <c r="AW46" s="188"/>
      <c r="AX46" s="188"/>
      <c r="AY46" s="188"/>
      <c r="AZ46" s="188"/>
      <c r="BA46" s="185"/>
      <c r="BB46" s="470">
        <f t="shared" si="19"/>
        <v>60</v>
      </c>
      <c r="BC46" s="344">
        <f t="shared" si="21"/>
        <v>30</v>
      </c>
      <c r="BD46" s="107">
        <f t="shared" si="21"/>
        <v>30</v>
      </c>
      <c r="BE46" s="107">
        <f t="shared" si="21"/>
        <v>0</v>
      </c>
      <c r="BF46" s="443">
        <f t="shared" si="21"/>
        <v>0</v>
      </c>
      <c r="BG46" s="102">
        <v>18</v>
      </c>
      <c r="BH46" s="107">
        <v>18</v>
      </c>
      <c r="BI46" s="107">
        <v>0</v>
      </c>
      <c r="BJ46" s="443">
        <v>0</v>
      </c>
      <c r="BK46" s="213">
        <f>SUM(H46,M46,R46,W46,AB46,AG46,AL46,AQ46,AV46,BA46)</f>
        <v>8</v>
      </c>
      <c r="BL46" s="107"/>
      <c r="BM46" s="134"/>
      <c r="BN46" s="102"/>
      <c r="BO46" s="120"/>
      <c r="BP46" s="107"/>
      <c r="BQ46" s="120"/>
      <c r="BR46" s="107"/>
      <c r="BS46" s="134"/>
      <c r="BT46" s="102"/>
      <c r="BU46" s="193"/>
      <c r="BV46" s="107"/>
      <c r="BW46" s="134"/>
      <c r="BX46" s="102"/>
      <c r="BY46" s="120"/>
      <c r="BZ46" s="107"/>
      <c r="CA46" s="134"/>
      <c r="CB46" s="120"/>
      <c r="CC46" s="122"/>
      <c r="CD46" s="130"/>
      <c r="CE46" s="131"/>
      <c r="CF46" s="107"/>
      <c r="CG46" s="120"/>
      <c r="CH46" s="107"/>
      <c r="CI46" s="120"/>
      <c r="CJ46" s="23"/>
      <c r="CK46" s="215"/>
      <c r="CL46" s="202"/>
      <c r="CM46" s="202"/>
      <c r="CN46" s="202"/>
      <c r="CO46" s="202"/>
      <c r="CP46" s="202"/>
      <c r="CQ46" s="202"/>
      <c r="CR46" s="202"/>
      <c r="CS46" s="202"/>
      <c r="CT46" s="195"/>
      <c r="CU46" s="131"/>
      <c r="CV46" s="138"/>
      <c r="CW46" s="131"/>
      <c r="CX46" s="130"/>
      <c r="CY46" s="131"/>
      <c r="CZ46" s="130"/>
      <c r="DA46" s="131"/>
      <c r="DB46" s="102"/>
      <c r="DC46" s="120"/>
      <c r="DD46" s="140"/>
      <c r="DE46" s="120"/>
      <c r="DF46" s="140"/>
      <c r="DG46" s="140"/>
      <c r="DH46" s="23"/>
      <c r="DI46" s="23"/>
      <c r="DJ46" s="23"/>
      <c r="DK46" s="107"/>
      <c r="DL46" s="120"/>
      <c r="DM46" s="196"/>
      <c r="DN46" s="134"/>
      <c r="DO46" s="134"/>
      <c r="DP46" s="134"/>
      <c r="DQ46" s="120"/>
      <c r="DR46" s="83"/>
      <c r="DS46" s="84"/>
      <c r="DT46" s="84"/>
      <c r="DU46" s="84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120"/>
      <c r="EG46" s="121">
        <v>10</v>
      </c>
      <c r="EH46" s="122">
        <f>EG46*BK46/BB46</f>
        <v>1.3333333333333333</v>
      </c>
      <c r="EI46" s="88"/>
      <c r="EJ46" s="88"/>
      <c r="EQ46" s="525"/>
      <c r="ER46" s="688"/>
      <c r="ES46" s="689"/>
      <c r="ET46" s="526"/>
      <c r="EU46" s="526"/>
      <c r="EV46" s="526"/>
      <c r="EW46" s="527"/>
    </row>
    <row r="47" spans="1:153" ht="60" customHeight="1" thickBot="1">
      <c r="A47" s="344">
        <v>10</v>
      </c>
      <c r="B47" s="466" t="s">
        <v>132</v>
      </c>
      <c r="C47" s="390"/>
      <c r="D47" s="123"/>
      <c r="E47" s="123"/>
      <c r="F47" s="123"/>
      <c r="G47" s="123"/>
      <c r="H47" s="187"/>
      <c r="I47" s="210"/>
      <c r="J47" s="123"/>
      <c r="K47" s="123"/>
      <c r="L47" s="123"/>
      <c r="M47" s="187"/>
      <c r="N47" s="124">
        <v>5</v>
      </c>
      <c r="O47" s="124">
        <v>15</v>
      </c>
      <c r="P47" s="124"/>
      <c r="Q47" s="124"/>
      <c r="R47" s="185">
        <v>2</v>
      </c>
      <c r="S47" s="124"/>
      <c r="T47" s="124"/>
      <c r="U47" s="124"/>
      <c r="V47" s="124"/>
      <c r="W47" s="185"/>
      <c r="X47" s="125"/>
      <c r="Y47" s="125"/>
      <c r="Z47" s="125"/>
      <c r="AA47" s="125"/>
      <c r="AB47" s="185"/>
      <c r="AC47" s="125"/>
      <c r="AD47" s="125"/>
      <c r="AE47" s="125"/>
      <c r="AF47" s="125"/>
      <c r="AG47" s="185"/>
      <c r="AH47" s="238"/>
      <c r="AI47" s="238"/>
      <c r="AJ47" s="238"/>
      <c r="AK47" s="238"/>
      <c r="AL47" s="185"/>
      <c r="AM47" s="235"/>
      <c r="AN47" s="235"/>
      <c r="AO47" s="235"/>
      <c r="AP47" s="235"/>
      <c r="AQ47" s="187"/>
      <c r="AR47" s="188"/>
      <c r="AS47" s="188"/>
      <c r="AT47" s="188"/>
      <c r="AU47" s="188"/>
      <c r="AV47" s="187"/>
      <c r="AW47" s="188"/>
      <c r="AX47" s="188"/>
      <c r="AY47" s="188"/>
      <c r="AZ47" s="188"/>
      <c r="BA47" s="185"/>
      <c r="BB47" s="470">
        <f t="shared" si="19"/>
        <v>20</v>
      </c>
      <c r="BC47" s="344">
        <f t="shared" si="21"/>
        <v>5</v>
      </c>
      <c r="BD47" s="107">
        <f t="shared" si="21"/>
        <v>15</v>
      </c>
      <c r="BE47" s="107">
        <f t="shared" si="21"/>
        <v>0</v>
      </c>
      <c r="BF47" s="443">
        <f t="shared" si="21"/>
        <v>0</v>
      </c>
      <c r="BG47" s="102">
        <v>3</v>
      </c>
      <c r="BH47" s="107">
        <v>9</v>
      </c>
      <c r="BI47" s="107">
        <v>0</v>
      </c>
      <c r="BJ47" s="443">
        <v>0</v>
      </c>
      <c r="BK47" s="213">
        <f>SUM(H47,M47,R47,W47,AB47,AG47,AL47,AQ47,AV47,BA47)</f>
        <v>2</v>
      </c>
      <c r="BL47" s="107"/>
      <c r="BM47" s="194"/>
      <c r="BN47" s="102"/>
      <c r="BO47" s="120"/>
      <c r="BP47" s="107"/>
      <c r="BQ47" s="120"/>
      <c r="BR47" s="107"/>
      <c r="BS47" s="194"/>
      <c r="BT47" s="102"/>
      <c r="BU47" s="193"/>
      <c r="BV47" s="107"/>
      <c r="BW47" s="194"/>
      <c r="BX47" s="102"/>
      <c r="BY47" s="120"/>
      <c r="BZ47" s="107"/>
      <c r="CA47" s="134"/>
      <c r="CB47" s="120"/>
      <c r="CC47" s="122"/>
      <c r="CD47" s="130"/>
      <c r="CE47" s="131"/>
      <c r="CF47" s="107"/>
      <c r="CG47" s="120"/>
      <c r="CH47" s="107">
        <f>BB47</f>
        <v>20</v>
      </c>
      <c r="CI47" s="120">
        <f>BK47</f>
        <v>2</v>
      </c>
      <c r="CJ47" s="23"/>
      <c r="CK47" s="215"/>
      <c r="CL47" s="202"/>
      <c r="CM47" s="202"/>
      <c r="CN47" s="202"/>
      <c r="CO47" s="202"/>
      <c r="CP47" s="202"/>
      <c r="CQ47" s="202"/>
      <c r="CR47" s="202"/>
      <c r="CS47" s="202"/>
      <c r="CT47" s="195"/>
      <c r="CU47" s="131"/>
      <c r="CV47" s="138"/>
      <c r="CW47" s="131"/>
      <c r="CX47" s="130"/>
      <c r="CY47" s="131"/>
      <c r="CZ47" s="130"/>
      <c r="DA47" s="131"/>
      <c r="DB47" s="102">
        <v>4</v>
      </c>
      <c r="DC47" s="120">
        <f>BB47/25</f>
        <v>0.8</v>
      </c>
      <c r="DD47" s="140">
        <f>DC47*100/180</f>
        <v>0.44444444444444442</v>
      </c>
      <c r="DE47" s="120">
        <f>DB47/25</f>
        <v>0.16</v>
      </c>
      <c r="DF47" s="140">
        <f>DE47*100/25</f>
        <v>0.64</v>
      </c>
      <c r="DG47" s="140">
        <f>DD47+DF47</f>
        <v>1.0844444444444443</v>
      </c>
      <c r="DH47" s="23"/>
      <c r="DI47" s="23"/>
      <c r="DJ47" s="23"/>
      <c r="DK47" s="107"/>
      <c r="DL47" s="120"/>
      <c r="DM47" s="196"/>
      <c r="DN47" s="120"/>
      <c r="DO47" s="120"/>
      <c r="DP47" s="120"/>
      <c r="DQ47" s="120"/>
      <c r="DR47" s="83" t="s">
        <v>133</v>
      </c>
      <c r="DS47" s="84"/>
      <c r="DT47" s="84"/>
      <c r="DU47" s="84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120"/>
      <c r="EG47" s="121">
        <v>10</v>
      </c>
      <c r="EH47" s="122">
        <f>EG47*BK47/BB47</f>
        <v>1</v>
      </c>
      <c r="EI47" s="88"/>
      <c r="EJ47" s="88"/>
      <c r="EQ47" s="525"/>
      <c r="ER47" s="688"/>
      <c r="ES47" s="689"/>
      <c r="ET47" s="526"/>
      <c r="EU47" s="526"/>
      <c r="EV47" s="526"/>
      <c r="EW47" s="527"/>
    </row>
    <row r="48" spans="1:153" ht="75" customHeight="1" thickBot="1">
      <c r="A48" s="729">
        <v>11</v>
      </c>
      <c r="B48" s="466" t="s">
        <v>334</v>
      </c>
      <c r="C48" s="390" t="s">
        <v>335</v>
      </c>
      <c r="D48" s="123"/>
      <c r="E48" s="123"/>
      <c r="F48" s="123"/>
      <c r="G48" s="123"/>
      <c r="H48" s="187"/>
      <c r="I48" s="210"/>
      <c r="J48" s="123"/>
      <c r="K48" s="123"/>
      <c r="L48" s="123"/>
      <c r="M48" s="187"/>
      <c r="N48" s="124"/>
      <c r="O48" s="124"/>
      <c r="P48" s="124"/>
      <c r="Q48" s="124"/>
      <c r="R48" s="185"/>
      <c r="S48" s="124"/>
      <c r="T48" s="124"/>
      <c r="U48" s="124"/>
      <c r="V48" s="124"/>
      <c r="W48" s="185"/>
      <c r="X48" s="125"/>
      <c r="Y48" s="125"/>
      <c r="Z48" s="125"/>
      <c r="AA48" s="125"/>
      <c r="AB48" s="185"/>
      <c r="AC48" s="125"/>
      <c r="AD48" s="125"/>
      <c r="AE48" s="125"/>
      <c r="AF48" s="125"/>
      <c r="AG48" s="185"/>
      <c r="AH48" s="238"/>
      <c r="AI48" s="238"/>
      <c r="AJ48" s="238"/>
      <c r="AK48" s="238"/>
      <c r="AL48" s="185"/>
      <c r="AM48" s="235"/>
      <c r="AN48" s="235"/>
      <c r="AO48" s="235"/>
      <c r="AP48" s="235"/>
      <c r="AQ48" s="187"/>
      <c r="AR48" s="188"/>
      <c r="AS48" s="188"/>
      <c r="AT48" s="188"/>
      <c r="AU48" s="188"/>
      <c r="AV48" s="187"/>
      <c r="AW48" s="188"/>
      <c r="AX48" s="188"/>
      <c r="AY48" s="188"/>
      <c r="AZ48" s="188"/>
      <c r="BA48" s="185"/>
      <c r="BB48" s="470"/>
      <c r="BC48" s="344">
        <v>30</v>
      </c>
      <c r="BD48" s="107">
        <v>30</v>
      </c>
      <c r="BE48" s="107">
        <v>0</v>
      </c>
      <c r="BF48" s="443">
        <v>0</v>
      </c>
      <c r="BG48" s="102">
        <v>18</v>
      </c>
      <c r="BH48" s="107">
        <v>18</v>
      </c>
      <c r="BI48" s="107">
        <v>0</v>
      </c>
      <c r="BJ48" s="443">
        <v>0</v>
      </c>
      <c r="BK48" s="213"/>
      <c r="BL48" s="107"/>
      <c r="BM48" s="194"/>
      <c r="BN48" s="102"/>
      <c r="BO48" s="120"/>
      <c r="BP48" s="107"/>
      <c r="BQ48" s="120"/>
      <c r="BR48" s="107"/>
      <c r="BS48" s="194"/>
      <c r="BT48" s="102"/>
      <c r="BU48" s="193"/>
      <c r="BV48" s="107"/>
      <c r="BW48" s="194"/>
      <c r="BX48" s="102"/>
      <c r="BY48" s="120"/>
      <c r="BZ48" s="107"/>
      <c r="CA48" s="134"/>
      <c r="CB48" s="120"/>
      <c r="CC48" s="122"/>
      <c r="CD48" s="130"/>
      <c r="CE48" s="131"/>
      <c r="CF48" s="107"/>
      <c r="CG48" s="120"/>
      <c r="CH48" s="107"/>
      <c r="CI48" s="120"/>
      <c r="CJ48" s="23"/>
      <c r="CK48" s="215"/>
      <c r="CL48" s="202"/>
      <c r="CM48" s="202"/>
      <c r="CN48" s="202"/>
      <c r="CO48" s="202"/>
      <c r="CP48" s="202"/>
      <c r="CQ48" s="202"/>
      <c r="CR48" s="202"/>
      <c r="CS48" s="202"/>
      <c r="CT48" s="195"/>
      <c r="CU48" s="131"/>
      <c r="CV48" s="138"/>
      <c r="CW48" s="131"/>
      <c r="CX48" s="130"/>
      <c r="CY48" s="131"/>
      <c r="CZ48" s="130"/>
      <c r="DA48" s="131"/>
      <c r="DB48" s="102"/>
      <c r="DC48" s="120"/>
      <c r="DD48" s="140"/>
      <c r="DE48" s="120"/>
      <c r="DF48" s="140"/>
      <c r="DG48" s="140"/>
      <c r="DH48" s="23"/>
      <c r="DI48" s="23"/>
      <c r="DJ48" s="23"/>
      <c r="DK48" s="107"/>
      <c r="DL48" s="120"/>
      <c r="DM48" s="196"/>
      <c r="DN48" s="120"/>
      <c r="DO48" s="120"/>
      <c r="DP48" s="120"/>
      <c r="DQ48" s="120"/>
      <c r="DR48" s="83"/>
      <c r="DS48" s="84"/>
      <c r="DT48" s="84"/>
      <c r="DU48" s="84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120"/>
      <c r="EG48" s="121"/>
      <c r="EH48" s="122"/>
      <c r="EI48" s="88"/>
      <c r="EJ48" s="88"/>
      <c r="EQ48" s="525"/>
      <c r="ER48" s="688"/>
      <c r="ES48" s="689"/>
      <c r="ET48" s="526"/>
      <c r="EU48" s="526"/>
      <c r="EV48" s="526"/>
      <c r="EW48" s="527"/>
    </row>
    <row r="49" spans="1:219" ht="90" customHeight="1" thickBot="1">
      <c r="A49" s="730"/>
      <c r="B49" s="467" t="s">
        <v>336</v>
      </c>
      <c r="C49" s="390" t="s">
        <v>335</v>
      </c>
      <c r="D49" s="123"/>
      <c r="E49" s="123"/>
      <c r="F49" s="123"/>
      <c r="G49" s="123"/>
      <c r="H49" s="187"/>
      <c r="I49" s="210">
        <v>30</v>
      </c>
      <c r="J49" s="123">
        <v>30</v>
      </c>
      <c r="K49" s="123"/>
      <c r="L49" s="123"/>
      <c r="M49" s="187">
        <v>5</v>
      </c>
      <c r="N49" s="124"/>
      <c r="O49" s="124"/>
      <c r="P49" s="124"/>
      <c r="Q49" s="124"/>
      <c r="R49" s="187"/>
      <c r="S49" s="124"/>
      <c r="T49" s="124"/>
      <c r="U49" s="124"/>
      <c r="V49" s="124"/>
      <c r="W49" s="187"/>
      <c r="X49" s="125"/>
      <c r="Y49" s="125"/>
      <c r="Z49" s="125"/>
      <c r="AA49" s="125"/>
      <c r="AB49" s="187"/>
      <c r="AC49" s="125"/>
      <c r="AD49" s="125"/>
      <c r="AE49" s="125"/>
      <c r="AF49" s="125"/>
      <c r="AG49" s="187"/>
      <c r="AH49" s="238"/>
      <c r="AI49" s="238"/>
      <c r="AJ49" s="238"/>
      <c r="AK49" s="238"/>
      <c r="AL49" s="187"/>
      <c r="AM49" s="235"/>
      <c r="AN49" s="235"/>
      <c r="AO49" s="235"/>
      <c r="AP49" s="235"/>
      <c r="AQ49" s="187"/>
      <c r="AR49" s="188"/>
      <c r="AS49" s="188"/>
      <c r="AT49" s="188"/>
      <c r="AU49" s="188"/>
      <c r="AV49" s="187"/>
      <c r="AW49" s="188"/>
      <c r="AX49" s="188"/>
      <c r="AY49" s="188"/>
      <c r="AZ49" s="188"/>
      <c r="BA49" s="187"/>
      <c r="BB49" s="470">
        <f t="shared" si="19"/>
        <v>60</v>
      </c>
      <c r="BC49" s="344">
        <f>SUM(D49,I49,N49,S49,X49,AC49,AH49,AM49,AR49,AW49)</f>
        <v>30</v>
      </c>
      <c r="BD49" s="107">
        <f>SUM(E49,J49,O49,T49,Y49,AD49,AI49,AN49,AS49,AX49)</f>
        <v>30</v>
      </c>
      <c r="BE49" s="107">
        <f>SUM(F49,K49,P49,U49,Z49,AE49,AJ49,AO49,AT49,AY49)</f>
        <v>0</v>
      </c>
      <c r="BF49" s="443">
        <f>SUM(G49,L49,Q49,V49,AA49,AF49,AK49,AP49,AU49,AZ49)</f>
        <v>0</v>
      </c>
      <c r="BG49" s="102">
        <v>18</v>
      </c>
      <c r="BH49" s="107">
        <v>18</v>
      </c>
      <c r="BI49" s="107">
        <v>0</v>
      </c>
      <c r="BJ49" s="443">
        <v>0</v>
      </c>
      <c r="BK49" s="213">
        <f>SUM(H49,M49,R49,W49,AB49,AG49,AL49,AQ49,AV49,BA49)</f>
        <v>5</v>
      </c>
      <c r="BL49" s="107"/>
      <c r="BM49" s="194"/>
      <c r="BN49" s="102"/>
      <c r="BO49" s="120"/>
      <c r="BP49" s="107"/>
      <c r="BQ49" s="120"/>
      <c r="BR49" s="107"/>
      <c r="BS49" s="194"/>
      <c r="BT49" s="102"/>
      <c r="BU49" s="193"/>
      <c r="BV49" s="107"/>
      <c r="BW49" s="194"/>
      <c r="BX49" s="102"/>
      <c r="BY49" s="120"/>
      <c r="BZ49" s="107"/>
      <c r="CA49" s="134"/>
      <c r="CB49" s="120"/>
      <c r="CC49" s="122"/>
      <c r="CD49" s="130"/>
      <c r="CE49" s="131"/>
      <c r="CF49" s="107"/>
      <c r="CG49" s="120"/>
      <c r="CH49" s="107"/>
      <c r="CI49" s="120"/>
      <c r="CJ49" s="23"/>
      <c r="CK49" s="215"/>
      <c r="CL49" s="202"/>
      <c r="CM49" s="202"/>
      <c r="CN49" s="202"/>
      <c r="CO49" s="202"/>
      <c r="CP49" s="202"/>
      <c r="CQ49" s="202"/>
      <c r="CR49" s="202"/>
      <c r="CS49" s="202"/>
      <c r="CT49" s="195"/>
      <c r="CU49" s="131"/>
      <c r="CV49" s="138"/>
      <c r="CW49" s="131"/>
      <c r="CX49" s="130"/>
      <c r="CY49" s="131"/>
      <c r="CZ49" s="130"/>
      <c r="DA49" s="131"/>
      <c r="DB49" s="102"/>
      <c r="DC49" s="120"/>
      <c r="DD49" s="140"/>
      <c r="DE49" s="120"/>
      <c r="DF49" s="140"/>
      <c r="DG49" s="140"/>
      <c r="DH49" s="23"/>
      <c r="DI49" s="23"/>
      <c r="DJ49" s="23"/>
      <c r="DK49" s="107"/>
      <c r="DL49" s="120"/>
      <c r="DM49" s="196"/>
      <c r="DN49" s="120"/>
      <c r="DO49" s="120"/>
      <c r="DP49" s="120"/>
      <c r="DQ49" s="120"/>
      <c r="DR49" s="83"/>
      <c r="DS49" s="84"/>
      <c r="DT49" s="84"/>
      <c r="DU49" s="84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120"/>
      <c r="EG49" s="121">
        <v>20</v>
      </c>
      <c r="EH49" s="122">
        <f>EG49*BK49/BB49</f>
        <v>1.6666666666666667</v>
      </c>
      <c r="EI49" s="88">
        <v>5</v>
      </c>
      <c r="EJ49" s="88"/>
      <c r="EQ49" s="525"/>
      <c r="ER49" s="688"/>
      <c r="ES49" s="689"/>
      <c r="ET49" s="526"/>
      <c r="EU49" s="526"/>
      <c r="EV49" s="526"/>
      <c r="EW49" s="527"/>
    </row>
    <row r="50" spans="1:219" ht="90" customHeight="1" thickBot="1">
      <c r="A50" s="729">
        <v>12</v>
      </c>
      <c r="B50" s="467" t="s">
        <v>337</v>
      </c>
      <c r="C50" s="390"/>
      <c r="D50" s="123"/>
      <c r="E50" s="123"/>
      <c r="F50" s="123"/>
      <c r="G50" s="123"/>
      <c r="H50" s="187"/>
      <c r="I50" s="210"/>
      <c r="J50" s="123"/>
      <c r="K50" s="123"/>
      <c r="L50" s="123"/>
      <c r="M50" s="187"/>
      <c r="N50" s="124"/>
      <c r="O50" s="124"/>
      <c r="P50" s="124"/>
      <c r="Q50" s="124"/>
      <c r="R50" s="187"/>
      <c r="S50" s="124"/>
      <c r="T50" s="124"/>
      <c r="U50" s="124"/>
      <c r="V50" s="124"/>
      <c r="W50" s="187"/>
      <c r="X50" s="125"/>
      <c r="Y50" s="125"/>
      <c r="Z50" s="125"/>
      <c r="AA50" s="125"/>
      <c r="AB50" s="187"/>
      <c r="AC50" s="125"/>
      <c r="AD50" s="125"/>
      <c r="AE50" s="125"/>
      <c r="AF50" s="125"/>
      <c r="AG50" s="187"/>
      <c r="AH50" s="238"/>
      <c r="AI50" s="238"/>
      <c r="AJ50" s="238"/>
      <c r="AK50" s="238"/>
      <c r="AL50" s="187"/>
      <c r="AM50" s="235"/>
      <c r="AN50" s="235"/>
      <c r="AO50" s="235"/>
      <c r="AP50" s="235"/>
      <c r="AQ50" s="187"/>
      <c r="AR50" s="188"/>
      <c r="AS50" s="188"/>
      <c r="AT50" s="188"/>
      <c r="AU50" s="188"/>
      <c r="AV50" s="187"/>
      <c r="AW50" s="188"/>
      <c r="AX50" s="188"/>
      <c r="AY50" s="188"/>
      <c r="AZ50" s="188"/>
      <c r="BA50" s="187"/>
      <c r="BB50" s="470"/>
      <c r="BC50" s="344">
        <v>0</v>
      </c>
      <c r="BD50" s="107">
        <v>15</v>
      </c>
      <c r="BE50" s="107">
        <v>0</v>
      </c>
      <c r="BF50" s="443">
        <v>0</v>
      </c>
      <c r="BG50" s="102">
        <v>0</v>
      </c>
      <c r="BH50" s="107">
        <v>9</v>
      </c>
      <c r="BI50" s="107">
        <v>0</v>
      </c>
      <c r="BJ50" s="443">
        <v>0</v>
      </c>
      <c r="BK50" s="213"/>
      <c r="BL50" s="107"/>
      <c r="BM50" s="134"/>
      <c r="BN50" s="102"/>
      <c r="BO50" s="120"/>
      <c r="BP50" s="107"/>
      <c r="BQ50" s="120"/>
      <c r="BR50" s="107"/>
      <c r="BS50" s="134"/>
      <c r="BT50" s="102"/>
      <c r="BU50" s="193"/>
      <c r="BV50" s="107"/>
      <c r="BW50" s="134"/>
      <c r="BX50" s="102"/>
      <c r="BY50" s="120"/>
      <c r="BZ50" s="107"/>
      <c r="CA50" s="134"/>
      <c r="CB50" s="120"/>
      <c r="CC50" s="122"/>
      <c r="CD50" s="130"/>
      <c r="CE50" s="131"/>
      <c r="CF50" s="107"/>
      <c r="CG50" s="120"/>
      <c r="CH50" s="107"/>
      <c r="CI50" s="120"/>
      <c r="CJ50" s="23"/>
      <c r="CK50" s="215"/>
      <c r="CL50" s="202"/>
      <c r="CM50" s="202"/>
      <c r="CN50" s="202"/>
      <c r="CO50" s="202"/>
      <c r="CP50" s="202"/>
      <c r="CQ50" s="202"/>
      <c r="CR50" s="202"/>
      <c r="CS50" s="202"/>
      <c r="CT50" s="195"/>
      <c r="CU50" s="131"/>
      <c r="CV50" s="138"/>
      <c r="CW50" s="131"/>
      <c r="CX50" s="130"/>
      <c r="CY50" s="131"/>
      <c r="CZ50" s="130"/>
      <c r="DA50" s="131"/>
      <c r="DB50" s="102"/>
      <c r="DC50" s="120"/>
      <c r="DD50" s="140"/>
      <c r="DE50" s="120"/>
      <c r="DF50" s="140"/>
      <c r="DG50" s="140"/>
      <c r="DH50" s="23"/>
      <c r="DI50" s="23"/>
      <c r="DJ50" s="23"/>
      <c r="DK50" s="107"/>
      <c r="DL50" s="120"/>
      <c r="DM50" s="196"/>
      <c r="DN50" s="120"/>
      <c r="DO50" s="120"/>
      <c r="DP50" s="120"/>
      <c r="DQ50" s="120"/>
      <c r="DR50" s="83"/>
      <c r="DS50" s="84"/>
      <c r="DT50" s="84"/>
      <c r="DU50" s="84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120"/>
      <c r="EG50" s="121"/>
      <c r="EH50" s="122"/>
      <c r="EI50" s="88"/>
      <c r="EJ50" s="88"/>
      <c r="EQ50" s="525"/>
      <c r="ER50" s="688"/>
      <c r="ES50" s="689"/>
      <c r="ET50" s="526"/>
      <c r="EU50" s="526"/>
      <c r="EV50" s="526"/>
      <c r="EW50" s="527"/>
    </row>
    <row r="51" spans="1:219" s="21" customFormat="1" ht="60" customHeight="1" thickBot="1">
      <c r="A51" s="730"/>
      <c r="B51" s="467" t="s">
        <v>338</v>
      </c>
      <c r="C51" s="390"/>
      <c r="D51" s="123"/>
      <c r="E51" s="123">
        <v>15</v>
      </c>
      <c r="F51" s="244"/>
      <c r="G51" s="123"/>
      <c r="H51" s="120">
        <v>2</v>
      </c>
      <c r="I51" s="245"/>
      <c r="J51" s="244"/>
      <c r="K51" s="244"/>
      <c r="L51" s="244"/>
      <c r="M51" s="246"/>
      <c r="N51" s="247"/>
      <c r="O51" s="247"/>
      <c r="P51" s="247"/>
      <c r="Q51" s="247"/>
      <c r="R51" s="246"/>
      <c r="S51" s="247"/>
      <c r="T51" s="247"/>
      <c r="U51" s="247"/>
      <c r="V51" s="247"/>
      <c r="W51" s="246"/>
      <c r="X51" s="248"/>
      <c r="Y51" s="248"/>
      <c r="Z51" s="248"/>
      <c r="AA51" s="248"/>
      <c r="AB51" s="246"/>
      <c r="AC51" s="248"/>
      <c r="AD51" s="248"/>
      <c r="AE51" s="248"/>
      <c r="AF51" s="248"/>
      <c r="AG51" s="246"/>
      <c r="AH51" s="249"/>
      <c r="AI51" s="249"/>
      <c r="AJ51" s="249"/>
      <c r="AK51" s="249"/>
      <c r="AL51" s="246"/>
      <c r="AM51" s="249"/>
      <c r="AN51" s="249"/>
      <c r="AO51" s="249"/>
      <c r="AP51" s="249"/>
      <c r="AQ51" s="246"/>
      <c r="AR51" s="250"/>
      <c r="AS51" s="250"/>
      <c r="AT51" s="250"/>
      <c r="AU51" s="250"/>
      <c r="AV51" s="246"/>
      <c r="AW51" s="250"/>
      <c r="AX51" s="250"/>
      <c r="AY51" s="250"/>
      <c r="AZ51" s="250"/>
      <c r="BA51" s="246"/>
      <c r="BB51" s="470">
        <f t="shared" si="19"/>
        <v>15</v>
      </c>
      <c r="BC51" s="344">
        <f>SUM(D51,I51,N51,S51,X51,AC51,AH51,AM51,AR51,AW51)</f>
        <v>0</v>
      </c>
      <c r="BD51" s="107">
        <f>SUM(E51,J51,O51,T51,Y51,AD51,AI51,AN51,AS51,AX51)</f>
        <v>15</v>
      </c>
      <c r="BE51" s="107">
        <f>SUM(F51,K51,P51,U51,Z51,AE51,AJ51,AO51,AT51,AY51)</f>
        <v>0</v>
      </c>
      <c r="BF51" s="443">
        <f>SUM(G51,L51,Q51,V51,AA51,AF51,AK51,AP51,AU51,AZ51)</f>
        <v>0</v>
      </c>
      <c r="BG51" s="102">
        <v>0</v>
      </c>
      <c r="BH51" s="107">
        <v>9</v>
      </c>
      <c r="BI51" s="107">
        <v>0</v>
      </c>
      <c r="BJ51" s="443">
        <v>0</v>
      </c>
      <c r="BK51" s="213">
        <f>SUM(H51,M51,R51,W51,AB51,AG51,AL51,AQ51,AV51,BA51)</f>
        <v>2</v>
      </c>
      <c r="BL51" s="251"/>
      <c r="BM51" s="252"/>
      <c r="BN51" s="253"/>
      <c r="BO51" s="246"/>
      <c r="BP51" s="251"/>
      <c r="BQ51" s="246"/>
      <c r="BR51" s="251"/>
      <c r="BS51" s="252"/>
      <c r="BT51" s="253"/>
      <c r="BU51" s="251"/>
      <c r="BV51" s="251"/>
      <c r="BW51" s="252"/>
      <c r="BX51" s="253"/>
      <c r="BY51" s="246"/>
      <c r="BZ51" s="251"/>
      <c r="CA51" s="252"/>
      <c r="CB51" s="246"/>
      <c r="CC51" s="254"/>
      <c r="CD51" s="255"/>
      <c r="CE51" s="256"/>
      <c r="CF51" s="251"/>
      <c r="CG51" s="246"/>
      <c r="CH51" s="251"/>
      <c r="CI51" s="246"/>
      <c r="CJ51" s="257"/>
      <c r="CK51" s="258"/>
      <c r="CL51" s="259"/>
      <c r="CM51" s="259"/>
      <c r="CN51" s="259"/>
      <c r="CO51" s="259"/>
      <c r="CP51" s="259"/>
      <c r="CQ51" s="259"/>
      <c r="CR51" s="259"/>
      <c r="CS51" s="259"/>
      <c r="CT51" s="256"/>
      <c r="CU51" s="256"/>
      <c r="CV51" s="260"/>
      <c r="CW51" s="256"/>
      <c r="CX51" s="255"/>
      <c r="CY51" s="256"/>
      <c r="CZ51" s="255"/>
      <c r="DA51" s="256"/>
      <c r="DB51" s="253"/>
      <c r="DC51" s="246"/>
      <c r="DD51" s="261"/>
      <c r="DE51" s="246"/>
      <c r="DF51" s="261"/>
      <c r="DG51" s="261"/>
      <c r="DH51" s="257"/>
      <c r="DI51" s="257"/>
      <c r="DJ51" s="257"/>
      <c r="DK51" s="251"/>
      <c r="DL51" s="246"/>
      <c r="DM51" s="262"/>
      <c r="DN51" s="246"/>
      <c r="DO51" s="246"/>
      <c r="DP51" s="246"/>
      <c r="DQ51" s="246"/>
      <c r="DR51" s="263"/>
      <c r="DS51" s="264"/>
      <c r="DT51" s="264"/>
      <c r="DU51" s="264"/>
      <c r="DV51" s="265"/>
      <c r="DW51" s="265"/>
      <c r="DX51" s="265"/>
      <c r="DY51" s="265"/>
      <c r="DZ51" s="265"/>
      <c r="EA51" s="265"/>
      <c r="EB51" s="265"/>
      <c r="EC51" s="265"/>
      <c r="ED51" s="265"/>
      <c r="EE51" s="265"/>
      <c r="EF51" s="120"/>
      <c r="EG51" s="121">
        <v>5</v>
      </c>
      <c r="EH51" s="122">
        <f t="shared" ref="EH51:EH74" si="22">EG51*BK51/BB51</f>
        <v>0.66666666666666663</v>
      </c>
      <c r="EI51" s="265">
        <v>2</v>
      </c>
      <c r="EJ51" s="265"/>
      <c r="EQ51" s="525"/>
      <c r="ER51" s="688"/>
      <c r="ES51" s="689"/>
      <c r="ET51" s="526"/>
      <c r="EU51" s="526"/>
      <c r="EV51" s="526"/>
      <c r="EW51" s="527"/>
    </row>
    <row r="52" spans="1:219" ht="21" hidden="1" customHeight="1">
      <c r="A52" s="725" t="s">
        <v>137</v>
      </c>
      <c r="B52" s="603"/>
      <c r="C52" s="603"/>
      <c r="D52" s="603"/>
      <c r="E52" s="603"/>
      <c r="F52" s="603"/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  <c r="AC52" s="603"/>
      <c r="AD52" s="603"/>
      <c r="AE52" s="603"/>
      <c r="AF52" s="603"/>
      <c r="AG52" s="603"/>
      <c r="AH52" s="603"/>
      <c r="AI52" s="603"/>
      <c r="AJ52" s="603"/>
      <c r="AK52" s="603"/>
      <c r="AL52" s="603"/>
      <c r="AM52" s="603"/>
      <c r="AN52" s="603"/>
      <c r="AO52" s="603"/>
      <c r="AP52" s="603"/>
      <c r="AQ52" s="603"/>
      <c r="AR52" s="603"/>
      <c r="AS52" s="603"/>
      <c r="AT52" s="603"/>
      <c r="AU52" s="603"/>
      <c r="AV52" s="603"/>
      <c r="AW52" s="603"/>
      <c r="AX52" s="603"/>
      <c r="AY52" s="603"/>
      <c r="AZ52" s="603"/>
      <c r="BA52" s="604"/>
      <c r="BB52" s="203">
        <f>BB53</f>
        <v>30</v>
      </c>
      <c r="BC52" s="471"/>
      <c r="BD52" s="205"/>
      <c r="BE52" s="205"/>
      <c r="BF52" s="445"/>
      <c r="BG52" s="204"/>
      <c r="BH52" s="205"/>
      <c r="BI52" s="205"/>
      <c r="BJ52" s="445"/>
      <c r="BK52" s="440">
        <f t="shared" ref="BK52:DR52" si="23">BK53</f>
        <v>3</v>
      </c>
      <c r="BL52" s="205">
        <f t="shared" si="23"/>
        <v>0</v>
      </c>
      <c r="BM52" s="205">
        <f t="shared" si="23"/>
        <v>0</v>
      </c>
      <c r="BN52" s="205">
        <f t="shared" si="23"/>
        <v>30</v>
      </c>
      <c r="BO52" s="205">
        <f t="shared" si="23"/>
        <v>3</v>
      </c>
      <c r="BP52" s="205">
        <f t="shared" si="23"/>
        <v>0</v>
      </c>
      <c r="BQ52" s="205">
        <f t="shared" si="23"/>
        <v>0</v>
      </c>
      <c r="BR52" s="205">
        <f t="shared" si="23"/>
        <v>0</v>
      </c>
      <c r="BS52" s="205">
        <f t="shared" si="23"/>
        <v>0</v>
      </c>
      <c r="BT52" s="205">
        <f t="shared" si="23"/>
        <v>0</v>
      </c>
      <c r="BU52" s="205">
        <f t="shared" si="23"/>
        <v>0</v>
      </c>
      <c r="BV52" s="205">
        <f t="shared" si="23"/>
        <v>0</v>
      </c>
      <c r="BW52" s="205">
        <f t="shared" si="23"/>
        <v>0</v>
      </c>
      <c r="BX52" s="205">
        <f t="shared" si="23"/>
        <v>0</v>
      </c>
      <c r="BY52" s="205">
        <f t="shared" si="23"/>
        <v>0</v>
      </c>
      <c r="BZ52" s="205">
        <f t="shared" si="23"/>
        <v>0</v>
      </c>
      <c r="CA52" s="205">
        <f t="shared" si="23"/>
        <v>0</v>
      </c>
      <c r="CB52" s="205">
        <f t="shared" si="23"/>
        <v>0</v>
      </c>
      <c r="CC52" s="205">
        <f t="shared" si="23"/>
        <v>0</v>
      </c>
      <c r="CD52" s="205">
        <f t="shared" si="23"/>
        <v>0</v>
      </c>
      <c r="CE52" s="205">
        <f t="shared" si="23"/>
        <v>0</v>
      </c>
      <c r="CF52" s="205">
        <f t="shared" si="23"/>
        <v>30</v>
      </c>
      <c r="CG52" s="205">
        <f t="shared" si="23"/>
        <v>3</v>
      </c>
      <c r="CH52" s="205">
        <f t="shared" si="23"/>
        <v>0</v>
      </c>
      <c r="CI52" s="205">
        <f t="shared" si="23"/>
        <v>0</v>
      </c>
      <c r="CJ52" s="205">
        <f t="shared" si="23"/>
        <v>0</v>
      </c>
      <c r="CK52" s="205">
        <f t="shared" si="23"/>
        <v>0</v>
      </c>
      <c r="CL52" s="205">
        <f t="shared" si="23"/>
        <v>0</v>
      </c>
      <c r="CM52" s="205">
        <f t="shared" si="23"/>
        <v>0</v>
      </c>
      <c r="CN52" s="205">
        <f t="shared" si="23"/>
        <v>0</v>
      </c>
      <c r="CO52" s="205">
        <f t="shared" si="23"/>
        <v>0</v>
      </c>
      <c r="CP52" s="205">
        <f t="shared" si="23"/>
        <v>0</v>
      </c>
      <c r="CQ52" s="205">
        <f t="shared" si="23"/>
        <v>0</v>
      </c>
      <c r="CR52" s="205">
        <f t="shared" si="23"/>
        <v>0</v>
      </c>
      <c r="CS52" s="205">
        <f t="shared" si="23"/>
        <v>0</v>
      </c>
      <c r="CT52" s="205">
        <f t="shared" si="23"/>
        <v>0</v>
      </c>
      <c r="CU52" s="205">
        <f t="shared" si="23"/>
        <v>0</v>
      </c>
      <c r="CV52" s="205">
        <f t="shared" si="23"/>
        <v>0</v>
      </c>
      <c r="CW52" s="205">
        <f t="shared" si="23"/>
        <v>0</v>
      </c>
      <c r="CX52" s="205">
        <f t="shared" si="23"/>
        <v>0</v>
      </c>
      <c r="CY52" s="205">
        <f t="shared" si="23"/>
        <v>0</v>
      </c>
      <c r="CZ52" s="205">
        <f t="shared" si="23"/>
        <v>0</v>
      </c>
      <c r="DA52" s="205">
        <f t="shared" si="23"/>
        <v>0</v>
      </c>
      <c r="DB52" s="205">
        <f t="shared" si="23"/>
        <v>4</v>
      </c>
      <c r="DC52" s="205">
        <f t="shared" si="23"/>
        <v>1.2</v>
      </c>
      <c r="DD52" s="205">
        <f t="shared" si="23"/>
        <v>0.66666666666666663</v>
      </c>
      <c r="DE52" s="205">
        <f t="shared" si="23"/>
        <v>0.16</v>
      </c>
      <c r="DF52" s="205">
        <f t="shared" si="23"/>
        <v>0.64</v>
      </c>
      <c r="DG52" s="205">
        <f t="shared" si="23"/>
        <v>1.3066666666666666</v>
      </c>
      <c r="DH52" s="205">
        <f t="shared" si="23"/>
        <v>0</v>
      </c>
      <c r="DI52" s="205">
        <f t="shared" si="23"/>
        <v>0</v>
      </c>
      <c r="DJ52" s="205">
        <f t="shared" si="23"/>
        <v>0</v>
      </c>
      <c r="DK52" s="205">
        <f t="shared" si="23"/>
        <v>0</v>
      </c>
      <c r="DL52" s="205">
        <f t="shared" si="23"/>
        <v>0</v>
      </c>
      <c r="DM52" s="205">
        <f t="shared" si="23"/>
        <v>0</v>
      </c>
      <c r="DN52" s="205">
        <f t="shared" si="23"/>
        <v>0</v>
      </c>
      <c r="DO52" s="205">
        <f t="shared" si="23"/>
        <v>0</v>
      </c>
      <c r="DP52" s="205">
        <f t="shared" si="23"/>
        <v>0</v>
      </c>
      <c r="DQ52" s="205">
        <f t="shared" si="23"/>
        <v>0</v>
      </c>
      <c r="DR52" s="205" t="str">
        <f t="shared" si="23"/>
        <v>prof. AJP dr Dorota Skrocka</v>
      </c>
      <c r="DS52" s="205">
        <f t="shared" ref="DS52:EE52" si="24">DS53</f>
        <v>0</v>
      </c>
      <c r="DT52" s="205">
        <f t="shared" si="24"/>
        <v>0</v>
      </c>
      <c r="DU52" s="205">
        <f t="shared" si="24"/>
        <v>0</v>
      </c>
      <c r="DV52" s="205">
        <f t="shared" si="24"/>
        <v>0</v>
      </c>
      <c r="DW52" s="205">
        <f t="shared" si="24"/>
        <v>0</v>
      </c>
      <c r="DX52" s="205">
        <f t="shared" si="24"/>
        <v>0</v>
      </c>
      <c r="DY52" s="205">
        <f t="shared" si="24"/>
        <v>0</v>
      </c>
      <c r="DZ52" s="205">
        <f t="shared" si="24"/>
        <v>0</v>
      </c>
      <c r="EA52" s="205">
        <f t="shared" si="24"/>
        <v>0</v>
      </c>
      <c r="EB52" s="205">
        <f t="shared" si="24"/>
        <v>0</v>
      </c>
      <c r="EC52" s="205">
        <f t="shared" si="24"/>
        <v>0</v>
      </c>
      <c r="ED52" s="205">
        <f t="shared" si="24"/>
        <v>0</v>
      </c>
      <c r="EE52" s="205">
        <f t="shared" si="24"/>
        <v>0</v>
      </c>
      <c r="EF52" s="120"/>
      <c r="EG52" s="121"/>
      <c r="EH52" s="122">
        <f t="shared" si="22"/>
        <v>0</v>
      </c>
      <c r="EI52" s="88"/>
      <c r="EJ52" s="88"/>
      <c r="EQ52" s="525"/>
      <c r="ER52" s="688"/>
      <c r="ES52" s="689"/>
      <c r="ET52" s="526"/>
      <c r="EU52" s="526"/>
      <c r="EV52" s="526"/>
      <c r="EW52" s="527"/>
    </row>
    <row r="53" spans="1:219" ht="30" customHeight="1" thickBot="1">
      <c r="A53" s="344">
        <v>13</v>
      </c>
      <c r="B53" s="466" t="s">
        <v>138</v>
      </c>
      <c r="C53" s="390" t="s">
        <v>339</v>
      </c>
      <c r="D53" s="123"/>
      <c r="E53" s="123"/>
      <c r="F53" s="123"/>
      <c r="G53" s="123"/>
      <c r="H53" s="187"/>
      <c r="I53" s="210"/>
      <c r="J53" s="123"/>
      <c r="K53" s="123"/>
      <c r="L53" s="123">
        <v>30</v>
      </c>
      <c r="M53" s="187">
        <v>3</v>
      </c>
      <c r="N53" s="124"/>
      <c r="O53" s="124"/>
      <c r="P53" s="124"/>
      <c r="Q53" s="124"/>
      <c r="R53" s="185"/>
      <c r="S53" s="124"/>
      <c r="T53" s="124"/>
      <c r="U53" s="124"/>
      <c r="V53" s="124"/>
      <c r="W53" s="187"/>
      <c r="X53" s="125"/>
      <c r="Y53" s="125"/>
      <c r="Z53" s="125"/>
      <c r="AA53" s="125"/>
      <c r="AB53" s="185"/>
      <c r="AC53" s="125"/>
      <c r="AD53" s="125"/>
      <c r="AE53" s="125"/>
      <c r="AF53" s="125"/>
      <c r="AG53" s="185"/>
      <c r="AH53" s="238"/>
      <c r="AI53" s="238"/>
      <c r="AJ53" s="238"/>
      <c r="AK53" s="238"/>
      <c r="AL53" s="185"/>
      <c r="AM53" s="235"/>
      <c r="AN53" s="235"/>
      <c r="AO53" s="235"/>
      <c r="AP53" s="235"/>
      <c r="AQ53" s="187"/>
      <c r="AR53" s="188"/>
      <c r="AS53" s="188"/>
      <c r="AT53" s="188"/>
      <c r="AU53" s="188"/>
      <c r="AV53" s="187"/>
      <c r="AW53" s="188"/>
      <c r="AX53" s="188"/>
      <c r="AY53" s="188"/>
      <c r="AZ53" s="188"/>
      <c r="BA53" s="187"/>
      <c r="BB53" s="470">
        <f t="shared" si="19"/>
        <v>30</v>
      </c>
      <c r="BC53" s="344">
        <f>SUM(D53,I53,N53,S53,X53,AC53,AH53,AM53,AR53,AW53)</f>
        <v>0</v>
      </c>
      <c r="BD53" s="107">
        <f>SUM(E53,J53,O53,T53,Y53,AD53,AI53,AN53,AS53,AX53)</f>
        <v>0</v>
      </c>
      <c r="BE53" s="107">
        <f>SUM(F53,K53,P53,U53,Z53,AE53,AJ53,AO53,AT53,AY53)</f>
        <v>0</v>
      </c>
      <c r="BF53" s="443">
        <f>SUM(G53,L53,Q53,V53,AA53,AF53,AK53,AP53,AU53,AZ53)</f>
        <v>30</v>
      </c>
      <c r="BG53" s="102">
        <v>0</v>
      </c>
      <c r="BH53" s="107">
        <v>0</v>
      </c>
      <c r="BI53" s="107">
        <v>0</v>
      </c>
      <c r="BJ53" s="443">
        <v>30</v>
      </c>
      <c r="BK53" s="213">
        <f>SUM(H53,M53,R53,W53,AB53,AG53,AL53,AQ53,AV53,BA53)</f>
        <v>3</v>
      </c>
      <c r="BL53" s="107"/>
      <c r="BM53" s="194"/>
      <c r="BN53" s="102">
        <f>BB53</f>
        <v>30</v>
      </c>
      <c r="BO53" s="120">
        <f>BK53</f>
        <v>3</v>
      </c>
      <c r="BP53" s="107"/>
      <c r="BQ53" s="120"/>
      <c r="BR53" s="107"/>
      <c r="BS53" s="194"/>
      <c r="BT53" s="102"/>
      <c r="BU53" s="193"/>
      <c r="BV53" s="107"/>
      <c r="BW53" s="194"/>
      <c r="BX53" s="102"/>
      <c r="BY53" s="120"/>
      <c r="BZ53" s="107"/>
      <c r="CA53" s="134"/>
      <c r="CB53" s="120"/>
      <c r="CC53" s="122"/>
      <c r="CD53" s="130"/>
      <c r="CE53" s="131"/>
      <c r="CF53" s="107">
        <f>BB53</f>
        <v>30</v>
      </c>
      <c r="CG53" s="120">
        <f>BK53</f>
        <v>3</v>
      </c>
      <c r="CH53" s="107"/>
      <c r="CI53" s="120"/>
      <c r="CJ53" s="23"/>
      <c r="CK53" s="215"/>
      <c r="CL53" s="202"/>
      <c r="CM53" s="202"/>
      <c r="CN53" s="202"/>
      <c r="CO53" s="202"/>
      <c r="CP53" s="202"/>
      <c r="CQ53" s="202"/>
      <c r="CR53" s="130"/>
      <c r="CS53" s="131"/>
      <c r="CT53" s="195"/>
      <c r="CU53" s="131"/>
      <c r="CV53" s="138"/>
      <c r="CW53" s="131"/>
      <c r="CX53" s="130"/>
      <c r="CY53" s="131"/>
      <c r="CZ53" s="130"/>
      <c r="DA53" s="131"/>
      <c r="DB53" s="102">
        <v>4</v>
      </c>
      <c r="DC53" s="120">
        <f>BB53/25</f>
        <v>1.2</v>
      </c>
      <c r="DD53" s="140">
        <f>DC53*100/180</f>
        <v>0.66666666666666663</v>
      </c>
      <c r="DE53" s="120">
        <f>DB53/25</f>
        <v>0.16</v>
      </c>
      <c r="DF53" s="140">
        <f>DE53*100/25</f>
        <v>0.64</v>
      </c>
      <c r="DG53" s="140">
        <f>DD53+DF53</f>
        <v>1.3066666666666666</v>
      </c>
      <c r="DH53" s="23"/>
      <c r="DI53" s="23"/>
      <c r="DJ53" s="23"/>
      <c r="DK53" s="107"/>
      <c r="DL53" s="120"/>
      <c r="DM53" s="196"/>
      <c r="DN53" s="120"/>
      <c r="DO53" s="120"/>
      <c r="DP53" s="120"/>
      <c r="DQ53" s="120"/>
      <c r="DR53" s="83" t="s">
        <v>133</v>
      </c>
      <c r="DS53" s="84"/>
      <c r="DT53" s="84"/>
      <c r="DU53" s="84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120"/>
      <c r="EG53" s="121">
        <v>30</v>
      </c>
      <c r="EH53" s="122">
        <f t="shared" si="22"/>
        <v>3</v>
      </c>
      <c r="EI53" s="88"/>
      <c r="EJ53" s="88"/>
      <c r="EQ53" s="525"/>
      <c r="ER53" s="688"/>
      <c r="ES53" s="689"/>
      <c r="ET53" s="526"/>
      <c r="EU53" s="526"/>
      <c r="EV53" s="526"/>
      <c r="EW53" s="527"/>
    </row>
    <row r="54" spans="1:219" ht="45" customHeight="1" thickBot="1">
      <c r="A54" s="723" t="s">
        <v>139</v>
      </c>
      <c r="B54" s="592"/>
      <c r="C54" s="592"/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  <c r="AC54" s="592"/>
      <c r="AD54" s="592"/>
      <c r="AE54" s="592"/>
      <c r="AF54" s="592"/>
      <c r="AG54" s="592"/>
      <c r="AH54" s="592"/>
      <c r="AI54" s="592"/>
      <c r="AJ54" s="592"/>
      <c r="AK54" s="592"/>
      <c r="AL54" s="592"/>
      <c r="AM54" s="592"/>
      <c r="AN54" s="592"/>
      <c r="AO54" s="592"/>
      <c r="AP54" s="592"/>
      <c r="AQ54" s="592"/>
      <c r="AR54" s="592"/>
      <c r="AS54" s="592"/>
      <c r="AT54" s="592"/>
      <c r="AU54" s="592"/>
      <c r="AV54" s="592"/>
      <c r="AW54" s="592"/>
      <c r="AX54" s="592"/>
      <c r="AY54" s="592"/>
      <c r="AZ54" s="592"/>
      <c r="BA54" s="593"/>
      <c r="BB54" s="146">
        <f>SUM(BB55+BB64+BB72)</f>
        <v>900</v>
      </c>
      <c r="BC54" s="591"/>
      <c r="BD54" s="592"/>
      <c r="BE54" s="592"/>
      <c r="BF54" s="746"/>
      <c r="BG54" s="723"/>
      <c r="BH54" s="592"/>
      <c r="BI54" s="592"/>
      <c r="BJ54" s="746"/>
      <c r="BK54" s="439">
        <f>SUM(BK55+BK64+BK72)</f>
        <v>85</v>
      </c>
      <c r="BL54" s="148">
        <f t="shared" ref="BL54:CQ54" si="25">SUM(BL56:BL90)</f>
        <v>0</v>
      </c>
      <c r="BM54" s="148">
        <f t="shared" si="25"/>
        <v>0</v>
      </c>
      <c r="BN54" s="148">
        <f t="shared" si="25"/>
        <v>0</v>
      </c>
      <c r="BO54" s="148">
        <f t="shared" si="25"/>
        <v>0</v>
      </c>
      <c r="BP54" s="148">
        <f t="shared" si="25"/>
        <v>0</v>
      </c>
      <c r="BQ54" s="148">
        <f t="shared" si="25"/>
        <v>0</v>
      </c>
      <c r="BR54" s="148">
        <f t="shared" si="25"/>
        <v>0</v>
      </c>
      <c r="BS54" s="148">
        <f t="shared" si="25"/>
        <v>0</v>
      </c>
      <c r="BT54" s="148">
        <f t="shared" si="25"/>
        <v>0</v>
      </c>
      <c r="BU54" s="148">
        <f t="shared" si="25"/>
        <v>0</v>
      </c>
      <c r="BV54" s="148">
        <f t="shared" si="25"/>
        <v>0</v>
      </c>
      <c r="BW54" s="148">
        <f t="shared" si="25"/>
        <v>0</v>
      </c>
      <c r="BX54" s="148">
        <f t="shared" si="25"/>
        <v>0</v>
      </c>
      <c r="BY54" s="148">
        <f t="shared" si="25"/>
        <v>0</v>
      </c>
      <c r="BZ54" s="148">
        <f t="shared" si="25"/>
        <v>0</v>
      </c>
      <c r="CA54" s="148">
        <f t="shared" si="25"/>
        <v>0</v>
      </c>
      <c r="CB54" s="148">
        <f t="shared" si="25"/>
        <v>0</v>
      </c>
      <c r="CC54" s="148">
        <f t="shared" si="25"/>
        <v>0</v>
      </c>
      <c r="CD54" s="148">
        <f t="shared" si="25"/>
        <v>0</v>
      </c>
      <c r="CE54" s="148">
        <f t="shared" si="25"/>
        <v>0</v>
      </c>
      <c r="CF54" s="148">
        <f t="shared" si="25"/>
        <v>0</v>
      </c>
      <c r="CG54" s="148">
        <f t="shared" si="25"/>
        <v>0</v>
      </c>
      <c r="CH54" s="148">
        <f t="shared" si="25"/>
        <v>0</v>
      </c>
      <c r="CI54" s="148">
        <f t="shared" si="25"/>
        <v>0</v>
      </c>
      <c r="CJ54" s="148">
        <f t="shared" si="25"/>
        <v>0</v>
      </c>
      <c r="CK54" s="148">
        <f t="shared" si="25"/>
        <v>0</v>
      </c>
      <c r="CL54" s="148">
        <f t="shared" si="25"/>
        <v>1165</v>
      </c>
      <c r="CM54" s="148">
        <f t="shared" si="25"/>
        <v>65</v>
      </c>
      <c r="CN54" s="148">
        <f t="shared" si="25"/>
        <v>0</v>
      </c>
      <c r="CO54" s="148">
        <f t="shared" si="25"/>
        <v>0</v>
      </c>
      <c r="CP54" s="148">
        <f t="shared" si="25"/>
        <v>0</v>
      </c>
      <c r="CQ54" s="148">
        <f t="shared" si="25"/>
        <v>0</v>
      </c>
      <c r="CR54" s="148">
        <f t="shared" ref="CR54:DT54" si="26">SUM(CR56:CR90)</f>
        <v>0</v>
      </c>
      <c r="CS54" s="148">
        <f t="shared" si="26"/>
        <v>0</v>
      </c>
      <c r="CT54" s="148">
        <f t="shared" si="26"/>
        <v>0</v>
      </c>
      <c r="CU54" s="148">
        <f t="shared" si="26"/>
        <v>0</v>
      </c>
      <c r="CV54" s="148">
        <f t="shared" si="26"/>
        <v>0</v>
      </c>
      <c r="CW54" s="148">
        <f t="shared" si="26"/>
        <v>0</v>
      </c>
      <c r="CX54" s="148">
        <f t="shared" si="26"/>
        <v>0</v>
      </c>
      <c r="CY54" s="148">
        <f t="shared" si="26"/>
        <v>0</v>
      </c>
      <c r="CZ54" s="148">
        <f t="shared" si="26"/>
        <v>0</v>
      </c>
      <c r="DA54" s="148">
        <f t="shared" si="26"/>
        <v>0</v>
      </c>
      <c r="DB54" s="148">
        <f t="shared" si="26"/>
        <v>12</v>
      </c>
      <c r="DC54" s="148">
        <f t="shared" si="26"/>
        <v>7.2</v>
      </c>
      <c r="DD54" s="148">
        <f t="shared" si="26"/>
        <v>4</v>
      </c>
      <c r="DE54" s="148">
        <f t="shared" si="26"/>
        <v>0.48</v>
      </c>
      <c r="DF54" s="148">
        <f t="shared" si="26"/>
        <v>0.26666666666666666</v>
      </c>
      <c r="DG54" s="148">
        <f t="shared" si="26"/>
        <v>4.2666666666666666</v>
      </c>
      <c r="DH54" s="148">
        <f t="shared" si="26"/>
        <v>0</v>
      </c>
      <c r="DI54" s="148">
        <f t="shared" si="26"/>
        <v>0</v>
      </c>
      <c r="DJ54" s="148">
        <f t="shared" si="26"/>
        <v>0</v>
      </c>
      <c r="DK54" s="148">
        <f t="shared" si="26"/>
        <v>135</v>
      </c>
      <c r="DL54" s="148">
        <f t="shared" si="26"/>
        <v>13</v>
      </c>
      <c r="DM54" s="148">
        <f t="shared" si="26"/>
        <v>7.2222222222222223</v>
      </c>
      <c r="DN54" s="148">
        <f t="shared" si="26"/>
        <v>3.5</v>
      </c>
      <c r="DO54" s="148">
        <f t="shared" si="26"/>
        <v>0</v>
      </c>
      <c r="DP54" s="148">
        <f t="shared" si="26"/>
        <v>1.5</v>
      </c>
      <c r="DQ54" s="148">
        <f t="shared" si="26"/>
        <v>0</v>
      </c>
      <c r="DR54" s="148">
        <f t="shared" si="26"/>
        <v>0</v>
      </c>
      <c r="DS54" s="148">
        <f t="shared" si="26"/>
        <v>0</v>
      </c>
      <c r="DT54" s="148">
        <f t="shared" si="26"/>
        <v>0</v>
      </c>
      <c r="DU54" s="84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120"/>
      <c r="EG54" s="121"/>
      <c r="EH54" s="122">
        <f t="shared" si="22"/>
        <v>0</v>
      </c>
      <c r="EI54" s="88"/>
      <c r="EJ54" s="88"/>
      <c r="EQ54" s="525"/>
      <c r="ER54" s="688"/>
      <c r="ES54" s="689"/>
      <c r="ET54" s="526"/>
      <c r="EU54" s="526"/>
      <c r="EV54" s="526"/>
      <c r="EW54" s="527"/>
    </row>
    <row r="55" spans="1:219" s="19" customFormat="1" ht="21" hidden="1" customHeight="1">
      <c r="A55" s="725" t="s">
        <v>340</v>
      </c>
      <c r="B55" s="598"/>
      <c r="C55" s="598"/>
      <c r="D55" s="598"/>
      <c r="E55" s="598"/>
      <c r="F55" s="598"/>
      <c r="G55" s="598"/>
      <c r="H55" s="598"/>
      <c r="I55" s="598"/>
      <c r="J55" s="598"/>
      <c r="K55" s="598"/>
      <c r="L55" s="598"/>
      <c r="M55" s="598"/>
      <c r="N55" s="598"/>
      <c r="O55" s="598"/>
      <c r="P55" s="598"/>
      <c r="Q55" s="598"/>
      <c r="R55" s="598"/>
      <c r="S55" s="598"/>
      <c r="T55" s="598"/>
      <c r="U55" s="598"/>
      <c r="V55" s="598"/>
      <c r="W55" s="598"/>
      <c r="X55" s="598"/>
      <c r="Y55" s="598"/>
      <c r="Z55" s="598"/>
      <c r="AA55" s="598"/>
      <c r="AB55" s="598"/>
      <c r="AC55" s="598"/>
      <c r="AD55" s="598"/>
      <c r="AE55" s="598"/>
      <c r="AF55" s="598"/>
      <c r="AG55" s="598"/>
      <c r="AH55" s="598"/>
      <c r="AI55" s="598"/>
      <c r="AJ55" s="598"/>
      <c r="AK55" s="598"/>
      <c r="AL55" s="598"/>
      <c r="AM55" s="598"/>
      <c r="AN55" s="598"/>
      <c r="AO55" s="598"/>
      <c r="AP55" s="598"/>
      <c r="AQ55" s="598"/>
      <c r="AR55" s="598"/>
      <c r="AS55" s="598"/>
      <c r="AT55" s="598"/>
      <c r="AU55" s="598"/>
      <c r="AV55" s="598"/>
      <c r="AW55" s="598"/>
      <c r="AX55" s="598"/>
      <c r="AY55" s="598"/>
      <c r="AZ55" s="598"/>
      <c r="BA55" s="599"/>
      <c r="BB55" s="163">
        <f>SUM(BB56:BB63)</f>
        <v>215</v>
      </c>
      <c r="BC55" s="472"/>
      <c r="BD55" s="165"/>
      <c r="BE55" s="165"/>
      <c r="BF55" s="444"/>
      <c r="BG55" s="164"/>
      <c r="BH55" s="165"/>
      <c r="BI55" s="165"/>
      <c r="BJ55" s="444"/>
      <c r="BK55" s="441">
        <f>SUM(BK56:BK63)</f>
        <v>21</v>
      </c>
      <c r="BL55" s="270"/>
      <c r="BM55" s="271"/>
      <c r="BN55" s="241"/>
      <c r="BO55" s="272"/>
      <c r="BP55" s="270"/>
      <c r="BQ55" s="272"/>
      <c r="BR55" s="270"/>
      <c r="BS55" s="271"/>
      <c r="BT55" s="241"/>
      <c r="BU55" s="273"/>
      <c r="BV55" s="270"/>
      <c r="BW55" s="271"/>
      <c r="BX55" s="241"/>
      <c r="BY55" s="272"/>
      <c r="BZ55" s="270"/>
      <c r="CA55" s="271"/>
      <c r="CB55" s="272"/>
      <c r="CC55" s="274"/>
      <c r="CD55" s="270"/>
      <c r="CE55" s="272"/>
      <c r="CF55" s="275"/>
      <c r="CG55" s="272"/>
      <c r="CH55" s="270"/>
      <c r="CI55" s="272"/>
      <c r="CJ55" s="275"/>
      <c r="CK55" s="276"/>
      <c r="CL55" s="168">
        <f>SUM(CL56:CL90)</f>
        <v>1165</v>
      </c>
      <c r="CM55" s="168">
        <f>SUM(CM56:CM90)</f>
        <v>65</v>
      </c>
      <c r="CN55" s="270"/>
      <c r="CO55" s="272"/>
      <c r="CP55" s="270"/>
      <c r="CQ55" s="272"/>
      <c r="CR55" s="270"/>
      <c r="CS55" s="272"/>
      <c r="CT55" s="277"/>
      <c r="CU55" s="272"/>
      <c r="CV55" s="278"/>
      <c r="CW55" s="272"/>
      <c r="CX55" s="270"/>
      <c r="CY55" s="272"/>
      <c r="CZ55" s="270"/>
      <c r="DA55" s="272"/>
      <c r="DB55" s="241"/>
      <c r="DC55" s="272"/>
      <c r="DD55" s="208"/>
      <c r="DE55" s="272"/>
      <c r="DF55" s="208"/>
      <c r="DG55" s="208"/>
      <c r="DH55" s="275"/>
      <c r="DI55" s="275"/>
      <c r="DJ55" s="275"/>
      <c r="DK55" s="270"/>
      <c r="DL55" s="272"/>
      <c r="DM55" s="207"/>
      <c r="DN55" s="272"/>
      <c r="DO55" s="272"/>
      <c r="DP55" s="272"/>
      <c r="DQ55" s="272"/>
      <c r="DR55" s="209"/>
      <c r="DS55" s="279"/>
      <c r="DT55" s="279"/>
      <c r="DU55" s="279"/>
      <c r="DV55" s="280"/>
      <c r="DW55" s="280"/>
      <c r="DX55" s="280"/>
      <c r="DY55" s="280"/>
      <c r="DZ55" s="280"/>
      <c r="EA55" s="280"/>
      <c r="EB55" s="280"/>
      <c r="EC55" s="280"/>
      <c r="ED55" s="280"/>
      <c r="EE55" s="280"/>
      <c r="EF55" s="120"/>
      <c r="EG55" s="121"/>
      <c r="EH55" s="122">
        <f t="shared" si="22"/>
        <v>0</v>
      </c>
      <c r="EI55" s="88"/>
      <c r="EJ55" s="88"/>
      <c r="EK55" s="5"/>
      <c r="EL55" s="5"/>
      <c r="EM55" s="5"/>
      <c r="EN55" s="5"/>
      <c r="EO55" s="5"/>
      <c r="EP55" s="5"/>
      <c r="EQ55" s="525"/>
      <c r="ER55" s="688"/>
      <c r="ES55" s="689"/>
      <c r="ET55" s="526"/>
      <c r="EU55" s="529"/>
      <c r="EV55" s="529"/>
      <c r="EW55" s="530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</row>
    <row r="56" spans="1:219" ht="45" customHeight="1" thickBot="1">
      <c r="A56" s="344">
        <v>1</v>
      </c>
      <c r="B56" s="466" t="s">
        <v>141</v>
      </c>
      <c r="C56" s="390"/>
      <c r="D56" s="123">
        <v>15</v>
      </c>
      <c r="E56" s="123">
        <v>30</v>
      </c>
      <c r="F56" s="123"/>
      <c r="G56" s="123"/>
      <c r="H56" s="187">
        <v>5</v>
      </c>
      <c r="I56" s="123"/>
      <c r="J56" s="123"/>
      <c r="K56" s="123"/>
      <c r="L56" s="123"/>
      <c r="M56" s="187"/>
      <c r="N56" s="124"/>
      <c r="O56" s="124"/>
      <c r="P56" s="124"/>
      <c r="Q56" s="124"/>
      <c r="R56" s="187"/>
      <c r="S56" s="124"/>
      <c r="T56" s="124"/>
      <c r="U56" s="124"/>
      <c r="V56" s="124"/>
      <c r="W56" s="187"/>
      <c r="X56" s="234"/>
      <c r="Y56" s="125"/>
      <c r="Z56" s="125"/>
      <c r="AA56" s="125"/>
      <c r="AB56" s="187"/>
      <c r="AC56" s="125"/>
      <c r="AD56" s="125"/>
      <c r="AE56" s="125"/>
      <c r="AF56" s="125"/>
      <c r="AG56" s="187"/>
      <c r="AH56" s="186"/>
      <c r="AI56" s="186"/>
      <c r="AJ56" s="186"/>
      <c r="AK56" s="186"/>
      <c r="AL56" s="187"/>
      <c r="AM56" s="186"/>
      <c r="AN56" s="186"/>
      <c r="AO56" s="186"/>
      <c r="AP56" s="186"/>
      <c r="AQ56" s="187"/>
      <c r="AR56" s="188"/>
      <c r="AS56" s="188"/>
      <c r="AT56" s="188"/>
      <c r="AU56" s="188"/>
      <c r="AV56" s="187"/>
      <c r="AW56" s="188"/>
      <c r="AX56" s="188"/>
      <c r="AY56" s="188"/>
      <c r="AZ56" s="188"/>
      <c r="BA56" s="187"/>
      <c r="BB56" s="470">
        <f t="shared" ref="BB56:BB61" si="27">BC56+BD56+BE56+BF56</f>
        <v>45</v>
      </c>
      <c r="BC56" s="344">
        <f t="shared" ref="BC56:BF63" si="28">D56+I56+N56+S56+X56+AC56+AH56+AM56+AR56+AW56</f>
        <v>15</v>
      </c>
      <c r="BD56" s="107">
        <f t="shared" si="28"/>
        <v>30</v>
      </c>
      <c r="BE56" s="107">
        <f t="shared" si="28"/>
        <v>0</v>
      </c>
      <c r="BF56" s="443">
        <f t="shared" si="28"/>
        <v>0</v>
      </c>
      <c r="BG56" s="102">
        <v>9</v>
      </c>
      <c r="BH56" s="107">
        <v>18</v>
      </c>
      <c r="BI56" s="107">
        <v>0</v>
      </c>
      <c r="BJ56" s="443">
        <v>0</v>
      </c>
      <c r="BK56" s="213">
        <f t="shared" ref="BK56:BK63" si="29">SUM(H56,M56,R56,W56,AB56,AG56,AL56,AQ56,AV56,BA56)</f>
        <v>5</v>
      </c>
      <c r="BL56" s="218"/>
      <c r="BM56" s="223"/>
      <c r="BN56" s="220"/>
      <c r="BO56" s="221"/>
      <c r="BP56" s="218"/>
      <c r="BQ56" s="221"/>
      <c r="BR56" s="218"/>
      <c r="BS56" s="223"/>
      <c r="BT56" s="220"/>
      <c r="BU56" s="222"/>
      <c r="BV56" s="218"/>
      <c r="BW56" s="223"/>
      <c r="BX56" s="220"/>
      <c r="BY56" s="221"/>
      <c r="BZ56" s="218"/>
      <c r="CA56" s="223"/>
      <c r="CB56" s="221"/>
      <c r="CC56" s="224"/>
      <c r="CD56" s="218"/>
      <c r="CE56" s="221"/>
      <c r="CF56" s="218"/>
      <c r="CG56" s="221"/>
      <c r="CH56" s="218"/>
      <c r="CI56" s="221"/>
      <c r="CJ56" s="229"/>
      <c r="CK56" s="281"/>
      <c r="CL56" s="130">
        <f>BB56</f>
        <v>45</v>
      </c>
      <c r="CM56" s="131">
        <f>BK56</f>
        <v>5</v>
      </c>
      <c r="CN56" s="130"/>
      <c r="CO56" s="131"/>
      <c r="CP56" s="201"/>
      <c r="CQ56" s="202"/>
      <c r="CR56" s="218"/>
      <c r="CS56" s="221"/>
      <c r="CT56" s="282"/>
      <c r="CU56" s="221"/>
      <c r="CV56" s="283"/>
      <c r="CW56" s="221"/>
      <c r="CX56" s="218"/>
      <c r="CY56" s="221"/>
      <c r="CZ56" s="218"/>
      <c r="DA56" s="221"/>
      <c r="DB56" s="220">
        <v>4</v>
      </c>
      <c r="DC56" s="221">
        <f>BB56/25</f>
        <v>1.8</v>
      </c>
      <c r="DD56" s="228">
        <f>DC56*100/180</f>
        <v>1</v>
      </c>
      <c r="DE56" s="221">
        <f>DB56/25</f>
        <v>0.16</v>
      </c>
      <c r="DF56" s="228">
        <f>DE56*100/180</f>
        <v>8.8888888888888892E-2</v>
      </c>
      <c r="DG56" s="228">
        <f>DD56+DF56</f>
        <v>1.0888888888888888</v>
      </c>
      <c r="DH56" s="229"/>
      <c r="DI56" s="229"/>
      <c r="DJ56" s="229"/>
      <c r="DK56" s="218"/>
      <c r="DL56" s="221"/>
      <c r="DM56" s="230">
        <f>DL56*100/180</f>
        <v>0</v>
      </c>
      <c r="DN56" s="221"/>
      <c r="DO56" s="221"/>
      <c r="DP56" s="221"/>
      <c r="DQ56" s="221"/>
      <c r="DR56" s="231" t="s">
        <v>142</v>
      </c>
      <c r="DS56" s="232"/>
      <c r="DT56" s="232"/>
      <c r="DU56" s="232"/>
      <c r="DV56" s="233"/>
      <c r="DW56" s="233"/>
      <c r="DX56" s="233"/>
      <c r="DY56" s="233"/>
      <c r="DZ56" s="233"/>
      <c r="EA56" s="233"/>
      <c r="EB56" s="233"/>
      <c r="EC56" s="233"/>
      <c r="ED56" s="233"/>
      <c r="EE56" s="233"/>
      <c r="EF56" s="120"/>
      <c r="EG56" s="121">
        <v>10</v>
      </c>
      <c r="EH56" s="122">
        <f t="shared" si="22"/>
        <v>1.1111111111111112</v>
      </c>
      <c r="EI56" s="88"/>
      <c r="EJ56" s="88"/>
      <c r="EQ56" s="525"/>
      <c r="ER56" s="688"/>
      <c r="ES56" s="689"/>
      <c r="ET56" s="526"/>
      <c r="EU56" s="526"/>
      <c r="EV56" s="526"/>
      <c r="EW56" s="527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</row>
    <row r="57" spans="1:219" ht="60" customHeight="1" thickBot="1">
      <c r="A57" s="344">
        <v>2</v>
      </c>
      <c r="B57" s="489" t="s">
        <v>143</v>
      </c>
      <c r="C57" s="390"/>
      <c r="D57" s="123"/>
      <c r="E57" s="123"/>
      <c r="F57" s="123"/>
      <c r="G57" s="123"/>
      <c r="H57" s="285"/>
      <c r="I57" s="123">
        <v>15</v>
      </c>
      <c r="J57" s="123">
        <v>15</v>
      </c>
      <c r="K57" s="123"/>
      <c r="L57" s="123"/>
      <c r="M57" s="285">
        <v>3</v>
      </c>
      <c r="N57" s="124"/>
      <c r="O57" s="124"/>
      <c r="P57" s="124"/>
      <c r="Q57" s="124"/>
      <c r="R57" s="187"/>
      <c r="S57" s="124"/>
      <c r="T57" s="124"/>
      <c r="U57" s="124"/>
      <c r="V57" s="124"/>
      <c r="W57" s="187"/>
      <c r="X57" s="234"/>
      <c r="Y57" s="125"/>
      <c r="Z57" s="125"/>
      <c r="AA57" s="125"/>
      <c r="AB57" s="120"/>
      <c r="AC57" s="125"/>
      <c r="AD57" s="125"/>
      <c r="AE57" s="125"/>
      <c r="AF57" s="125"/>
      <c r="AG57" s="187"/>
      <c r="AH57" s="286"/>
      <c r="AI57" s="286"/>
      <c r="AJ57" s="286"/>
      <c r="AK57" s="286"/>
      <c r="AL57" s="187"/>
      <c r="AM57" s="235"/>
      <c r="AN57" s="235"/>
      <c r="AO57" s="235"/>
      <c r="AP57" s="235"/>
      <c r="AQ57" s="187"/>
      <c r="AR57" s="188"/>
      <c r="AS57" s="188"/>
      <c r="AT57" s="188"/>
      <c r="AU57" s="188"/>
      <c r="AV57" s="187"/>
      <c r="AW57" s="216"/>
      <c r="AX57" s="216"/>
      <c r="AY57" s="216"/>
      <c r="AZ57" s="216"/>
      <c r="BA57" s="120"/>
      <c r="BB57" s="470">
        <f t="shared" si="27"/>
        <v>30</v>
      </c>
      <c r="BC57" s="344">
        <f t="shared" si="28"/>
        <v>15</v>
      </c>
      <c r="BD57" s="107">
        <f t="shared" si="28"/>
        <v>15</v>
      </c>
      <c r="BE57" s="107">
        <f t="shared" si="28"/>
        <v>0</v>
      </c>
      <c r="BF57" s="443">
        <f t="shared" si="28"/>
        <v>0</v>
      </c>
      <c r="BG57" s="102">
        <v>9</v>
      </c>
      <c r="BH57" s="107">
        <v>9</v>
      </c>
      <c r="BI57" s="107">
        <v>0</v>
      </c>
      <c r="BJ57" s="443">
        <v>0</v>
      </c>
      <c r="BK57" s="213">
        <f t="shared" si="29"/>
        <v>3</v>
      </c>
      <c r="BL57" s="218"/>
      <c r="BM57" s="223"/>
      <c r="BN57" s="220"/>
      <c r="BO57" s="221"/>
      <c r="BP57" s="218"/>
      <c r="BQ57" s="221"/>
      <c r="BR57" s="218"/>
      <c r="BS57" s="223"/>
      <c r="BT57" s="220"/>
      <c r="BU57" s="222"/>
      <c r="BV57" s="218"/>
      <c r="BW57" s="223"/>
      <c r="BX57" s="220"/>
      <c r="BY57" s="221"/>
      <c r="BZ57" s="218"/>
      <c r="CA57" s="223"/>
      <c r="CB57" s="221"/>
      <c r="CC57" s="224"/>
      <c r="CD57" s="218"/>
      <c r="CE57" s="221"/>
      <c r="CF57" s="218"/>
      <c r="CG57" s="221"/>
      <c r="CH57" s="218"/>
      <c r="CI57" s="221"/>
      <c r="CJ57" s="229"/>
      <c r="CK57" s="281"/>
      <c r="CL57" s="130"/>
      <c r="CM57" s="131"/>
      <c r="CN57" s="130"/>
      <c r="CO57" s="131"/>
      <c r="CP57" s="201"/>
      <c r="CQ57" s="202"/>
      <c r="CR57" s="218"/>
      <c r="CS57" s="221"/>
      <c r="CT57" s="282"/>
      <c r="CU57" s="221"/>
      <c r="CV57" s="283"/>
      <c r="CW57" s="221"/>
      <c r="CX57" s="218"/>
      <c r="CY57" s="221"/>
      <c r="CZ57" s="218"/>
      <c r="DA57" s="221"/>
      <c r="DB57" s="220"/>
      <c r="DC57" s="221"/>
      <c r="DD57" s="228"/>
      <c r="DE57" s="221"/>
      <c r="DF57" s="228"/>
      <c r="DG57" s="228"/>
      <c r="DH57" s="229"/>
      <c r="DI57" s="229"/>
      <c r="DJ57" s="229"/>
      <c r="DK57" s="218"/>
      <c r="DL57" s="221"/>
      <c r="DM57" s="230"/>
      <c r="DN57" s="221"/>
      <c r="DO57" s="221"/>
      <c r="DP57" s="221"/>
      <c r="DQ57" s="221"/>
      <c r="DR57" s="231"/>
      <c r="DS57" s="232"/>
      <c r="DT57" s="232"/>
      <c r="DU57" s="232"/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120"/>
      <c r="EG57" s="121">
        <v>7</v>
      </c>
      <c r="EH57" s="122">
        <f t="shared" si="22"/>
        <v>0.7</v>
      </c>
      <c r="EI57" s="88"/>
      <c r="EJ57" s="88"/>
      <c r="EQ57" s="525"/>
      <c r="ER57" s="688"/>
      <c r="ES57" s="689"/>
      <c r="ET57" s="526"/>
      <c r="EU57" s="526"/>
      <c r="EV57" s="526"/>
      <c r="EW57" s="527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</row>
    <row r="58" spans="1:219" ht="30" customHeight="1" thickBot="1">
      <c r="A58" s="344">
        <v>3</v>
      </c>
      <c r="B58" s="485" t="s">
        <v>149</v>
      </c>
      <c r="C58" s="390"/>
      <c r="D58" s="123"/>
      <c r="E58" s="123"/>
      <c r="F58" s="123"/>
      <c r="G58" s="123"/>
      <c r="H58" s="185"/>
      <c r="I58" s="123"/>
      <c r="J58" s="123"/>
      <c r="K58" s="123"/>
      <c r="L58" s="123"/>
      <c r="M58" s="185"/>
      <c r="N58" s="124"/>
      <c r="O58" s="124"/>
      <c r="P58" s="124"/>
      <c r="Q58" s="124"/>
      <c r="R58" s="185"/>
      <c r="S58" s="124"/>
      <c r="T58" s="124"/>
      <c r="U58" s="124"/>
      <c r="V58" s="124"/>
      <c r="W58" s="185"/>
      <c r="X58" s="234"/>
      <c r="Y58" s="125"/>
      <c r="Z58" s="125"/>
      <c r="AA58" s="125"/>
      <c r="AB58" s="120"/>
      <c r="AC58" s="125"/>
      <c r="AD58" s="125"/>
      <c r="AE58" s="125"/>
      <c r="AF58" s="125"/>
      <c r="AG58" s="107"/>
      <c r="AH58" s="286"/>
      <c r="AI58" s="286"/>
      <c r="AJ58" s="286"/>
      <c r="AK58" s="286"/>
      <c r="AL58" s="107"/>
      <c r="AM58" s="235">
        <v>15</v>
      </c>
      <c r="AN58" s="235"/>
      <c r="AO58" s="235"/>
      <c r="AP58" s="235">
        <v>15</v>
      </c>
      <c r="AQ58" s="120">
        <v>2</v>
      </c>
      <c r="AR58" s="216"/>
      <c r="AS58" s="216"/>
      <c r="AT58" s="216"/>
      <c r="AU58" s="216"/>
      <c r="AV58" s="187"/>
      <c r="AW58" s="216"/>
      <c r="AX58" s="216"/>
      <c r="AY58" s="216"/>
      <c r="AZ58" s="216"/>
      <c r="BA58" s="120"/>
      <c r="BB58" s="470">
        <f t="shared" si="27"/>
        <v>30</v>
      </c>
      <c r="BC58" s="344">
        <f t="shared" si="28"/>
        <v>15</v>
      </c>
      <c r="BD58" s="107">
        <f t="shared" si="28"/>
        <v>0</v>
      </c>
      <c r="BE58" s="107">
        <f t="shared" si="28"/>
        <v>0</v>
      </c>
      <c r="BF58" s="443">
        <f t="shared" si="28"/>
        <v>15</v>
      </c>
      <c r="BG58" s="102">
        <v>9</v>
      </c>
      <c r="BH58" s="107">
        <v>0</v>
      </c>
      <c r="BI58" s="107">
        <v>0</v>
      </c>
      <c r="BJ58" s="443">
        <v>9</v>
      </c>
      <c r="BK58" s="213">
        <f t="shared" si="29"/>
        <v>2</v>
      </c>
      <c r="BL58" s="107"/>
      <c r="BM58" s="134"/>
      <c r="BN58" s="102"/>
      <c r="BO58" s="120"/>
      <c r="BP58" s="107"/>
      <c r="BQ58" s="120"/>
      <c r="BR58" s="107"/>
      <c r="BS58" s="134"/>
      <c r="BT58" s="102"/>
      <c r="BU58" s="193"/>
      <c r="BV58" s="107"/>
      <c r="BW58" s="134"/>
      <c r="BX58" s="102"/>
      <c r="BY58" s="120"/>
      <c r="BZ58" s="107"/>
      <c r="CA58" s="134"/>
      <c r="CB58" s="120"/>
      <c r="CC58" s="122"/>
      <c r="CD58" s="130"/>
      <c r="CE58" s="131"/>
      <c r="CF58" s="201"/>
      <c r="CG58" s="131"/>
      <c r="CH58" s="130"/>
      <c r="CI58" s="131"/>
      <c r="CJ58" s="201"/>
      <c r="CK58" s="202"/>
      <c r="CL58" s="130">
        <f>BB58</f>
        <v>30</v>
      </c>
      <c r="CM58" s="131">
        <f>BK58</f>
        <v>2</v>
      </c>
      <c r="CN58" s="130"/>
      <c r="CO58" s="131"/>
      <c r="CP58" s="130"/>
      <c r="CQ58" s="131"/>
      <c r="CR58" s="130"/>
      <c r="CS58" s="131"/>
      <c r="CT58" s="195"/>
      <c r="CU58" s="131"/>
      <c r="CV58" s="138"/>
      <c r="CW58" s="131"/>
      <c r="CX58" s="130"/>
      <c r="CY58" s="131"/>
      <c r="CZ58" s="130"/>
      <c r="DA58" s="131"/>
      <c r="DB58" s="102"/>
      <c r="DC58" s="120"/>
      <c r="DD58" s="140"/>
      <c r="DE58" s="120"/>
      <c r="DF58" s="140"/>
      <c r="DG58" s="140"/>
      <c r="DH58" s="23"/>
      <c r="DI58" s="23"/>
      <c r="DJ58" s="23"/>
      <c r="DK58" s="107"/>
      <c r="DL58" s="120"/>
      <c r="DM58" s="196"/>
      <c r="DN58" s="120"/>
      <c r="DO58" s="120"/>
      <c r="DP58" s="120"/>
      <c r="DQ58" s="120"/>
      <c r="DR58" s="231"/>
      <c r="DS58" s="232"/>
      <c r="DT58" s="232"/>
      <c r="DU58" s="232"/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120">
        <f>BK58</f>
        <v>2</v>
      </c>
      <c r="EG58" s="121">
        <v>15</v>
      </c>
      <c r="EH58" s="122">
        <f t="shared" si="22"/>
        <v>1</v>
      </c>
      <c r="EI58" s="88"/>
      <c r="EJ58" s="88"/>
      <c r="EQ58" s="525"/>
      <c r="ER58" s="688"/>
      <c r="ES58" s="689"/>
      <c r="ET58" s="526"/>
      <c r="EU58" s="526"/>
      <c r="EV58" s="526"/>
      <c r="EW58" s="527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</row>
    <row r="59" spans="1:219" ht="45" customHeight="1" thickBot="1">
      <c r="A59" s="344">
        <v>4</v>
      </c>
      <c r="B59" s="483" t="s">
        <v>145</v>
      </c>
      <c r="C59" s="390"/>
      <c r="D59" s="123"/>
      <c r="E59" s="123"/>
      <c r="F59" s="123"/>
      <c r="G59" s="123"/>
      <c r="H59" s="23"/>
      <c r="I59" s="123"/>
      <c r="J59" s="123"/>
      <c r="K59" s="123"/>
      <c r="L59" s="123"/>
      <c r="M59" s="23"/>
      <c r="N59" s="124"/>
      <c r="O59" s="124"/>
      <c r="P59" s="124"/>
      <c r="Q59" s="124"/>
      <c r="R59" s="185"/>
      <c r="S59" s="124">
        <v>5</v>
      </c>
      <c r="T59" s="124">
        <v>10</v>
      </c>
      <c r="U59" s="124"/>
      <c r="V59" s="124"/>
      <c r="W59" s="185">
        <v>2</v>
      </c>
      <c r="X59" s="234"/>
      <c r="Y59" s="125"/>
      <c r="Z59" s="125"/>
      <c r="AA59" s="125"/>
      <c r="AB59" s="120"/>
      <c r="AC59" s="125"/>
      <c r="AD59" s="125"/>
      <c r="AE59" s="125"/>
      <c r="AF59" s="125"/>
      <c r="AG59" s="23"/>
      <c r="AH59" s="287"/>
      <c r="AI59" s="287"/>
      <c r="AJ59" s="287"/>
      <c r="AK59" s="287"/>
      <c r="AL59" s="23"/>
      <c r="AM59" s="288"/>
      <c r="AN59" s="288"/>
      <c r="AO59" s="288"/>
      <c r="AP59" s="288"/>
      <c r="AQ59" s="23"/>
      <c r="AR59" s="289"/>
      <c r="AS59" s="289"/>
      <c r="AT59" s="289"/>
      <c r="AU59" s="289"/>
      <c r="AV59" s="215"/>
      <c r="AW59" s="289"/>
      <c r="AX59" s="289"/>
      <c r="AY59" s="289"/>
      <c r="AZ59" s="289"/>
      <c r="BA59" s="215"/>
      <c r="BB59" s="470">
        <f t="shared" si="27"/>
        <v>15</v>
      </c>
      <c r="BC59" s="344">
        <f t="shared" si="28"/>
        <v>5</v>
      </c>
      <c r="BD59" s="107">
        <f t="shared" si="28"/>
        <v>10</v>
      </c>
      <c r="BE59" s="107">
        <f t="shared" si="28"/>
        <v>0</v>
      </c>
      <c r="BF59" s="443">
        <f t="shared" si="28"/>
        <v>0</v>
      </c>
      <c r="BG59" s="102">
        <v>3</v>
      </c>
      <c r="BH59" s="107">
        <v>6</v>
      </c>
      <c r="BI59" s="107">
        <v>0</v>
      </c>
      <c r="BJ59" s="443">
        <v>0</v>
      </c>
      <c r="BK59" s="213">
        <f t="shared" si="29"/>
        <v>2</v>
      </c>
      <c r="BL59" s="218"/>
      <c r="BM59" s="223"/>
      <c r="BN59" s="220"/>
      <c r="BO59" s="221"/>
      <c r="BP59" s="218"/>
      <c r="BQ59" s="221"/>
      <c r="BR59" s="218"/>
      <c r="BS59" s="223"/>
      <c r="BT59" s="220"/>
      <c r="BU59" s="222"/>
      <c r="BV59" s="218"/>
      <c r="BW59" s="223"/>
      <c r="BX59" s="220"/>
      <c r="BY59" s="221"/>
      <c r="BZ59" s="218"/>
      <c r="CA59" s="223"/>
      <c r="CB59" s="221"/>
      <c r="CC59" s="224"/>
      <c r="CD59" s="218"/>
      <c r="CE59" s="221"/>
      <c r="CF59" s="218"/>
      <c r="CG59" s="221"/>
      <c r="CH59" s="218"/>
      <c r="CI59" s="221"/>
      <c r="CJ59" s="229"/>
      <c r="CK59" s="281"/>
      <c r="CL59" s="130"/>
      <c r="CM59" s="131"/>
      <c r="CN59" s="130"/>
      <c r="CO59" s="131"/>
      <c r="CP59" s="201"/>
      <c r="CQ59" s="202"/>
      <c r="CR59" s="218"/>
      <c r="CS59" s="221"/>
      <c r="CT59" s="282"/>
      <c r="CU59" s="221"/>
      <c r="CV59" s="283"/>
      <c r="CW59" s="221"/>
      <c r="CX59" s="218"/>
      <c r="CY59" s="221"/>
      <c r="CZ59" s="218"/>
      <c r="DA59" s="221"/>
      <c r="DB59" s="220"/>
      <c r="DC59" s="221"/>
      <c r="DD59" s="228"/>
      <c r="DE59" s="221"/>
      <c r="DF59" s="228"/>
      <c r="DG59" s="228"/>
      <c r="DH59" s="229"/>
      <c r="DI59" s="229"/>
      <c r="DJ59" s="229"/>
      <c r="DK59" s="218"/>
      <c r="DL59" s="221"/>
      <c r="DM59" s="230"/>
      <c r="DN59" s="221"/>
      <c r="DO59" s="221"/>
      <c r="DP59" s="221"/>
      <c r="DQ59" s="221"/>
      <c r="DR59" s="231"/>
      <c r="DS59" s="232"/>
      <c r="DT59" s="232"/>
      <c r="DU59" s="232"/>
      <c r="DV59" s="233"/>
      <c r="DW59" s="233"/>
      <c r="DX59" s="233"/>
      <c r="DY59" s="233"/>
      <c r="DZ59" s="233"/>
      <c r="EA59" s="233"/>
      <c r="EB59" s="233"/>
      <c r="EC59" s="233"/>
      <c r="ED59" s="233"/>
      <c r="EE59" s="233"/>
      <c r="EF59" s="120"/>
      <c r="EG59" s="121">
        <v>10</v>
      </c>
      <c r="EH59" s="122">
        <f t="shared" si="22"/>
        <v>1.3333333333333333</v>
      </c>
      <c r="EI59" s="88"/>
      <c r="EJ59" s="88"/>
      <c r="EQ59" s="525"/>
      <c r="ER59" s="688"/>
      <c r="ES59" s="689"/>
      <c r="ET59" s="526"/>
      <c r="EU59" s="526"/>
      <c r="EV59" s="526"/>
      <c r="EW59" s="527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</row>
    <row r="60" spans="1:219" ht="60" customHeight="1" thickBot="1">
      <c r="A60" s="344">
        <v>5</v>
      </c>
      <c r="B60" s="481" t="s">
        <v>144</v>
      </c>
      <c r="C60" s="390" t="s">
        <v>341</v>
      </c>
      <c r="D60" s="123"/>
      <c r="E60" s="123"/>
      <c r="F60" s="123"/>
      <c r="G60" s="123"/>
      <c r="H60" s="187"/>
      <c r="I60" s="123">
        <v>5</v>
      </c>
      <c r="J60" s="123"/>
      <c r="K60" s="123"/>
      <c r="L60" s="123">
        <v>15</v>
      </c>
      <c r="M60" s="187">
        <v>2</v>
      </c>
      <c r="N60" s="124"/>
      <c r="O60" s="124"/>
      <c r="P60" s="124"/>
      <c r="Q60" s="124"/>
      <c r="R60" s="187"/>
      <c r="S60" s="124"/>
      <c r="T60" s="124"/>
      <c r="U60" s="124"/>
      <c r="V60" s="124"/>
      <c r="W60" s="187"/>
      <c r="X60" s="234"/>
      <c r="Y60" s="125"/>
      <c r="Z60" s="125"/>
      <c r="AA60" s="125"/>
      <c r="AB60" s="120"/>
      <c r="AC60" s="125"/>
      <c r="AD60" s="125"/>
      <c r="AE60" s="125"/>
      <c r="AF60" s="125"/>
      <c r="AG60" s="187"/>
      <c r="AH60" s="186"/>
      <c r="AI60" s="186"/>
      <c r="AJ60" s="186"/>
      <c r="AK60" s="186"/>
      <c r="AL60" s="187"/>
      <c r="AM60" s="186"/>
      <c r="AN60" s="186"/>
      <c r="AO60" s="186"/>
      <c r="AP60" s="186"/>
      <c r="AQ60" s="187"/>
      <c r="AR60" s="188"/>
      <c r="AS60" s="188"/>
      <c r="AT60" s="188"/>
      <c r="AU60" s="188"/>
      <c r="AV60" s="187"/>
      <c r="AW60" s="216"/>
      <c r="AX60" s="216"/>
      <c r="AY60" s="216"/>
      <c r="AZ60" s="216"/>
      <c r="BA60" s="120"/>
      <c r="BB60" s="470">
        <f t="shared" si="27"/>
        <v>20</v>
      </c>
      <c r="BC60" s="344">
        <f t="shared" si="28"/>
        <v>5</v>
      </c>
      <c r="BD60" s="107">
        <f t="shared" si="28"/>
        <v>0</v>
      </c>
      <c r="BE60" s="107">
        <f t="shared" si="28"/>
        <v>0</v>
      </c>
      <c r="BF60" s="443">
        <f t="shared" si="28"/>
        <v>15</v>
      </c>
      <c r="BG60" s="102">
        <v>3</v>
      </c>
      <c r="BH60" s="107">
        <v>0</v>
      </c>
      <c r="BI60" s="107">
        <v>0</v>
      </c>
      <c r="BJ60" s="443">
        <v>9</v>
      </c>
      <c r="BK60" s="213">
        <f t="shared" si="29"/>
        <v>2</v>
      </c>
      <c r="BL60" s="218"/>
      <c r="BM60" s="223"/>
      <c r="BN60" s="220"/>
      <c r="BO60" s="221"/>
      <c r="BP60" s="218"/>
      <c r="BQ60" s="221"/>
      <c r="BR60" s="218"/>
      <c r="BS60" s="223"/>
      <c r="BT60" s="220"/>
      <c r="BU60" s="222"/>
      <c r="BV60" s="218"/>
      <c r="BW60" s="223"/>
      <c r="BX60" s="220"/>
      <c r="BY60" s="221"/>
      <c r="BZ60" s="218"/>
      <c r="CA60" s="223"/>
      <c r="CB60" s="221"/>
      <c r="CC60" s="224"/>
      <c r="CD60" s="218"/>
      <c r="CE60" s="221"/>
      <c r="CF60" s="218"/>
      <c r="CG60" s="221"/>
      <c r="CH60" s="218"/>
      <c r="CI60" s="221"/>
      <c r="CJ60" s="229"/>
      <c r="CK60" s="281"/>
      <c r="CL60" s="130"/>
      <c r="CM60" s="131"/>
      <c r="CN60" s="130"/>
      <c r="CO60" s="131"/>
      <c r="CP60" s="201"/>
      <c r="CQ60" s="202"/>
      <c r="CR60" s="218"/>
      <c r="CS60" s="221"/>
      <c r="CT60" s="282"/>
      <c r="CU60" s="221"/>
      <c r="CV60" s="283"/>
      <c r="CW60" s="221"/>
      <c r="CX60" s="218"/>
      <c r="CY60" s="221"/>
      <c r="CZ60" s="218"/>
      <c r="DA60" s="221"/>
      <c r="DB60" s="220"/>
      <c r="DC60" s="221"/>
      <c r="DD60" s="228"/>
      <c r="DE60" s="221"/>
      <c r="DF60" s="228"/>
      <c r="DG60" s="228"/>
      <c r="DH60" s="229"/>
      <c r="DI60" s="229"/>
      <c r="DJ60" s="229"/>
      <c r="DK60" s="218"/>
      <c r="DL60" s="221"/>
      <c r="DM60" s="230"/>
      <c r="DN60" s="221"/>
      <c r="DO60" s="221"/>
      <c r="DP60" s="221"/>
      <c r="DQ60" s="221"/>
      <c r="DR60" s="231"/>
      <c r="DS60" s="232"/>
      <c r="DT60" s="232"/>
      <c r="DU60" s="232"/>
      <c r="DV60" s="233"/>
      <c r="DW60" s="233"/>
      <c r="DX60" s="233"/>
      <c r="DY60" s="233"/>
      <c r="DZ60" s="233"/>
      <c r="EA60" s="233"/>
      <c r="EB60" s="233"/>
      <c r="EC60" s="233"/>
      <c r="ED60" s="233"/>
      <c r="EE60" s="233"/>
      <c r="EF60" s="120">
        <f>BK60</f>
        <v>2</v>
      </c>
      <c r="EG60" s="121">
        <v>10</v>
      </c>
      <c r="EH60" s="122">
        <f t="shared" si="22"/>
        <v>1</v>
      </c>
      <c r="EI60" s="88"/>
      <c r="EJ60" s="88"/>
      <c r="EQ60" s="525"/>
      <c r="ER60" s="688"/>
      <c r="ES60" s="689"/>
      <c r="ET60" s="526"/>
      <c r="EU60" s="526"/>
      <c r="EV60" s="526"/>
      <c r="EW60" s="527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</row>
    <row r="61" spans="1:219" ht="21" customHeight="1" thickBot="1">
      <c r="A61" s="344">
        <v>6</v>
      </c>
      <c r="B61" s="485" t="s">
        <v>146</v>
      </c>
      <c r="C61" s="390"/>
      <c r="D61" s="123"/>
      <c r="E61" s="123"/>
      <c r="F61" s="123"/>
      <c r="G61" s="123"/>
      <c r="H61" s="185"/>
      <c r="I61" s="123"/>
      <c r="J61" s="123"/>
      <c r="K61" s="123"/>
      <c r="L61" s="123"/>
      <c r="M61" s="185"/>
      <c r="N61" s="124"/>
      <c r="O61" s="124"/>
      <c r="P61" s="124"/>
      <c r="Q61" s="124"/>
      <c r="R61" s="185"/>
      <c r="S61" s="124">
        <v>15</v>
      </c>
      <c r="T61" s="124">
        <v>15</v>
      </c>
      <c r="U61" s="124"/>
      <c r="V61" s="124"/>
      <c r="W61" s="185">
        <v>2</v>
      </c>
      <c r="X61" s="234"/>
      <c r="Y61" s="125"/>
      <c r="Z61" s="125"/>
      <c r="AA61" s="125"/>
      <c r="AB61" s="120"/>
      <c r="AC61" s="125"/>
      <c r="AD61" s="125"/>
      <c r="AE61" s="125"/>
      <c r="AF61" s="125"/>
      <c r="AG61" s="187"/>
      <c r="AH61" s="235"/>
      <c r="AI61" s="235"/>
      <c r="AJ61" s="235"/>
      <c r="AK61" s="235"/>
      <c r="AL61" s="120"/>
      <c r="AM61" s="235"/>
      <c r="AN61" s="235"/>
      <c r="AO61" s="235"/>
      <c r="AP61" s="235"/>
      <c r="AQ61" s="187"/>
      <c r="AR61" s="216"/>
      <c r="AS61" s="216"/>
      <c r="AT61" s="216"/>
      <c r="AU61" s="216"/>
      <c r="AV61" s="187"/>
      <c r="AW61" s="216"/>
      <c r="AX61" s="216"/>
      <c r="AY61" s="216"/>
      <c r="AZ61" s="216"/>
      <c r="BA61" s="120"/>
      <c r="BB61" s="470">
        <f t="shared" si="27"/>
        <v>30</v>
      </c>
      <c r="BC61" s="344">
        <f t="shared" si="28"/>
        <v>15</v>
      </c>
      <c r="BD61" s="107">
        <f t="shared" si="28"/>
        <v>15</v>
      </c>
      <c r="BE61" s="107">
        <f t="shared" si="28"/>
        <v>0</v>
      </c>
      <c r="BF61" s="443">
        <f t="shared" si="28"/>
        <v>0</v>
      </c>
      <c r="BG61" s="102">
        <v>9</v>
      </c>
      <c r="BH61" s="107">
        <v>9</v>
      </c>
      <c r="BI61" s="107">
        <v>0</v>
      </c>
      <c r="BJ61" s="443">
        <v>0</v>
      </c>
      <c r="BK61" s="213">
        <f t="shared" si="29"/>
        <v>2</v>
      </c>
      <c r="BL61" s="218"/>
      <c r="BM61" s="223"/>
      <c r="BN61" s="220"/>
      <c r="BO61" s="221"/>
      <c r="BP61" s="218"/>
      <c r="BQ61" s="221"/>
      <c r="BR61" s="218"/>
      <c r="BS61" s="223"/>
      <c r="BT61" s="220"/>
      <c r="BU61" s="222"/>
      <c r="BV61" s="218"/>
      <c r="BW61" s="223"/>
      <c r="BX61" s="220"/>
      <c r="BY61" s="221"/>
      <c r="BZ61" s="218"/>
      <c r="CA61" s="223"/>
      <c r="CB61" s="221"/>
      <c r="CC61" s="224"/>
      <c r="CD61" s="218"/>
      <c r="CE61" s="221"/>
      <c r="CF61" s="218"/>
      <c r="CG61" s="221"/>
      <c r="CH61" s="218"/>
      <c r="CI61" s="221"/>
      <c r="CJ61" s="229"/>
      <c r="CK61" s="281"/>
      <c r="CL61" s="130"/>
      <c r="CM61" s="131"/>
      <c r="CN61" s="130"/>
      <c r="CO61" s="131"/>
      <c r="CP61" s="201"/>
      <c r="CQ61" s="202"/>
      <c r="CR61" s="218"/>
      <c r="CS61" s="221"/>
      <c r="CT61" s="282"/>
      <c r="CU61" s="221"/>
      <c r="CV61" s="283"/>
      <c r="CW61" s="221"/>
      <c r="CX61" s="218"/>
      <c r="CY61" s="221"/>
      <c r="CZ61" s="218"/>
      <c r="DA61" s="221"/>
      <c r="DB61" s="220"/>
      <c r="DC61" s="221"/>
      <c r="DD61" s="228"/>
      <c r="DE61" s="221"/>
      <c r="DF61" s="228"/>
      <c r="DG61" s="228"/>
      <c r="DH61" s="229"/>
      <c r="DI61" s="229"/>
      <c r="DJ61" s="229"/>
      <c r="DK61" s="218"/>
      <c r="DL61" s="221"/>
      <c r="DM61" s="230"/>
      <c r="DN61" s="221"/>
      <c r="DO61" s="221"/>
      <c r="DP61" s="221"/>
      <c r="DQ61" s="221"/>
      <c r="DR61" s="231"/>
      <c r="DS61" s="232"/>
      <c r="DT61" s="232"/>
      <c r="DU61" s="232"/>
      <c r="DV61" s="233"/>
      <c r="DW61" s="233"/>
      <c r="DX61" s="233"/>
      <c r="DY61" s="233"/>
      <c r="DZ61" s="233"/>
      <c r="EA61" s="233"/>
      <c r="EB61" s="233"/>
      <c r="EC61" s="233"/>
      <c r="ED61" s="233"/>
      <c r="EE61" s="233"/>
      <c r="EF61" s="120">
        <f>BK61</f>
        <v>2</v>
      </c>
      <c r="EG61" s="121">
        <v>15</v>
      </c>
      <c r="EH61" s="122">
        <f t="shared" si="22"/>
        <v>1</v>
      </c>
      <c r="EI61" s="88"/>
      <c r="EJ61" s="88"/>
      <c r="EQ61" s="525"/>
      <c r="ER61" s="688"/>
      <c r="ES61" s="689"/>
      <c r="ET61" s="526"/>
      <c r="EU61" s="526"/>
      <c r="EV61" s="526"/>
      <c r="EW61" s="527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</row>
    <row r="62" spans="1:219" ht="30" customHeight="1" thickBot="1">
      <c r="A62" s="344">
        <v>7</v>
      </c>
      <c r="B62" s="490" t="s">
        <v>147</v>
      </c>
      <c r="C62" s="390"/>
      <c r="D62" s="123"/>
      <c r="E62" s="123"/>
      <c r="F62" s="123"/>
      <c r="G62" s="123"/>
      <c r="H62" s="185"/>
      <c r="I62" s="123"/>
      <c r="J62" s="123"/>
      <c r="K62" s="123"/>
      <c r="L62" s="123"/>
      <c r="M62" s="185"/>
      <c r="N62" s="124"/>
      <c r="O62" s="124"/>
      <c r="P62" s="124"/>
      <c r="Q62" s="124"/>
      <c r="R62" s="185"/>
      <c r="S62" s="124"/>
      <c r="T62" s="124"/>
      <c r="U62" s="124"/>
      <c r="V62" s="124"/>
      <c r="W62" s="185"/>
      <c r="X62" s="234">
        <v>15</v>
      </c>
      <c r="Y62" s="125">
        <v>15</v>
      </c>
      <c r="Z62" s="125"/>
      <c r="AA62" s="125"/>
      <c r="AB62" s="120">
        <v>3</v>
      </c>
      <c r="AC62" s="234"/>
      <c r="AD62" s="125"/>
      <c r="AE62" s="125"/>
      <c r="AF62" s="125"/>
      <c r="AG62" s="120"/>
      <c r="AH62" s="235"/>
      <c r="AI62" s="235"/>
      <c r="AJ62" s="235"/>
      <c r="AK62" s="235"/>
      <c r="AL62" s="120"/>
      <c r="AM62" s="290"/>
      <c r="AN62" s="290"/>
      <c r="AO62" s="290"/>
      <c r="AP62" s="290"/>
      <c r="AQ62" s="107"/>
      <c r="AR62" s="291"/>
      <c r="AS62" s="291"/>
      <c r="AT62" s="216"/>
      <c r="AU62" s="216"/>
      <c r="AV62" s="120"/>
      <c r="AW62" s="292"/>
      <c r="AX62" s="292"/>
      <c r="AY62" s="292"/>
      <c r="AZ62" s="292"/>
      <c r="BA62" s="200"/>
      <c r="BB62" s="470">
        <f>SUM(BC62:BF62)</f>
        <v>30</v>
      </c>
      <c r="BC62" s="344">
        <f t="shared" si="28"/>
        <v>15</v>
      </c>
      <c r="BD62" s="107">
        <f t="shared" si="28"/>
        <v>15</v>
      </c>
      <c r="BE62" s="107">
        <f t="shared" si="28"/>
        <v>0</v>
      </c>
      <c r="BF62" s="443">
        <f t="shared" si="28"/>
        <v>0</v>
      </c>
      <c r="BG62" s="102">
        <v>9</v>
      </c>
      <c r="BH62" s="107">
        <v>9</v>
      </c>
      <c r="BI62" s="107">
        <v>0</v>
      </c>
      <c r="BJ62" s="443">
        <v>0</v>
      </c>
      <c r="BK62" s="213">
        <f t="shared" si="29"/>
        <v>3</v>
      </c>
      <c r="BL62" s="218"/>
      <c r="BM62" s="223"/>
      <c r="BN62" s="220"/>
      <c r="BO62" s="221"/>
      <c r="BP62" s="218"/>
      <c r="BQ62" s="221"/>
      <c r="BR62" s="218"/>
      <c r="BS62" s="223"/>
      <c r="BT62" s="220"/>
      <c r="BU62" s="222"/>
      <c r="BV62" s="218"/>
      <c r="BW62" s="223"/>
      <c r="BX62" s="220"/>
      <c r="BY62" s="221"/>
      <c r="BZ62" s="218"/>
      <c r="CA62" s="223"/>
      <c r="CB62" s="221"/>
      <c r="CC62" s="224"/>
      <c r="CD62" s="218"/>
      <c r="CE62" s="221"/>
      <c r="CF62" s="218"/>
      <c r="CG62" s="221"/>
      <c r="CH62" s="218"/>
      <c r="CI62" s="221"/>
      <c r="CJ62" s="229"/>
      <c r="CK62" s="281"/>
      <c r="CL62" s="130"/>
      <c r="CM62" s="131"/>
      <c r="CN62" s="130"/>
      <c r="CO62" s="131"/>
      <c r="CP62" s="201"/>
      <c r="CQ62" s="202"/>
      <c r="CR62" s="218"/>
      <c r="CS62" s="221"/>
      <c r="CT62" s="282"/>
      <c r="CU62" s="221"/>
      <c r="CV62" s="283"/>
      <c r="CW62" s="221"/>
      <c r="CX62" s="218"/>
      <c r="CY62" s="221"/>
      <c r="CZ62" s="218"/>
      <c r="DA62" s="221"/>
      <c r="DB62" s="220"/>
      <c r="DC62" s="221"/>
      <c r="DD62" s="228"/>
      <c r="DE62" s="221"/>
      <c r="DF62" s="228"/>
      <c r="DG62" s="228"/>
      <c r="DH62" s="229"/>
      <c r="DI62" s="229"/>
      <c r="DJ62" s="229"/>
      <c r="DK62" s="218"/>
      <c r="DL62" s="221"/>
      <c r="DM62" s="230"/>
      <c r="DN62" s="221"/>
      <c r="DO62" s="221"/>
      <c r="DP62" s="221"/>
      <c r="DQ62" s="221"/>
      <c r="DR62" s="231"/>
      <c r="DS62" s="232"/>
      <c r="DT62" s="232"/>
      <c r="DU62" s="232"/>
      <c r="DV62" s="233"/>
      <c r="DW62" s="233"/>
      <c r="DX62" s="233"/>
      <c r="DY62" s="233"/>
      <c r="DZ62" s="233"/>
      <c r="EA62" s="233"/>
      <c r="EB62" s="233"/>
      <c r="EC62" s="233"/>
      <c r="ED62" s="233"/>
      <c r="EE62" s="233"/>
      <c r="EF62" s="120"/>
      <c r="EG62" s="121">
        <v>6</v>
      </c>
      <c r="EH62" s="122">
        <f t="shared" si="22"/>
        <v>0.6</v>
      </c>
      <c r="EI62" s="88"/>
      <c r="EJ62" s="88"/>
      <c r="EQ62" s="525"/>
      <c r="ER62" s="688"/>
      <c r="ES62" s="689"/>
      <c r="ET62" s="526"/>
      <c r="EU62" s="526"/>
      <c r="EV62" s="526"/>
      <c r="EW62" s="527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</row>
    <row r="63" spans="1:219" ht="45" customHeight="1" thickBot="1">
      <c r="A63" s="344">
        <v>8</v>
      </c>
      <c r="B63" s="482" t="s">
        <v>148</v>
      </c>
      <c r="C63" s="390"/>
      <c r="D63" s="123"/>
      <c r="E63" s="123"/>
      <c r="F63" s="123"/>
      <c r="G63" s="123"/>
      <c r="H63" s="185"/>
      <c r="I63" s="123"/>
      <c r="J63" s="123"/>
      <c r="K63" s="123"/>
      <c r="L63" s="123"/>
      <c r="M63" s="185"/>
      <c r="N63" s="124"/>
      <c r="O63" s="124"/>
      <c r="P63" s="124"/>
      <c r="Q63" s="124"/>
      <c r="R63" s="185"/>
      <c r="S63" s="124"/>
      <c r="T63" s="124"/>
      <c r="U63" s="124"/>
      <c r="V63" s="124"/>
      <c r="W63" s="185"/>
      <c r="X63" s="234"/>
      <c r="Y63" s="125"/>
      <c r="Z63" s="125"/>
      <c r="AA63" s="125"/>
      <c r="AB63" s="200"/>
      <c r="AC63" s="125"/>
      <c r="AD63" s="125"/>
      <c r="AE63" s="125"/>
      <c r="AF63" s="125"/>
      <c r="AG63" s="120"/>
      <c r="AH63" s="235"/>
      <c r="AI63" s="235">
        <v>15</v>
      </c>
      <c r="AJ63" s="235"/>
      <c r="AK63" s="235"/>
      <c r="AL63" s="120">
        <v>2</v>
      </c>
      <c r="AM63" s="235"/>
      <c r="AN63" s="235"/>
      <c r="AO63" s="235"/>
      <c r="AP63" s="235"/>
      <c r="AQ63" s="107"/>
      <c r="AR63" s="216"/>
      <c r="AS63" s="216"/>
      <c r="AT63" s="216"/>
      <c r="AU63" s="216"/>
      <c r="AV63" s="107"/>
      <c r="AW63" s="236"/>
      <c r="AX63" s="236"/>
      <c r="AY63" s="236"/>
      <c r="AZ63" s="236"/>
      <c r="BA63" s="120"/>
      <c r="BB63" s="470">
        <f>BC63+BD63+BE63+BF63</f>
        <v>15</v>
      </c>
      <c r="BC63" s="344">
        <f t="shared" si="28"/>
        <v>0</v>
      </c>
      <c r="BD63" s="107">
        <f t="shared" si="28"/>
        <v>15</v>
      </c>
      <c r="BE63" s="107">
        <f t="shared" si="28"/>
        <v>0</v>
      </c>
      <c r="BF63" s="443">
        <f t="shared" si="28"/>
        <v>0</v>
      </c>
      <c r="BG63" s="102">
        <v>0</v>
      </c>
      <c r="BH63" s="107">
        <v>9</v>
      </c>
      <c r="BI63" s="107">
        <v>0</v>
      </c>
      <c r="BJ63" s="443">
        <v>0</v>
      </c>
      <c r="BK63" s="213">
        <f t="shared" si="29"/>
        <v>2</v>
      </c>
      <c r="BL63" s="218"/>
      <c r="BM63" s="223"/>
      <c r="BN63" s="220"/>
      <c r="BO63" s="221"/>
      <c r="BP63" s="218"/>
      <c r="BQ63" s="221"/>
      <c r="BR63" s="218"/>
      <c r="BS63" s="223"/>
      <c r="BT63" s="220"/>
      <c r="BU63" s="222"/>
      <c r="BV63" s="218"/>
      <c r="BW63" s="223"/>
      <c r="BX63" s="220"/>
      <c r="BY63" s="221"/>
      <c r="BZ63" s="218"/>
      <c r="CA63" s="223"/>
      <c r="CB63" s="221"/>
      <c r="CC63" s="224"/>
      <c r="CD63" s="218"/>
      <c r="CE63" s="221"/>
      <c r="CF63" s="218"/>
      <c r="CG63" s="221"/>
      <c r="CH63" s="218"/>
      <c r="CI63" s="221"/>
      <c r="CJ63" s="229"/>
      <c r="CK63" s="281"/>
      <c r="CL63" s="130"/>
      <c r="CM63" s="131"/>
      <c r="CN63" s="130"/>
      <c r="CO63" s="131"/>
      <c r="CP63" s="201"/>
      <c r="CQ63" s="202"/>
      <c r="CR63" s="218"/>
      <c r="CS63" s="221"/>
      <c r="CT63" s="282"/>
      <c r="CU63" s="221"/>
      <c r="CV63" s="283"/>
      <c r="CW63" s="221"/>
      <c r="CX63" s="218"/>
      <c r="CY63" s="221"/>
      <c r="CZ63" s="218"/>
      <c r="DA63" s="221"/>
      <c r="DB63" s="220"/>
      <c r="DC63" s="221"/>
      <c r="DD63" s="228"/>
      <c r="DE63" s="221"/>
      <c r="DF63" s="228"/>
      <c r="DG63" s="228"/>
      <c r="DH63" s="229"/>
      <c r="DI63" s="229"/>
      <c r="DJ63" s="229"/>
      <c r="DK63" s="218"/>
      <c r="DL63" s="221"/>
      <c r="DM63" s="230"/>
      <c r="DN63" s="221"/>
      <c r="DO63" s="221"/>
      <c r="DP63" s="221"/>
      <c r="DQ63" s="221"/>
      <c r="DR63" s="231"/>
      <c r="DS63" s="232"/>
      <c r="DT63" s="232"/>
      <c r="DU63" s="232"/>
      <c r="DV63" s="233"/>
      <c r="DW63" s="233"/>
      <c r="DX63" s="233"/>
      <c r="DY63" s="233"/>
      <c r="DZ63" s="233"/>
      <c r="EA63" s="233"/>
      <c r="EB63" s="233"/>
      <c r="EC63" s="233"/>
      <c r="ED63" s="233"/>
      <c r="EE63" s="233"/>
      <c r="EF63" s="120"/>
      <c r="EG63" s="121">
        <v>5</v>
      </c>
      <c r="EH63" s="122">
        <f t="shared" si="22"/>
        <v>0.66666666666666663</v>
      </c>
      <c r="EI63" s="88"/>
      <c r="EJ63" s="88"/>
      <c r="EQ63" s="525"/>
      <c r="ER63" s="688"/>
      <c r="ES63" s="689"/>
      <c r="ET63" s="526"/>
      <c r="EU63" s="526"/>
      <c r="EV63" s="526"/>
      <c r="EW63" s="527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</row>
    <row r="64" spans="1:219" ht="19.899999999999999" hidden="1" customHeight="1">
      <c r="A64" s="725" t="s">
        <v>342</v>
      </c>
      <c r="B64" s="603"/>
      <c r="C64" s="603"/>
      <c r="D64" s="603"/>
      <c r="E64" s="603"/>
      <c r="F64" s="603"/>
      <c r="G64" s="603"/>
      <c r="H64" s="603"/>
      <c r="I64" s="603"/>
      <c r="J64" s="603"/>
      <c r="K64" s="603"/>
      <c r="L64" s="603"/>
      <c r="M64" s="603"/>
      <c r="N64" s="603"/>
      <c r="O64" s="603"/>
      <c r="P64" s="603"/>
      <c r="Q64" s="603"/>
      <c r="R64" s="603"/>
      <c r="S64" s="603"/>
      <c r="T64" s="603"/>
      <c r="U64" s="603"/>
      <c r="V64" s="603"/>
      <c r="W64" s="603"/>
      <c r="X64" s="603"/>
      <c r="Y64" s="603"/>
      <c r="Z64" s="603"/>
      <c r="AA64" s="603"/>
      <c r="AB64" s="603"/>
      <c r="AC64" s="603"/>
      <c r="AD64" s="603"/>
      <c r="AE64" s="603"/>
      <c r="AF64" s="603"/>
      <c r="AG64" s="603"/>
      <c r="AH64" s="603"/>
      <c r="AI64" s="603"/>
      <c r="AJ64" s="603"/>
      <c r="AK64" s="603"/>
      <c r="AL64" s="603"/>
      <c r="AM64" s="603"/>
      <c r="AN64" s="603"/>
      <c r="AO64" s="603"/>
      <c r="AP64" s="603"/>
      <c r="AQ64" s="603"/>
      <c r="AR64" s="603"/>
      <c r="AS64" s="603"/>
      <c r="AT64" s="603"/>
      <c r="AU64" s="603"/>
      <c r="AV64" s="603"/>
      <c r="AW64" s="603"/>
      <c r="AX64" s="603"/>
      <c r="AY64" s="603"/>
      <c r="AZ64" s="603"/>
      <c r="BA64" s="603"/>
      <c r="BB64" s="203">
        <f>SUM(BB65:BB71)</f>
        <v>230</v>
      </c>
      <c r="BC64" s="471"/>
      <c r="BD64" s="205"/>
      <c r="BE64" s="205"/>
      <c r="BF64" s="445"/>
      <c r="BG64" s="204"/>
      <c r="BH64" s="205"/>
      <c r="BI64" s="205"/>
      <c r="BJ64" s="445"/>
      <c r="BK64" s="440">
        <f>SUM(BK65:BK71)</f>
        <v>22</v>
      </c>
      <c r="BL64" s="218"/>
      <c r="BM64" s="223"/>
      <c r="BN64" s="220"/>
      <c r="BO64" s="221"/>
      <c r="BP64" s="218"/>
      <c r="BQ64" s="221"/>
      <c r="BR64" s="218"/>
      <c r="BS64" s="223"/>
      <c r="BT64" s="220"/>
      <c r="BU64" s="222"/>
      <c r="BV64" s="218"/>
      <c r="BW64" s="223"/>
      <c r="BX64" s="220"/>
      <c r="BY64" s="221"/>
      <c r="BZ64" s="218"/>
      <c r="CA64" s="223"/>
      <c r="CB64" s="221"/>
      <c r="CC64" s="224"/>
      <c r="CD64" s="218"/>
      <c r="CE64" s="221"/>
      <c r="CF64" s="218"/>
      <c r="CG64" s="221"/>
      <c r="CH64" s="218"/>
      <c r="CI64" s="221"/>
      <c r="CJ64" s="229"/>
      <c r="CK64" s="281"/>
      <c r="CL64" s="130"/>
      <c r="CM64" s="131"/>
      <c r="CN64" s="130"/>
      <c r="CO64" s="131"/>
      <c r="CP64" s="201"/>
      <c r="CQ64" s="202"/>
      <c r="CR64" s="218"/>
      <c r="CS64" s="221"/>
      <c r="CT64" s="282"/>
      <c r="CU64" s="221"/>
      <c r="CV64" s="283"/>
      <c r="CW64" s="221"/>
      <c r="CX64" s="218"/>
      <c r="CY64" s="221"/>
      <c r="CZ64" s="218"/>
      <c r="DA64" s="221"/>
      <c r="DB64" s="220"/>
      <c r="DC64" s="221"/>
      <c r="DD64" s="228"/>
      <c r="DE64" s="221"/>
      <c r="DF64" s="228"/>
      <c r="DG64" s="228"/>
      <c r="DH64" s="229"/>
      <c r="DI64" s="229"/>
      <c r="DJ64" s="229"/>
      <c r="DK64" s="218"/>
      <c r="DL64" s="221"/>
      <c r="DM64" s="230"/>
      <c r="DN64" s="221"/>
      <c r="DO64" s="221"/>
      <c r="DP64" s="221"/>
      <c r="DQ64" s="221"/>
      <c r="DR64" s="231"/>
      <c r="DS64" s="232"/>
      <c r="DT64" s="232"/>
      <c r="DU64" s="232"/>
      <c r="DV64" s="233"/>
      <c r="DW64" s="233"/>
      <c r="DX64" s="233"/>
      <c r="DY64" s="233"/>
      <c r="DZ64" s="233"/>
      <c r="EA64" s="233"/>
      <c r="EB64" s="233"/>
      <c r="EC64" s="233"/>
      <c r="ED64" s="233"/>
      <c r="EE64" s="233"/>
      <c r="EF64" s="120"/>
      <c r="EG64" s="121"/>
      <c r="EH64" s="122">
        <f t="shared" si="22"/>
        <v>0</v>
      </c>
      <c r="EI64" s="88"/>
      <c r="EJ64" s="88"/>
      <c r="EQ64" s="525"/>
      <c r="ER64" s="688"/>
      <c r="ES64" s="689"/>
      <c r="ET64" s="526"/>
      <c r="EU64" s="526"/>
      <c r="EV64" s="526"/>
      <c r="EW64" s="527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</row>
    <row r="65" spans="1:219" ht="45" customHeight="1" thickBot="1">
      <c r="A65" s="446">
        <v>1</v>
      </c>
      <c r="B65" s="485" t="s">
        <v>152</v>
      </c>
      <c r="C65" s="390"/>
      <c r="D65" s="123"/>
      <c r="E65" s="123"/>
      <c r="F65" s="123"/>
      <c r="G65" s="123"/>
      <c r="H65" s="185"/>
      <c r="I65" s="123"/>
      <c r="J65" s="123"/>
      <c r="K65" s="123"/>
      <c r="L65" s="123"/>
      <c r="M65" s="185"/>
      <c r="N65" s="124"/>
      <c r="O65" s="124">
        <v>15</v>
      </c>
      <c r="P65" s="124"/>
      <c r="Q65" s="124"/>
      <c r="R65" s="185">
        <v>2</v>
      </c>
      <c r="S65" s="124"/>
      <c r="T65" s="124"/>
      <c r="U65" s="124"/>
      <c r="V65" s="124"/>
      <c r="W65" s="185"/>
      <c r="X65" s="234"/>
      <c r="Y65" s="125"/>
      <c r="Z65" s="125"/>
      <c r="AA65" s="125"/>
      <c r="AB65" s="107"/>
      <c r="AC65" s="125"/>
      <c r="AD65" s="125"/>
      <c r="AE65" s="125"/>
      <c r="AF65" s="125"/>
      <c r="AG65" s="107"/>
      <c r="AH65" s="186"/>
      <c r="AI65" s="186"/>
      <c r="AJ65" s="186"/>
      <c r="AK65" s="186"/>
      <c r="AL65" s="107"/>
      <c r="AM65" s="186"/>
      <c r="AN65" s="186"/>
      <c r="AO65" s="186"/>
      <c r="AP65" s="186"/>
      <c r="AQ65" s="107"/>
      <c r="AR65" s="188"/>
      <c r="AS65" s="188"/>
      <c r="AT65" s="188"/>
      <c r="AU65" s="188"/>
      <c r="AV65" s="107"/>
      <c r="AW65" s="216"/>
      <c r="AX65" s="216"/>
      <c r="AY65" s="216"/>
      <c r="AZ65" s="216"/>
      <c r="BA65" s="120"/>
      <c r="BB65" s="470">
        <f>BC65+BD65+BE65+BF65</f>
        <v>15</v>
      </c>
      <c r="BC65" s="344">
        <f t="shared" ref="BC65:BF71" si="30">D65+I65+N65+S65+X65+AC65+AH65+AM65+AR65+AW65</f>
        <v>0</v>
      </c>
      <c r="BD65" s="107">
        <f t="shared" si="30"/>
        <v>15</v>
      </c>
      <c r="BE65" s="107">
        <f t="shared" si="30"/>
        <v>0</v>
      </c>
      <c r="BF65" s="443">
        <f t="shared" si="30"/>
        <v>0</v>
      </c>
      <c r="BG65" s="102">
        <v>0</v>
      </c>
      <c r="BH65" s="107">
        <v>9</v>
      </c>
      <c r="BI65" s="107">
        <v>0</v>
      </c>
      <c r="BJ65" s="443">
        <v>0</v>
      </c>
      <c r="BK65" s="213">
        <f t="shared" ref="BK65:BK71" si="31">SUM(H65,M65,R65,W65,AB65,AG65,AL65,AQ65,AV65,BA65)</f>
        <v>2</v>
      </c>
      <c r="BL65" s="107"/>
      <c r="BM65" s="134"/>
      <c r="BN65" s="102"/>
      <c r="BO65" s="120"/>
      <c r="BP65" s="107"/>
      <c r="BQ65" s="120"/>
      <c r="BR65" s="107"/>
      <c r="BS65" s="134"/>
      <c r="BT65" s="102"/>
      <c r="BU65" s="193"/>
      <c r="BV65" s="107"/>
      <c r="BW65" s="134"/>
      <c r="BX65" s="102"/>
      <c r="BY65" s="120"/>
      <c r="BZ65" s="107"/>
      <c r="CA65" s="134"/>
      <c r="CB65" s="120"/>
      <c r="CC65" s="122"/>
      <c r="CD65" s="130"/>
      <c r="CE65" s="131"/>
      <c r="CF65" s="201"/>
      <c r="CG65" s="131"/>
      <c r="CH65" s="130"/>
      <c r="CI65" s="131"/>
      <c r="CJ65" s="201"/>
      <c r="CK65" s="202"/>
      <c r="CL65" s="130">
        <f>BB65</f>
        <v>15</v>
      </c>
      <c r="CM65" s="131">
        <f>BK65</f>
        <v>2</v>
      </c>
      <c r="CN65" s="130"/>
      <c r="CO65" s="131"/>
      <c r="CP65" s="130"/>
      <c r="CQ65" s="131"/>
      <c r="CR65" s="130"/>
      <c r="CS65" s="131"/>
      <c r="CT65" s="195"/>
      <c r="CU65" s="131"/>
      <c r="CV65" s="138"/>
      <c r="CW65" s="131"/>
      <c r="CX65" s="130"/>
      <c r="CY65" s="131"/>
      <c r="CZ65" s="130"/>
      <c r="DA65" s="131"/>
      <c r="DB65" s="102"/>
      <c r="DC65" s="120"/>
      <c r="DD65" s="140"/>
      <c r="DE65" s="120"/>
      <c r="DF65" s="140"/>
      <c r="DG65" s="140"/>
      <c r="DH65" s="23"/>
      <c r="DI65" s="23"/>
      <c r="DJ65" s="23"/>
      <c r="DK65" s="107"/>
      <c r="DL65" s="120"/>
      <c r="DM65" s="196"/>
      <c r="DN65" s="120"/>
      <c r="DO65" s="120"/>
      <c r="DP65" s="120"/>
      <c r="DQ65" s="120"/>
      <c r="DR65" s="83"/>
      <c r="DS65" s="84"/>
      <c r="DT65" s="84"/>
      <c r="DU65" s="84"/>
      <c r="DV65" s="88"/>
      <c r="DW65" s="233"/>
      <c r="DX65" s="233"/>
      <c r="DY65" s="233"/>
      <c r="DZ65" s="233"/>
      <c r="EA65" s="233"/>
      <c r="EB65" s="233"/>
      <c r="EC65" s="233"/>
      <c r="ED65" s="233"/>
      <c r="EE65" s="233"/>
      <c r="EF65" s="120">
        <f>BK65</f>
        <v>2</v>
      </c>
      <c r="EG65" s="121">
        <v>8</v>
      </c>
      <c r="EH65" s="122">
        <f t="shared" si="22"/>
        <v>1.0666666666666667</v>
      </c>
      <c r="EI65" s="88"/>
      <c r="EJ65" s="88"/>
      <c r="EQ65" s="525"/>
      <c r="ER65" s="688"/>
      <c r="ES65" s="689"/>
      <c r="ET65" s="526"/>
      <c r="EU65" s="526"/>
      <c r="EV65" s="526"/>
      <c r="EW65" s="527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</row>
    <row r="66" spans="1:219" ht="30" customHeight="1" thickBot="1">
      <c r="A66" s="446">
        <v>2</v>
      </c>
      <c r="B66" s="485" t="s">
        <v>151</v>
      </c>
      <c r="C66" s="390"/>
      <c r="D66" s="123">
        <v>15</v>
      </c>
      <c r="E66" s="123">
        <v>15</v>
      </c>
      <c r="F66" s="123"/>
      <c r="G66" s="123"/>
      <c r="H66" s="185">
        <v>3</v>
      </c>
      <c r="I66" s="123"/>
      <c r="J66" s="123"/>
      <c r="K66" s="123"/>
      <c r="L66" s="123"/>
      <c r="M66" s="185"/>
      <c r="N66" s="124"/>
      <c r="O66" s="124"/>
      <c r="P66" s="124"/>
      <c r="Q66" s="124"/>
      <c r="R66" s="185"/>
      <c r="S66" s="124"/>
      <c r="T66" s="124"/>
      <c r="U66" s="124"/>
      <c r="V66" s="124"/>
      <c r="W66" s="185"/>
      <c r="X66" s="234"/>
      <c r="Y66" s="125"/>
      <c r="Z66" s="125"/>
      <c r="AA66" s="125"/>
      <c r="AB66" s="107"/>
      <c r="AC66" s="125"/>
      <c r="AD66" s="125"/>
      <c r="AE66" s="125"/>
      <c r="AF66" s="125"/>
      <c r="AG66" s="107"/>
      <c r="AH66" s="186"/>
      <c r="AI66" s="186"/>
      <c r="AJ66" s="186"/>
      <c r="AK66" s="186"/>
      <c r="AL66" s="107"/>
      <c r="AM66" s="186"/>
      <c r="AN66" s="186"/>
      <c r="AO66" s="186"/>
      <c r="AP66" s="186"/>
      <c r="AQ66" s="107"/>
      <c r="AR66" s="188"/>
      <c r="AS66" s="188"/>
      <c r="AT66" s="188"/>
      <c r="AU66" s="188"/>
      <c r="AV66" s="107"/>
      <c r="AW66" s="216"/>
      <c r="AX66" s="216"/>
      <c r="AY66" s="216"/>
      <c r="AZ66" s="216"/>
      <c r="BA66" s="120"/>
      <c r="BB66" s="470">
        <f t="shared" ref="BB66:BB71" si="32">BC66+BD66+BE66+BF66</f>
        <v>30</v>
      </c>
      <c r="BC66" s="344">
        <f t="shared" si="30"/>
        <v>15</v>
      </c>
      <c r="BD66" s="107">
        <f t="shared" si="30"/>
        <v>15</v>
      </c>
      <c r="BE66" s="107">
        <f t="shared" si="30"/>
        <v>0</v>
      </c>
      <c r="BF66" s="443">
        <f t="shared" si="30"/>
        <v>0</v>
      </c>
      <c r="BG66" s="102">
        <v>9</v>
      </c>
      <c r="BH66" s="107">
        <v>9</v>
      </c>
      <c r="BI66" s="107">
        <v>0</v>
      </c>
      <c r="BJ66" s="443">
        <v>0</v>
      </c>
      <c r="BK66" s="213">
        <f t="shared" si="31"/>
        <v>3</v>
      </c>
      <c r="BL66" s="107"/>
      <c r="BM66" s="134"/>
      <c r="BN66" s="102"/>
      <c r="BO66" s="120"/>
      <c r="BP66" s="107"/>
      <c r="BQ66" s="120"/>
      <c r="BR66" s="107"/>
      <c r="BS66" s="134"/>
      <c r="BT66" s="102"/>
      <c r="BU66" s="193"/>
      <c r="BV66" s="107"/>
      <c r="BW66" s="134"/>
      <c r="BX66" s="102"/>
      <c r="BY66" s="120"/>
      <c r="BZ66" s="107"/>
      <c r="CA66" s="134"/>
      <c r="CB66" s="120"/>
      <c r="CC66" s="122"/>
      <c r="CD66" s="130"/>
      <c r="CE66" s="131"/>
      <c r="CF66" s="201"/>
      <c r="CG66" s="131"/>
      <c r="CH66" s="130"/>
      <c r="CI66" s="131"/>
      <c r="CJ66" s="201"/>
      <c r="CK66" s="202"/>
      <c r="CL66" s="130">
        <f>BB66</f>
        <v>30</v>
      </c>
      <c r="CM66" s="131">
        <f>BK66</f>
        <v>3</v>
      </c>
      <c r="CN66" s="130"/>
      <c r="CO66" s="131"/>
      <c r="CP66" s="130"/>
      <c r="CQ66" s="131"/>
      <c r="CR66" s="130"/>
      <c r="CS66" s="131"/>
      <c r="CT66" s="195"/>
      <c r="CU66" s="131"/>
      <c r="CV66" s="138"/>
      <c r="CW66" s="131"/>
      <c r="CX66" s="130"/>
      <c r="CY66" s="131"/>
      <c r="CZ66" s="130"/>
      <c r="DA66" s="131"/>
      <c r="DB66" s="102"/>
      <c r="DC66" s="120"/>
      <c r="DD66" s="140"/>
      <c r="DE66" s="120"/>
      <c r="DF66" s="140"/>
      <c r="DG66" s="140"/>
      <c r="DH66" s="23"/>
      <c r="DI66" s="23"/>
      <c r="DJ66" s="23"/>
      <c r="DK66" s="107"/>
      <c r="DL66" s="120"/>
      <c r="DM66" s="196"/>
      <c r="DN66" s="120"/>
      <c r="DO66" s="120"/>
      <c r="DP66" s="120"/>
      <c r="DQ66" s="120"/>
      <c r="DR66" s="83"/>
      <c r="DS66" s="84"/>
      <c r="DT66" s="84"/>
      <c r="DU66" s="84"/>
      <c r="DV66" s="88"/>
      <c r="DW66" s="233"/>
      <c r="DX66" s="233"/>
      <c r="DY66" s="233"/>
      <c r="DZ66" s="233"/>
      <c r="EA66" s="233"/>
      <c r="EB66" s="233"/>
      <c r="EC66" s="233"/>
      <c r="ED66" s="233"/>
      <c r="EE66" s="233"/>
      <c r="EF66" s="120">
        <f>BK66</f>
        <v>3</v>
      </c>
      <c r="EG66" s="121">
        <v>15</v>
      </c>
      <c r="EH66" s="122">
        <f t="shared" si="22"/>
        <v>1.5</v>
      </c>
      <c r="EI66" s="88"/>
      <c r="EJ66" s="88"/>
      <c r="EQ66" s="525"/>
      <c r="ER66" s="688"/>
      <c r="ES66" s="689"/>
      <c r="ET66" s="526"/>
      <c r="EU66" s="526"/>
      <c r="EV66" s="526"/>
      <c r="EW66" s="527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</row>
    <row r="67" spans="1:219" ht="30" customHeight="1" thickBot="1">
      <c r="A67" s="446">
        <v>3</v>
      </c>
      <c r="B67" s="485" t="s">
        <v>155</v>
      </c>
      <c r="C67" s="390"/>
      <c r="D67" s="123"/>
      <c r="E67" s="123"/>
      <c r="F67" s="123"/>
      <c r="G67" s="123"/>
      <c r="H67" s="185"/>
      <c r="I67" s="123"/>
      <c r="J67" s="123"/>
      <c r="K67" s="123"/>
      <c r="L67" s="123"/>
      <c r="M67" s="185"/>
      <c r="N67" s="124"/>
      <c r="O67" s="124"/>
      <c r="P67" s="124"/>
      <c r="Q67" s="124"/>
      <c r="R67" s="185"/>
      <c r="S67" s="124"/>
      <c r="T67" s="124"/>
      <c r="U67" s="124"/>
      <c r="V67" s="124"/>
      <c r="W67" s="185"/>
      <c r="X67" s="234">
        <v>5</v>
      </c>
      <c r="Y67" s="125">
        <v>15</v>
      </c>
      <c r="Z67" s="125"/>
      <c r="AA67" s="125"/>
      <c r="AB67" s="120">
        <v>2</v>
      </c>
      <c r="AC67" s="125"/>
      <c r="AD67" s="125"/>
      <c r="AE67" s="125"/>
      <c r="AF67" s="125"/>
      <c r="AG67" s="107"/>
      <c r="AH67" s="186"/>
      <c r="AI67" s="186"/>
      <c r="AJ67" s="186"/>
      <c r="AK67" s="186"/>
      <c r="AL67" s="107"/>
      <c r="AM67" s="186"/>
      <c r="AN67" s="186"/>
      <c r="AO67" s="186"/>
      <c r="AP67" s="186"/>
      <c r="AQ67" s="107"/>
      <c r="AR67" s="188"/>
      <c r="AS67" s="188"/>
      <c r="AT67" s="188"/>
      <c r="AU67" s="188"/>
      <c r="AV67" s="107"/>
      <c r="AW67" s="216"/>
      <c r="AX67" s="216"/>
      <c r="AY67" s="216"/>
      <c r="AZ67" s="216"/>
      <c r="BA67" s="120"/>
      <c r="BB67" s="470">
        <f t="shared" si="32"/>
        <v>20</v>
      </c>
      <c r="BC67" s="344">
        <f t="shared" si="30"/>
        <v>5</v>
      </c>
      <c r="BD67" s="107">
        <f t="shared" si="30"/>
        <v>15</v>
      </c>
      <c r="BE67" s="107">
        <f t="shared" si="30"/>
        <v>0</v>
      </c>
      <c r="BF67" s="443">
        <f t="shared" si="30"/>
        <v>0</v>
      </c>
      <c r="BG67" s="102">
        <v>3</v>
      </c>
      <c r="BH67" s="107">
        <v>9</v>
      </c>
      <c r="BI67" s="107">
        <v>0</v>
      </c>
      <c r="BJ67" s="443">
        <v>0</v>
      </c>
      <c r="BK67" s="213">
        <f t="shared" si="31"/>
        <v>2</v>
      </c>
      <c r="BL67" s="107"/>
      <c r="BM67" s="134"/>
      <c r="BN67" s="102"/>
      <c r="BO67" s="120"/>
      <c r="BP67" s="107"/>
      <c r="BQ67" s="120"/>
      <c r="BR67" s="107"/>
      <c r="BS67" s="134"/>
      <c r="BT67" s="102"/>
      <c r="BU67" s="193"/>
      <c r="BV67" s="107"/>
      <c r="BW67" s="134"/>
      <c r="BX67" s="102"/>
      <c r="BY67" s="120"/>
      <c r="BZ67" s="107"/>
      <c r="CA67" s="134"/>
      <c r="CB67" s="120"/>
      <c r="CC67" s="122"/>
      <c r="CD67" s="130"/>
      <c r="CE67" s="131"/>
      <c r="CF67" s="201"/>
      <c r="CG67" s="131"/>
      <c r="CH67" s="130"/>
      <c r="CI67" s="131"/>
      <c r="CJ67" s="201"/>
      <c r="CK67" s="202"/>
      <c r="CL67" s="130"/>
      <c r="CM67" s="131"/>
      <c r="CN67" s="130"/>
      <c r="CO67" s="131"/>
      <c r="CP67" s="130"/>
      <c r="CQ67" s="131"/>
      <c r="CR67" s="130"/>
      <c r="CS67" s="131"/>
      <c r="CT67" s="195"/>
      <c r="CU67" s="131"/>
      <c r="CV67" s="138"/>
      <c r="CW67" s="131"/>
      <c r="CX67" s="130"/>
      <c r="CY67" s="131"/>
      <c r="CZ67" s="130"/>
      <c r="DA67" s="131"/>
      <c r="DB67" s="102"/>
      <c r="DC67" s="120"/>
      <c r="DD67" s="140"/>
      <c r="DE67" s="120"/>
      <c r="DF67" s="140"/>
      <c r="DG67" s="140"/>
      <c r="DH67" s="23"/>
      <c r="DI67" s="23"/>
      <c r="DJ67" s="23"/>
      <c r="DK67" s="107"/>
      <c r="DL67" s="120"/>
      <c r="DM67" s="196"/>
      <c r="DN67" s="120"/>
      <c r="DO67" s="120"/>
      <c r="DP67" s="120"/>
      <c r="DQ67" s="120"/>
      <c r="DR67" s="83"/>
      <c r="DS67" s="84"/>
      <c r="DT67" s="84"/>
      <c r="DU67" s="84"/>
      <c r="DV67" s="88"/>
      <c r="DW67" s="233"/>
      <c r="DX67" s="233"/>
      <c r="DY67" s="233"/>
      <c r="DZ67" s="233"/>
      <c r="EA67" s="233"/>
      <c r="EB67" s="233"/>
      <c r="EC67" s="233"/>
      <c r="ED67" s="233"/>
      <c r="EE67" s="233"/>
      <c r="EF67" s="120"/>
      <c r="EG67" s="121">
        <v>5</v>
      </c>
      <c r="EH67" s="122">
        <f t="shared" si="22"/>
        <v>0.5</v>
      </c>
      <c r="EI67" s="88"/>
      <c r="EJ67" s="88"/>
      <c r="EQ67" s="525"/>
      <c r="ER67" s="688"/>
      <c r="ES67" s="689"/>
      <c r="ET67" s="526"/>
      <c r="EU67" s="526"/>
      <c r="EV67" s="526"/>
      <c r="EW67" s="527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</row>
    <row r="68" spans="1:219" ht="21" customHeight="1" thickBot="1">
      <c r="A68" s="446">
        <v>4</v>
      </c>
      <c r="B68" s="485" t="s">
        <v>153</v>
      </c>
      <c r="C68" s="390"/>
      <c r="D68" s="123"/>
      <c r="E68" s="123"/>
      <c r="F68" s="123"/>
      <c r="G68" s="123"/>
      <c r="H68" s="185"/>
      <c r="I68" s="123"/>
      <c r="J68" s="123"/>
      <c r="K68" s="123"/>
      <c r="L68" s="123"/>
      <c r="M68" s="185"/>
      <c r="N68" s="124">
        <v>15</v>
      </c>
      <c r="O68" s="124"/>
      <c r="P68" s="124"/>
      <c r="Q68" s="124"/>
      <c r="R68" s="185">
        <v>2</v>
      </c>
      <c r="S68" s="124"/>
      <c r="T68" s="124"/>
      <c r="U68" s="124"/>
      <c r="V68" s="124"/>
      <c r="W68" s="185"/>
      <c r="X68" s="234"/>
      <c r="Y68" s="125"/>
      <c r="Z68" s="125"/>
      <c r="AA68" s="125"/>
      <c r="AB68" s="120"/>
      <c r="AC68" s="125"/>
      <c r="AD68" s="125"/>
      <c r="AE68" s="125"/>
      <c r="AF68" s="125"/>
      <c r="AG68" s="107"/>
      <c r="AH68" s="235"/>
      <c r="AI68" s="235"/>
      <c r="AJ68" s="235"/>
      <c r="AK68" s="235"/>
      <c r="AL68" s="120"/>
      <c r="AM68" s="235"/>
      <c r="AN68" s="235"/>
      <c r="AO68" s="235"/>
      <c r="AP68" s="235"/>
      <c r="AQ68" s="107"/>
      <c r="AR68" s="216"/>
      <c r="AS68" s="216"/>
      <c r="AT68" s="216"/>
      <c r="AU68" s="216"/>
      <c r="AV68" s="107"/>
      <c r="AW68" s="216"/>
      <c r="AX68" s="216"/>
      <c r="AY68" s="216"/>
      <c r="AZ68" s="216"/>
      <c r="BA68" s="120"/>
      <c r="BB68" s="470">
        <f t="shared" si="32"/>
        <v>15</v>
      </c>
      <c r="BC68" s="344">
        <f t="shared" si="30"/>
        <v>15</v>
      </c>
      <c r="BD68" s="107">
        <f t="shared" si="30"/>
        <v>0</v>
      </c>
      <c r="BE68" s="107">
        <f t="shared" si="30"/>
        <v>0</v>
      </c>
      <c r="BF68" s="443">
        <f t="shared" si="30"/>
        <v>0</v>
      </c>
      <c r="BG68" s="102">
        <v>9</v>
      </c>
      <c r="BH68" s="107">
        <v>0</v>
      </c>
      <c r="BI68" s="107">
        <v>0</v>
      </c>
      <c r="BJ68" s="443">
        <v>0</v>
      </c>
      <c r="BK68" s="213">
        <f t="shared" si="31"/>
        <v>2</v>
      </c>
      <c r="BL68" s="107"/>
      <c r="BM68" s="134"/>
      <c r="BN68" s="102"/>
      <c r="BO68" s="120"/>
      <c r="BP68" s="107"/>
      <c r="BQ68" s="120"/>
      <c r="BR68" s="107"/>
      <c r="BS68" s="134"/>
      <c r="BT68" s="102"/>
      <c r="BU68" s="193"/>
      <c r="BV68" s="107"/>
      <c r="BW68" s="134"/>
      <c r="BX68" s="102"/>
      <c r="BY68" s="120"/>
      <c r="BZ68" s="107"/>
      <c r="CA68" s="134"/>
      <c r="CB68" s="120"/>
      <c r="CC68" s="122"/>
      <c r="CD68" s="130"/>
      <c r="CE68" s="131"/>
      <c r="CF68" s="201"/>
      <c r="CG68" s="131"/>
      <c r="CH68" s="130"/>
      <c r="CI68" s="131"/>
      <c r="CJ68" s="201"/>
      <c r="CK68" s="202"/>
      <c r="CL68" s="130">
        <f t="shared" ref="CL68:CL74" si="33">BB68</f>
        <v>15</v>
      </c>
      <c r="CM68" s="131">
        <f>BK68</f>
        <v>2</v>
      </c>
      <c r="CN68" s="130"/>
      <c r="CO68" s="131"/>
      <c r="CP68" s="130"/>
      <c r="CQ68" s="131"/>
      <c r="CR68" s="130"/>
      <c r="CS68" s="131"/>
      <c r="CT68" s="195"/>
      <c r="CU68" s="131"/>
      <c r="CV68" s="138"/>
      <c r="CW68" s="131"/>
      <c r="CX68" s="130"/>
      <c r="CY68" s="131"/>
      <c r="CZ68" s="130"/>
      <c r="DA68" s="131"/>
      <c r="DB68" s="102"/>
      <c r="DC68" s="120"/>
      <c r="DD68" s="140"/>
      <c r="DE68" s="120"/>
      <c r="DF68" s="140"/>
      <c r="DG68" s="140"/>
      <c r="DH68" s="23"/>
      <c r="DI68" s="23"/>
      <c r="DJ68" s="23"/>
      <c r="DK68" s="107"/>
      <c r="DL68" s="120"/>
      <c r="DM68" s="196"/>
      <c r="DN68" s="120"/>
      <c r="DO68" s="120"/>
      <c r="DP68" s="120"/>
      <c r="DQ68" s="120"/>
      <c r="DR68" s="83"/>
      <c r="DS68" s="232"/>
      <c r="DT68" s="232"/>
      <c r="DU68" s="232"/>
      <c r="DV68" s="233"/>
      <c r="DW68" s="233"/>
      <c r="DX68" s="233"/>
      <c r="DY68" s="233"/>
      <c r="DZ68" s="233"/>
      <c r="EA68" s="233"/>
      <c r="EB68" s="233"/>
      <c r="EC68" s="233"/>
      <c r="ED68" s="233"/>
      <c r="EE68" s="233"/>
      <c r="EF68" s="120"/>
      <c r="EG68" s="121">
        <v>10</v>
      </c>
      <c r="EH68" s="122">
        <f t="shared" si="22"/>
        <v>1.3333333333333333</v>
      </c>
      <c r="EI68" s="88"/>
      <c r="EJ68" s="88"/>
      <c r="EQ68" s="525"/>
      <c r="ER68" s="688"/>
      <c r="ES68" s="689"/>
      <c r="ET68" s="526"/>
      <c r="EU68" s="526"/>
      <c r="EV68" s="526"/>
      <c r="EW68" s="527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</row>
    <row r="69" spans="1:219" ht="30" customHeight="1" thickBot="1">
      <c r="A69" s="446">
        <v>5</v>
      </c>
      <c r="B69" s="485" t="s">
        <v>156</v>
      </c>
      <c r="C69" s="390"/>
      <c r="D69" s="123"/>
      <c r="E69" s="123"/>
      <c r="F69" s="123"/>
      <c r="G69" s="123"/>
      <c r="H69" s="185"/>
      <c r="I69" s="123"/>
      <c r="J69" s="123"/>
      <c r="K69" s="123"/>
      <c r="L69" s="123"/>
      <c r="M69" s="185"/>
      <c r="N69" s="124"/>
      <c r="O69" s="124"/>
      <c r="P69" s="124"/>
      <c r="Q69" s="124"/>
      <c r="R69" s="185"/>
      <c r="S69" s="124"/>
      <c r="T69" s="124"/>
      <c r="U69" s="124"/>
      <c r="V69" s="124"/>
      <c r="W69" s="185"/>
      <c r="X69" s="234">
        <v>15</v>
      </c>
      <c r="Y69" s="125">
        <v>15</v>
      </c>
      <c r="Z69" s="125"/>
      <c r="AA69" s="125"/>
      <c r="AB69" s="120">
        <v>2</v>
      </c>
      <c r="AC69" s="125"/>
      <c r="AD69" s="125"/>
      <c r="AE69" s="125"/>
      <c r="AF69" s="125"/>
      <c r="AG69" s="107"/>
      <c r="AH69" s="235"/>
      <c r="AI69" s="235"/>
      <c r="AJ69" s="235"/>
      <c r="AK69" s="235"/>
      <c r="AL69" s="120"/>
      <c r="AM69" s="235"/>
      <c r="AN69" s="235"/>
      <c r="AO69" s="235"/>
      <c r="AP69" s="235"/>
      <c r="AQ69" s="107"/>
      <c r="AR69" s="216"/>
      <c r="AS69" s="216"/>
      <c r="AT69" s="216"/>
      <c r="AU69" s="216"/>
      <c r="AV69" s="107"/>
      <c r="AW69" s="216"/>
      <c r="AX69" s="216"/>
      <c r="AY69" s="216"/>
      <c r="AZ69" s="216"/>
      <c r="BA69" s="120"/>
      <c r="BB69" s="470">
        <f t="shared" si="32"/>
        <v>30</v>
      </c>
      <c r="BC69" s="344">
        <f t="shared" si="30"/>
        <v>15</v>
      </c>
      <c r="BD69" s="107">
        <f t="shared" si="30"/>
        <v>15</v>
      </c>
      <c r="BE69" s="107">
        <f t="shared" si="30"/>
        <v>0</v>
      </c>
      <c r="BF69" s="443">
        <f t="shared" si="30"/>
        <v>0</v>
      </c>
      <c r="BG69" s="102">
        <v>9</v>
      </c>
      <c r="BH69" s="107">
        <v>9</v>
      </c>
      <c r="BI69" s="107">
        <v>0</v>
      </c>
      <c r="BJ69" s="443">
        <v>0</v>
      </c>
      <c r="BK69" s="213">
        <f t="shared" si="31"/>
        <v>2</v>
      </c>
      <c r="BL69" s="107"/>
      <c r="BM69" s="194"/>
      <c r="BN69" s="102"/>
      <c r="BO69" s="120"/>
      <c r="BP69" s="107"/>
      <c r="BQ69" s="120"/>
      <c r="BR69" s="107"/>
      <c r="BS69" s="194"/>
      <c r="BT69" s="102"/>
      <c r="BU69" s="193"/>
      <c r="BV69" s="107"/>
      <c r="BW69" s="194"/>
      <c r="BX69" s="102"/>
      <c r="BY69" s="120"/>
      <c r="BZ69" s="107"/>
      <c r="CA69" s="134"/>
      <c r="CB69" s="120"/>
      <c r="CC69" s="122"/>
      <c r="CD69" s="130"/>
      <c r="CE69" s="131"/>
      <c r="CF69" s="201"/>
      <c r="CG69" s="131"/>
      <c r="CH69" s="130"/>
      <c r="CI69" s="131"/>
      <c r="CJ69" s="201"/>
      <c r="CK69" s="202"/>
      <c r="CL69" s="130">
        <f t="shared" si="33"/>
        <v>30</v>
      </c>
      <c r="CM69" s="131">
        <f>BK69</f>
        <v>2</v>
      </c>
      <c r="CN69" s="130"/>
      <c r="CO69" s="131"/>
      <c r="CP69" s="130"/>
      <c r="CQ69" s="131"/>
      <c r="CR69" s="130"/>
      <c r="CS69" s="131"/>
      <c r="CT69" s="195"/>
      <c r="CU69" s="131"/>
      <c r="CV69" s="138"/>
      <c r="CW69" s="131"/>
      <c r="CX69" s="130"/>
      <c r="CY69" s="131"/>
      <c r="CZ69" s="130"/>
      <c r="DA69" s="131"/>
      <c r="DB69" s="220">
        <v>4</v>
      </c>
      <c r="DC69" s="221">
        <f>BB69/25</f>
        <v>1.2</v>
      </c>
      <c r="DD69" s="228">
        <f>DC69*100/180</f>
        <v>0.66666666666666663</v>
      </c>
      <c r="DE69" s="221">
        <f>DB69/25</f>
        <v>0.16</v>
      </c>
      <c r="DF69" s="228">
        <f>DE69*100/180</f>
        <v>8.8888888888888892E-2</v>
      </c>
      <c r="DG69" s="228">
        <f>DD69+DF69</f>
        <v>0.75555555555555554</v>
      </c>
      <c r="DH69" s="229"/>
      <c r="DI69" s="229"/>
      <c r="DJ69" s="229"/>
      <c r="DK69" s="218">
        <f>BB69</f>
        <v>30</v>
      </c>
      <c r="DL69" s="221">
        <f>BK69</f>
        <v>2</v>
      </c>
      <c r="DM69" s="230">
        <f>DL69*100/180</f>
        <v>1.1111111111111112</v>
      </c>
      <c r="DN69" s="221">
        <f>BK69</f>
        <v>2</v>
      </c>
      <c r="DO69" s="221"/>
      <c r="DP69" s="221"/>
      <c r="DQ69" s="221"/>
      <c r="DR69" s="231" t="s">
        <v>157</v>
      </c>
      <c r="DS69" s="232"/>
      <c r="DT69" s="232"/>
      <c r="DU69" s="232"/>
      <c r="DV69" s="233"/>
      <c r="DW69" s="233"/>
      <c r="DX69" s="233"/>
      <c r="DY69" s="233"/>
      <c r="DZ69" s="233"/>
      <c r="EA69" s="233"/>
      <c r="EB69" s="233"/>
      <c r="EC69" s="233"/>
      <c r="ED69" s="233"/>
      <c r="EE69" s="233"/>
      <c r="EF69" s="120"/>
      <c r="EG69" s="121">
        <v>15</v>
      </c>
      <c r="EH69" s="122">
        <f t="shared" si="22"/>
        <v>1</v>
      </c>
      <c r="EI69" s="88"/>
      <c r="EJ69" s="88"/>
      <c r="EQ69" s="525"/>
      <c r="ER69" s="688"/>
      <c r="ES69" s="689"/>
      <c r="ET69" s="526"/>
      <c r="EU69" s="526"/>
      <c r="EV69" s="526"/>
      <c r="EW69" s="527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</row>
    <row r="70" spans="1:219" ht="90" customHeight="1" thickBot="1">
      <c r="A70" s="446">
        <v>6</v>
      </c>
      <c r="B70" s="467" t="s">
        <v>158</v>
      </c>
      <c r="C70" s="390"/>
      <c r="D70" s="123"/>
      <c r="E70" s="123"/>
      <c r="F70" s="123"/>
      <c r="G70" s="123"/>
      <c r="H70" s="185"/>
      <c r="I70" s="123"/>
      <c r="J70" s="123"/>
      <c r="K70" s="123"/>
      <c r="L70" s="123"/>
      <c r="M70" s="185"/>
      <c r="N70" s="124"/>
      <c r="O70" s="124"/>
      <c r="P70" s="124"/>
      <c r="Q70" s="124"/>
      <c r="R70" s="185"/>
      <c r="S70" s="124"/>
      <c r="T70" s="124"/>
      <c r="U70" s="124"/>
      <c r="V70" s="124"/>
      <c r="W70" s="185"/>
      <c r="X70" s="234"/>
      <c r="Y70" s="125"/>
      <c r="Z70" s="125"/>
      <c r="AA70" s="125"/>
      <c r="AB70" s="120"/>
      <c r="AC70" s="125"/>
      <c r="AD70" s="125"/>
      <c r="AE70" s="125"/>
      <c r="AF70" s="125"/>
      <c r="AG70" s="107"/>
      <c r="AH70" s="186"/>
      <c r="AI70" s="235">
        <v>30</v>
      </c>
      <c r="AJ70" s="235"/>
      <c r="AK70" s="235"/>
      <c r="AL70" s="120">
        <v>2</v>
      </c>
      <c r="AM70" s="235"/>
      <c r="AN70" s="235"/>
      <c r="AO70" s="186"/>
      <c r="AP70" s="186"/>
      <c r="AQ70" s="120"/>
      <c r="AR70" s="188"/>
      <c r="AS70" s="188"/>
      <c r="AT70" s="188"/>
      <c r="AU70" s="188"/>
      <c r="AV70" s="107"/>
      <c r="AW70" s="216"/>
      <c r="AX70" s="216"/>
      <c r="AY70" s="216"/>
      <c r="AZ70" s="216"/>
      <c r="BA70" s="120"/>
      <c r="BB70" s="470">
        <f t="shared" si="32"/>
        <v>30</v>
      </c>
      <c r="BC70" s="344">
        <f t="shared" si="30"/>
        <v>0</v>
      </c>
      <c r="BD70" s="107">
        <f t="shared" si="30"/>
        <v>30</v>
      </c>
      <c r="BE70" s="107">
        <f t="shared" si="30"/>
        <v>0</v>
      </c>
      <c r="BF70" s="443">
        <f t="shared" si="30"/>
        <v>0</v>
      </c>
      <c r="BG70" s="102">
        <v>0</v>
      </c>
      <c r="BH70" s="107">
        <v>18</v>
      </c>
      <c r="BI70" s="107">
        <v>0</v>
      </c>
      <c r="BJ70" s="443">
        <v>0</v>
      </c>
      <c r="BK70" s="213">
        <f t="shared" si="31"/>
        <v>2</v>
      </c>
      <c r="BL70" s="107"/>
      <c r="BM70" s="194"/>
      <c r="BN70" s="102"/>
      <c r="BO70" s="120"/>
      <c r="BP70" s="107"/>
      <c r="BQ70" s="120"/>
      <c r="BR70" s="107"/>
      <c r="BS70" s="194"/>
      <c r="BT70" s="102"/>
      <c r="BU70" s="193"/>
      <c r="BV70" s="107"/>
      <c r="BW70" s="194"/>
      <c r="BX70" s="102"/>
      <c r="BY70" s="120"/>
      <c r="BZ70" s="107"/>
      <c r="CA70" s="134"/>
      <c r="CB70" s="120"/>
      <c r="CC70" s="122"/>
      <c r="CD70" s="130"/>
      <c r="CE70" s="131"/>
      <c r="CF70" s="201"/>
      <c r="CG70" s="131"/>
      <c r="CH70" s="130"/>
      <c r="CI70" s="131"/>
      <c r="CJ70" s="201"/>
      <c r="CK70" s="202"/>
      <c r="CL70" s="130">
        <f t="shared" si="33"/>
        <v>30</v>
      </c>
      <c r="CM70" s="131">
        <f>BK70</f>
        <v>2</v>
      </c>
      <c r="CN70" s="130"/>
      <c r="CO70" s="131"/>
      <c r="CP70" s="130"/>
      <c r="CQ70" s="131"/>
      <c r="CR70" s="130"/>
      <c r="CS70" s="131"/>
      <c r="CT70" s="195"/>
      <c r="CU70" s="131"/>
      <c r="CV70" s="138"/>
      <c r="CW70" s="131"/>
      <c r="CX70" s="130"/>
      <c r="CY70" s="131"/>
      <c r="CZ70" s="130"/>
      <c r="DA70" s="131"/>
      <c r="DB70" s="102"/>
      <c r="DC70" s="120"/>
      <c r="DD70" s="140"/>
      <c r="DE70" s="120"/>
      <c r="DF70" s="140"/>
      <c r="DG70" s="140"/>
      <c r="DH70" s="23"/>
      <c r="DI70" s="23"/>
      <c r="DJ70" s="23"/>
      <c r="DK70" s="107"/>
      <c r="DL70" s="120"/>
      <c r="DM70" s="196"/>
      <c r="DN70" s="120"/>
      <c r="DO70" s="120"/>
      <c r="DP70" s="120"/>
      <c r="DQ70" s="221"/>
      <c r="DR70" s="231"/>
      <c r="DS70" s="232"/>
      <c r="DT70" s="232"/>
      <c r="DU70" s="232"/>
      <c r="DV70" s="233"/>
      <c r="DW70" s="233"/>
      <c r="DX70" s="233"/>
      <c r="DY70" s="233"/>
      <c r="DZ70" s="233"/>
      <c r="EA70" s="233"/>
      <c r="EB70" s="233"/>
      <c r="EC70" s="233"/>
      <c r="ED70" s="233"/>
      <c r="EE70" s="233"/>
      <c r="EF70" s="120"/>
      <c r="EG70" s="121">
        <v>30</v>
      </c>
      <c r="EH70" s="122">
        <f t="shared" si="22"/>
        <v>2</v>
      </c>
      <c r="EI70" s="88"/>
      <c r="EJ70" s="88"/>
      <c r="EQ70" s="525"/>
      <c r="ER70" s="688"/>
      <c r="ES70" s="689"/>
      <c r="ET70" s="526"/>
      <c r="EU70" s="526"/>
      <c r="EV70" s="526"/>
      <c r="EW70" s="527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</row>
    <row r="71" spans="1:219" ht="60" customHeight="1" thickBot="1">
      <c r="A71" s="446">
        <v>7</v>
      </c>
      <c r="B71" s="485" t="s">
        <v>154</v>
      </c>
      <c r="C71" s="390"/>
      <c r="D71" s="123"/>
      <c r="E71" s="123"/>
      <c r="F71" s="123"/>
      <c r="G71" s="123"/>
      <c r="H71" s="185"/>
      <c r="I71" s="123"/>
      <c r="J71" s="123"/>
      <c r="K71" s="123"/>
      <c r="L71" s="123"/>
      <c r="M71" s="185"/>
      <c r="N71" s="124">
        <v>15</v>
      </c>
      <c r="O71" s="124">
        <v>15</v>
      </c>
      <c r="P71" s="124"/>
      <c r="Q71" s="124"/>
      <c r="R71" s="185">
        <v>3</v>
      </c>
      <c r="S71" s="124">
        <v>15</v>
      </c>
      <c r="T71" s="124">
        <v>15</v>
      </c>
      <c r="U71" s="124"/>
      <c r="V71" s="124"/>
      <c r="W71" s="185">
        <v>3</v>
      </c>
      <c r="X71" s="234">
        <v>15</v>
      </c>
      <c r="Y71" s="125">
        <v>15</v>
      </c>
      <c r="Z71" s="125"/>
      <c r="AA71" s="125"/>
      <c r="AB71" s="120">
        <v>3</v>
      </c>
      <c r="AC71" s="125"/>
      <c r="AD71" s="125"/>
      <c r="AE71" s="125"/>
      <c r="AF71" s="125"/>
      <c r="AG71" s="107"/>
      <c r="AH71" s="186"/>
      <c r="AI71" s="294"/>
      <c r="AJ71" s="294"/>
      <c r="AK71" s="294"/>
      <c r="AL71" s="107"/>
      <c r="AM71" s="235"/>
      <c r="AN71" s="235"/>
      <c r="AO71" s="235"/>
      <c r="AP71" s="235"/>
      <c r="AQ71" s="107"/>
      <c r="AR71" s="188"/>
      <c r="AS71" s="188"/>
      <c r="AT71" s="188"/>
      <c r="AU71" s="188"/>
      <c r="AV71" s="107"/>
      <c r="AW71" s="188"/>
      <c r="AX71" s="188"/>
      <c r="AY71" s="188"/>
      <c r="AZ71" s="188"/>
      <c r="BA71" s="120"/>
      <c r="BB71" s="470">
        <f t="shared" si="32"/>
        <v>90</v>
      </c>
      <c r="BC71" s="344">
        <f t="shared" si="30"/>
        <v>45</v>
      </c>
      <c r="BD71" s="107">
        <f t="shared" si="30"/>
        <v>45</v>
      </c>
      <c r="BE71" s="107">
        <f t="shared" si="30"/>
        <v>0</v>
      </c>
      <c r="BF71" s="443">
        <f t="shared" si="30"/>
        <v>0</v>
      </c>
      <c r="BG71" s="102">
        <v>27</v>
      </c>
      <c r="BH71" s="107">
        <v>27</v>
      </c>
      <c r="BI71" s="107">
        <v>0</v>
      </c>
      <c r="BJ71" s="443">
        <v>0</v>
      </c>
      <c r="BK71" s="213">
        <f t="shared" si="31"/>
        <v>9</v>
      </c>
      <c r="BL71" s="107"/>
      <c r="BM71" s="194"/>
      <c r="BN71" s="102"/>
      <c r="BO71" s="120"/>
      <c r="BP71" s="107"/>
      <c r="BQ71" s="120"/>
      <c r="BR71" s="107"/>
      <c r="BS71" s="194"/>
      <c r="BT71" s="102"/>
      <c r="BU71" s="193"/>
      <c r="BV71" s="107"/>
      <c r="BW71" s="194"/>
      <c r="BX71" s="102"/>
      <c r="BY71" s="120"/>
      <c r="BZ71" s="107"/>
      <c r="CA71" s="134"/>
      <c r="CB71" s="120"/>
      <c r="CC71" s="122"/>
      <c r="CD71" s="130"/>
      <c r="CE71" s="131"/>
      <c r="CF71" s="201"/>
      <c r="CG71" s="131"/>
      <c r="CH71" s="130"/>
      <c r="CI71" s="131"/>
      <c r="CJ71" s="201"/>
      <c r="CK71" s="202"/>
      <c r="CL71" s="130">
        <f t="shared" si="33"/>
        <v>90</v>
      </c>
      <c r="CM71" s="131">
        <f>BK71</f>
        <v>9</v>
      </c>
      <c r="CN71" s="130"/>
      <c r="CO71" s="131"/>
      <c r="CP71" s="130"/>
      <c r="CQ71" s="131"/>
      <c r="CR71" s="130"/>
      <c r="CS71" s="131"/>
      <c r="CT71" s="195"/>
      <c r="CU71" s="131"/>
      <c r="CV71" s="138"/>
      <c r="CW71" s="131"/>
      <c r="CX71" s="130"/>
      <c r="CY71" s="131"/>
      <c r="CZ71" s="130"/>
      <c r="DA71" s="131"/>
      <c r="DB71" s="102"/>
      <c r="DC71" s="120"/>
      <c r="DD71" s="140"/>
      <c r="DE71" s="120"/>
      <c r="DF71" s="140"/>
      <c r="DG71" s="140"/>
      <c r="DH71" s="23"/>
      <c r="DI71" s="23"/>
      <c r="DJ71" s="23"/>
      <c r="DK71" s="107"/>
      <c r="DL71" s="120"/>
      <c r="DM71" s="196"/>
      <c r="DN71" s="120"/>
      <c r="DO71" s="120"/>
      <c r="DP71" s="120"/>
      <c r="DQ71" s="120"/>
      <c r="DR71" s="231"/>
      <c r="DS71" s="232"/>
      <c r="DT71" s="232"/>
      <c r="DU71" s="232"/>
      <c r="DV71" s="233"/>
      <c r="DW71" s="233"/>
      <c r="DX71" s="233"/>
      <c r="DY71" s="233"/>
      <c r="DZ71" s="233"/>
      <c r="EA71" s="233"/>
      <c r="EB71" s="233"/>
      <c r="EC71" s="233"/>
      <c r="ED71" s="233"/>
      <c r="EE71" s="233"/>
      <c r="EF71" s="120"/>
      <c r="EG71" s="121">
        <v>30</v>
      </c>
      <c r="EH71" s="122">
        <f t="shared" si="22"/>
        <v>3</v>
      </c>
      <c r="EI71" s="88"/>
      <c r="EJ71" s="88"/>
      <c r="EQ71" s="525"/>
      <c r="ER71" s="688"/>
      <c r="ES71" s="689"/>
      <c r="ET71" s="526"/>
      <c r="EU71" s="526"/>
      <c r="EV71" s="526"/>
      <c r="EW71" s="527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</row>
    <row r="72" spans="1:219" ht="19.899999999999999" hidden="1" customHeight="1">
      <c r="A72" s="725" t="s">
        <v>343</v>
      </c>
      <c r="B72" s="603"/>
      <c r="C72" s="603"/>
      <c r="D72" s="603"/>
      <c r="E72" s="603"/>
      <c r="F72" s="603"/>
      <c r="G72" s="603"/>
      <c r="H72" s="603"/>
      <c r="I72" s="603"/>
      <c r="J72" s="603"/>
      <c r="K72" s="603"/>
      <c r="L72" s="603"/>
      <c r="M72" s="603"/>
      <c r="N72" s="603"/>
      <c r="O72" s="603"/>
      <c r="P72" s="603"/>
      <c r="Q72" s="603"/>
      <c r="R72" s="603"/>
      <c r="S72" s="603"/>
      <c r="T72" s="603"/>
      <c r="U72" s="603"/>
      <c r="V72" s="603"/>
      <c r="W72" s="603"/>
      <c r="X72" s="603"/>
      <c r="Y72" s="603"/>
      <c r="Z72" s="603"/>
      <c r="AA72" s="603"/>
      <c r="AB72" s="603"/>
      <c r="AC72" s="603"/>
      <c r="AD72" s="603"/>
      <c r="AE72" s="603"/>
      <c r="AF72" s="603"/>
      <c r="AG72" s="603"/>
      <c r="AH72" s="603"/>
      <c r="AI72" s="603"/>
      <c r="AJ72" s="603"/>
      <c r="AK72" s="603"/>
      <c r="AL72" s="603"/>
      <c r="AM72" s="603"/>
      <c r="AN72" s="603"/>
      <c r="AO72" s="603"/>
      <c r="AP72" s="603"/>
      <c r="AQ72" s="603"/>
      <c r="AR72" s="603"/>
      <c r="AS72" s="603"/>
      <c r="AT72" s="603"/>
      <c r="AU72" s="603"/>
      <c r="AV72" s="603"/>
      <c r="AW72" s="603"/>
      <c r="AX72" s="603"/>
      <c r="AY72" s="603"/>
      <c r="AZ72" s="603"/>
      <c r="BA72" s="603"/>
      <c r="BB72" s="203">
        <f>SUM(BB73:BB90)</f>
        <v>455</v>
      </c>
      <c r="BC72" s="471"/>
      <c r="BD72" s="205"/>
      <c r="BE72" s="205"/>
      <c r="BF72" s="445"/>
      <c r="BG72" s="204"/>
      <c r="BH72" s="205"/>
      <c r="BI72" s="205"/>
      <c r="BJ72" s="445"/>
      <c r="BK72" s="440">
        <f>SUM(BK73:BK90)</f>
        <v>42</v>
      </c>
      <c r="BL72" s="107"/>
      <c r="BM72" s="134"/>
      <c r="BN72" s="102"/>
      <c r="BO72" s="120"/>
      <c r="BP72" s="107"/>
      <c r="BQ72" s="120"/>
      <c r="BR72" s="107"/>
      <c r="BS72" s="134"/>
      <c r="BT72" s="102"/>
      <c r="BU72" s="193"/>
      <c r="BV72" s="107"/>
      <c r="BW72" s="134"/>
      <c r="BX72" s="102"/>
      <c r="BY72" s="120"/>
      <c r="BZ72" s="107"/>
      <c r="CA72" s="134"/>
      <c r="CB72" s="120"/>
      <c r="CC72" s="122"/>
      <c r="CD72" s="130"/>
      <c r="CE72" s="131"/>
      <c r="CF72" s="201"/>
      <c r="CG72" s="131"/>
      <c r="CH72" s="130"/>
      <c r="CI72" s="131"/>
      <c r="CJ72" s="201"/>
      <c r="CK72" s="202"/>
      <c r="CL72" s="130">
        <f t="shared" si="33"/>
        <v>455</v>
      </c>
      <c r="CM72" s="131"/>
      <c r="CN72" s="130"/>
      <c r="CO72" s="131"/>
      <c r="CP72" s="130"/>
      <c r="CQ72" s="131"/>
      <c r="CR72" s="130"/>
      <c r="CS72" s="131"/>
      <c r="CT72" s="195"/>
      <c r="CU72" s="131"/>
      <c r="CV72" s="138"/>
      <c r="CW72" s="131"/>
      <c r="CX72" s="130"/>
      <c r="CY72" s="131"/>
      <c r="CZ72" s="130"/>
      <c r="DA72" s="131"/>
      <c r="DB72" s="102"/>
      <c r="DC72" s="120"/>
      <c r="DD72" s="140"/>
      <c r="DE72" s="120"/>
      <c r="DF72" s="140"/>
      <c r="DG72" s="140"/>
      <c r="DH72" s="23"/>
      <c r="DI72" s="23"/>
      <c r="DJ72" s="23"/>
      <c r="DK72" s="107"/>
      <c r="DL72" s="120"/>
      <c r="DM72" s="196"/>
      <c r="DN72" s="120"/>
      <c r="DO72" s="120"/>
      <c r="DP72" s="120"/>
      <c r="DQ72" s="120"/>
      <c r="DR72" s="231"/>
      <c r="DS72" s="232"/>
      <c r="DT72" s="232"/>
      <c r="DU72" s="232"/>
      <c r="DV72" s="233"/>
      <c r="DW72" s="233"/>
      <c r="DX72" s="233"/>
      <c r="DY72" s="233"/>
      <c r="DZ72" s="233"/>
      <c r="EA72" s="233"/>
      <c r="EB72" s="233"/>
      <c r="EC72" s="233"/>
      <c r="ED72" s="233"/>
      <c r="EE72" s="233"/>
      <c r="EF72" s="120"/>
      <c r="EG72" s="121"/>
      <c r="EH72" s="122">
        <f t="shared" si="22"/>
        <v>0</v>
      </c>
      <c r="EI72" s="88"/>
      <c r="EJ72" s="88"/>
      <c r="EQ72" s="525"/>
      <c r="ER72" s="688"/>
      <c r="ES72" s="689"/>
      <c r="ET72" s="529"/>
      <c r="EU72" s="526"/>
      <c r="EV72" s="526"/>
      <c r="EW72" s="527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</row>
    <row r="73" spans="1:219" ht="30" customHeight="1" thickBot="1">
      <c r="A73" s="344">
        <v>8</v>
      </c>
      <c r="B73" s="467" t="s">
        <v>167</v>
      </c>
      <c r="C73" s="390"/>
      <c r="D73" s="123"/>
      <c r="E73" s="123"/>
      <c r="F73" s="123"/>
      <c r="G73" s="123"/>
      <c r="H73" s="185"/>
      <c r="I73" s="123"/>
      <c r="J73" s="123"/>
      <c r="K73" s="123"/>
      <c r="L73" s="123"/>
      <c r="M73" s="185"/>
      <c r="N73" s="124"/>
      <c r="O73" s="124"/>
      <c r="P73" s="124"/>
      <c r="Q73" s="124"/>
      <c r="R73" s="185"/>
      <c r="S73" s="124"/>
      <c r="T73" s="124"/>
      <c r="U73" s="124"/>
      <c r="V73" s="124"/>
      <c r="W73" s="185"/>
      <c r="X73" s="234"/>
      <c r="Y73" s="125"/>
      <c r="Z73" s="125"/>
      <c r="AA73" s="125"/>
      <c r="AB73" s="120"/>
      <c r="AC73" s="125"/>
      <c r="AD73" s="125"/>
      <c r="AE73" s="125"/>
      <c r="AF73" s="125"/>
      <c r="AG73" s="107"/>
      <c r="AH73" s="295">
        <v>30</v>
      </c>
      <c r="AI73" s="295">
        <v>30</v>
      </c>
      <c r="AJ73" s="186"/>
      <c r="AK73" s="186"/>
      <c r="AL73" s="193">
        <v>4</v>
      </c>
      <c r="AM73" s="235"/>
      <c r="AN73" s="235"/>
      <c r="AO73" s="235"/>
      <c r="AP73" s="235"/>
      <c r="AQ73" s="193"/>
      <c r="AR73" s="188"/>
      <c r="AS73" s="188"/>
      <c r="AT73" s="188"/>
      <c r="AU73" s="188"/>
      <c r="AV73" s="187"/>
      <c r="AW73" s="216"/>
      <c r="AX73" s="216"/>
      <c r="AY73" s="216"/>
      <c r="AZ73" s="216"/>
      <c r="BA73" s="187"/>
      <c r="BB73" s="470">
        <f t="shared" ref="BB73:BB90" si="34">BC73+BD73+BE73+BF73</f>
        <v>60</v>
      </c>
      <c r="BC73" s="344">
        <f t="shared" ref="BC73:BF74" si="35">D73+I73+N73+S73+X73+AC73+AH73+AM73+AR73+AW73</f>
        <v>30</v>
      </c>
      <c r="BD73" s="107">
        <f t="shared" si="35"/>
        <v>30</v>
      </c>
      <c r="BE73" s="107">
        <f t="shared" si="35"/>
        <v>0</v>
      </c>
      <c r="BF73" s="443">
        <f t="shared" si="35"/>
        <v>0</v>
      </c>
      <c r="BG73" s="102">
        <v>18</v>
      </c>
      <c r="BH73" s="107">
        <v>18</v>
      </c>
      <c r="BI73" s="107">
        <v>0</v>
      </c>
      <c r="BJ73" s="443">
        <v>0</v>
      </c>
      <c r="BK73" s="213">
        <f>SUM(H73,M73,R73,W73,AB73,AG73,AL73,AQ73,AV73,BA73)</f>
        <v>4</v>
      </c>
      <c r="BL73" s="107"/>
      <c r="BM73" s="134"/>
      <c r="BN73" s="102"/>
      <c r="BO73" s="120"/>
      <c r="BP73" s="107"/>
      <c r="BQ73" s="120"/>
      <c r="BR73" s="107"/>
      <c r="BS73" s="134"/>
      <c r="BT73" s="102"/>
      <c r="BU73" s="193"/>
      <c r="BV73" s="107"/>
      <c r="BW73" s="134"/>
      <c r="BX73" s="102"/>
      <c r="BY73" s="120"/>
      <c r="BZ73" s="107"/>
      <c r="CA73" s="134"/>
      <c r="CB73" s="120"/>
      <c r="CC73" s="122"/>
      <c r="CD73" s="107"/>
      <c r="CE73" s="120"/>
      <c r="CF73" s="23"/>
      <c r="CG73" s="120"/>
      <c r="CH73" s="107"/>
      <c r="CI73" s="120"/>
      <c r="CJ73" s="23"/>
      <c r="CK73" s="215"/>
      <c r="CL73" s="107">
        <f t="shared" si="33"/>
        <v>60</v>
      </c>
      <c r="CM73" s="120">
        <f>BK73</f>
        <v>4</v>
      </c>
      <c r="CN73" s="107"/>
      <c r="CO73" s="120"/>
      <c r="CP73" s="107"/>
      <c r="CQ73" s="120"/>
      <c r="CR73" s="107"/>
      <c r="CS73" s="120"/>
      <c r="CT73" s="184"/>
      <c r="CU73" s="120"/>
      <c r="CV73" s="101"/>
      <c r="CW73" s="120"/>
      <c r="CX73" s="107"/>
      <c r="CY73" s="120"/>
      <c r="CZ73" s="107"/>
      <c r="DA73" s="120"/>
      <c r="DB73" s="102"/>
      <c r="DC73" s="120"/>
      <c r="DD73" s="140"/>
      <c r="DE73" s="120"/>
      <c r="DF73" s="140"/>
      <c r="DG73" s="140"/>
      <c r="DH73" s="23"/>
      <c r="DI73" s="23"/>
      <c r="DJ73" s="23"/>
      <c r="DK73" s="107"/>
      <c r="DL73" s="120"/>
      <c r="DM73" s="196"/>
      <c r="DN73" s="120"/>
      <c r="DO73" s="120"/>
      <c r="DP73" s="120"/>
      <c r="DQ73" s="120"/>
      <c r="DR73" s="83"/>
      <c r="DS73" s="84"/>
      <c r="DT73" s="84"/>
      <c r="DU73" s="84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120">
        <f>BK73</f>
        <v>4</v>
      </c>
      <c r="EG73" s="121">
        <v>20</v>
      </c>
      <c r="EH73" s="122">
        <f t="shared" si="22"/>
        <v>1.3333333333333333</v>
      </c>
      <c r="EI73" s="88"/>
      <c r="EJ73" s="88"/>
      <c r="EQ73" s="525"/>
      <c r="ER73" s="688"/>
      <c r="ES73" s="689"/>
      <c r="ET73" s="526"/>
      <c r="EU73" s="526"/>
      <c r="EV73" s="526"/>
      <c r="EW73" s="527"/>
    </row>
    <row r="74" spans="1:219" ht="21" customHeight="1" thickBot="1">
      <c r="A74" s="344">
        <v>9</v>
      </c>
      <c r="B74" s="467" t="s">
        <v>170</v>
      </c>
      <c r="C74" s="390"/>
      <c r="D74" s="123"/>
      <c r="E74" s="123"/>
      <c r="F74" s="123"/>
      <c r="G74" s="123"/>
      <c r="H74" s="185"/>
      <c r="I74" s="123"/>
      <c r="J74" s="123"/>
      <c r="K74" s="123"/>
      <c r="L74" s="123"/>
      <c r="M74" s="185"/>
      <c r="N74" s="124"/>
      <c r="O74" s="124"/>
      <c r="P74" s="124"/>
      <c r="Q74" s="124"/>
      <c r="R74" s="185"/>
      <c r="S74" s="124"/>
      <c r="T74" s="124"/>
      <c r="U74" s="124"/>
      <c r="V74" s="124"/>
      <c r="W74" s="185"/>
      <c r="X74" s="234"/>
      <c r="Y74" s="125"/>
      <c r="Z74" s="125"/>
      <c r="AA74" s="125"/>
      <c r="AB74" s="120"/>
      <c r="AC74" s="125"/>
      <c r="AD74" s="125"/>
      <c r="AE74" s="125"/>
      <c r="AF74" s="125"/>
      <c r="AG74" s="107"/>
      <c r="AH74" s="186"/>
      <c r="AI74" s="186"/>
      <c r="AJ74" s="186"/>
      <c r="AK74" s="186"/>
      <c r="AL74" s="107"/>
      <c r="AM74" s="235"/>
      <c r="AN74" s="235"/>
      <c r="AO74" s="235"/>
      <c r="AP74" s="235"/>
      <c r="AQ74" s="107"/>
      <c r="AR74" s="216">
        <v>15</v>
      </c>
      <c r="AS74" s="216">
        <v>15</v>
      </c>
      <c r="AT74" s="188"/>
      <c r="AU74" s="188"/>
      <c r="AV74" s="120">
        <v>2</v>
      </c>
      <c r="AW74" s="216"/>
      <c r="AX74" s="216"/>
      <c r="AY74" s="216"/>
      <c r="AZ74" s="216"/>
      <c r="BA74" s="120"/>
      <c r="BB74" s="470">
        <f t="shared" si="34"/>
        <v>30</v>
      </c>
      <c r="BC74" s="344">
        <f t="shared" si="35"/>
        <v>15</v>
      </c>
      <c r="BD74" s="107">
        <f t="shared" si="35"/>
        <v>15</v>
      </c>
      <c r="BE74" s="107">
        <f t="shared" si="35"/>
        <v>0</v>
      </c>
      <c r="BF74" s="443">
        <f t="shared" si="35"/>
        <v>0</v>
      </c>
      <c r="BG74" s="102">
        <v>9</v>
      </c>
      <c r="BH74" s="107">
        <v>9</v>
      </c>
      <c r="BI74" s="107">
        <v>0</v>
      </c>
      <c r="BJ74" s="443">
        <v>0</v>
      </c>
      <c r="BK74" s="213">
        <f>SUM(H74,M74,R74,W74,AB74,AG74,AL74,AQ74,AV74,BA74)</f>
        <v>2</v>
      </c>
      <c r="BL74" s="107"/>
      <c r="BM74" s="134"/>
      <c r="BN74" s="102"/>
      <c r="BO74" s="120"/>
      <c r="BP74" s="107"/>
      <c r="BQ74" s="120"/>
      <c r="BR74" s="107"/>
      <c r="BS74" s="134"/>
      <c r="BT74" s="102"/>
      <c r="BU74" s="193"/>
      <c r="BV74" s="107"/>
      <c r="BW74" s="134"/>
      <c r="BX74" s="102"/>
      <c r="BY74" s="120"/>
      <c r="BZ74" s="107"/>
      <c r="CA74" s="134"/>
      <c r="CB74" s="120"/>
      <c r="CC74" s="122"/>
      <c r="CD74" s="130"/>
      <c r="CE74" s="131"/>
      <c r="CF74" s="201"/>
      <c r="CG74" s="131"/>
      <c r="CH74" s="130"/>
      <c r="CI74" s="131"/>
      <c r="CJ74" s="201"/>
      <c r="CK74" s="202"/>
      <c r="CL74" s="130">
        <f t="shared" si="33"/>
        <v>30</v>
      </c>
      <c r="CM74" s="131">
        <f>BK74</f>
        <v>2</v>
      </c>
      <c r="CN74" s="130"/>
      <c r="CO74" s="131"/>
      <c r="CP74" s="130"/>
      <c r="CQ74" s="131"/>
      <c r="CR74" s="130"/>
      <c r="CS74" s="131"/>
      <c r="CT74" s="195"/>
      <c r="CU74" s="131"/>
      <c r="CV74" s="138"/>
      <c r="CW74" s="131"/>
      <c r="CX74" s="130"/>
      <c r="CY74" s="131"/>
      <c r="CZ74" s="130"/>
      <c r="DA74" s="131"/>
      <c r="DB74" s="102"/>
      <c r="DC74" s="120"/>
      <c r="DD74" s="140"/>
      <c r="DE74" s="120"/>
      <c r="DF74" s="140"/>
      <c r="DG74" s="140"/>
      <c r="DH74" s="23"/>
      <c r="DI74" s="23"/>
      <c r="DJ74" s="23"/>
      <c r="DK74" s="107"/>
      <c r="DL74" s="120"/>
      <c r="DM74" s="196"/>
      <c r="DN74" s="120"/>
      <c r="DO74" s="120"/>
      <c r="DP74" s="120"/>
      <c r="DQ74" s="120"/>
      <c r="DR74" s="83"/>
      <c r="DS74" s="84"/>
      <c r="DT74" s="84"/>
      <c r="DU74" s="84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120">
        <f t="shared" ref="EF74:EF90" si="36">BK74</f>
        <v>2</v>
      </c>
      <c r="EG74" s="121">
        <v>10</v>
      </c>
      <c r="EH74" s="122">
        <f t="shared" si="22"/>
        <v>0.66666666666666663</v>
      </c>
      <c r="EI74" s="88"/>
      <c r="EJ74" s="88"/>
      <c r="EQ74" s="690"/>
      <c r="ER74" s="693"/>
      <c r="ES74" s="526"/>
      <c r="ET74" s="526"/>
      <c r="EU74" s="526"/>
      <c r="EV74" s="526"/>
      <c r="EW74" s="527"/>
    </row>
    <row r="75" spans="1:219" ht="21" customHeight="1" thickBot="1">
      <c r="A75" s="729">
        <v>10</v>
      </c>
      <c r="B75" s="467" t="s">
        <v>344</v>
      </c>
      <c r="C75" s="390"/>
      <c r="D75" s="123"/>
      <c r="E75" s="123"/>
      <c r="F75" s="123"/>
      <c r="G75" s="123"/>
      <c r="H75" s="185"/>
      <c r="I75" s="123"/>
      <c r="J75" s="123"/>
      <c r="K75" s="123"/>
      <c r="L75" s="123"/>
      <c r="M75" s="185"/>
      <c r="N75" s="124"/>
      <c r="O75" s="124"/>
      <c r="P75" s="124"/>
      <c r="Q75" s="124"/>
      <c r="R75" s="185"/>
      <c r="S75" s="124"/>
      <c r="T75" s="124"/>
      <c r="U75" s="124"/>
      <c r="V75" s="124"/>
      <c r="W75" s="185"/>
      <c r="X75" s="234"/>
      <c r="Y75" s="125"/>
      <c r="Z75" s="125"/>
      <c r="AA75" s="125"/>
      <c r="AB75" s="120"/>
      <c r="AC75" s="125"/>
      <c r="AD75" s="125"/>
      <c r="AE75" s="125"/>
      <c r="AF75" s="125"/>
      <c r="AG75" s="107"/>
      <c r="AH75" s="186"/>
      <c r="AI75" s="186"/>
      <c r="AJ75" s="186"/>
      <c r="AK75" s="186"/>
      <c r="AL75" s="107"/>
      <c r="AM75" s="235"/>
      <c r="AN75" s="235"/>
      <c r="AO75" s="235"/>
      <c r="AP75" s="235"/>
      <c r="AQ75" s="107"/>
      <c r="AR75" s="216"/>
      <c r="AS75" s="216"/>
      <c r="AT75" s="188"/>
      <c r="AU75" s="188"/>
      <c r="AV75" s="120"/>
      <c r="AW75" s="216"/>
      <c r="AX75" s="216"/>
      <c r="AY75" s="216"/>
      <c r="AZ75" s="216"/>
      <c r="BA75" s="120"/>
      <c r="BB75" s="470"/>
      <c r="BC75" s="344">
        <v>15</v>
      </c>
      <c r="BD75" s="107">
        <v>15</v>
      </c>
      <c r="BE75" s="107">
        <v>0</v>
      </c>
      <c r="BF75" s="443">
        <v>0</v>
      </c>
      <c r="BG75" s="102">
        <v>9</v>
      </c>
      <c r="BH75" s="107">
        <v>9</v>
      </c>
      <c r="BI75" s="107">
        <v>0</v>
      </c>
      <c r="BJ75" s="443">
        <v>0</v>
      </c>
      <c r="BK75" s="213"/>
      <c r="BL75" s="107"/>
      <c r="BM75" s="134"/>
      <c r="BN75" s="102"/>
      <c r="BO75" s="120"/>
      <c r="BP75" s="107"/>
      <c r="BQ75" s="120"/>
      <c r="BR75" s="107"/>
      <c r="BS75" s="134"/>
      <c r="BT75" s="102"/>
      <c r="BU75" s="193"/>
      <c r="BV75" s="107"/>
      <c r="BW75" s="134"/>
      <c r="BX75" s="102"/>
      <c r="BY75" s="120"/>
      <c r="BZ75" s="107"/>
      <c r="CA75" s="134"/>
      <c r="CB75" s="120"/>
      <c r="CC75" s="122"/>
      <c r="CD75" s="130"/>
      <c r="CE75" s="131"/>
      <c r="CF75" s="201"/>
      <c r="CG75" s="131"/>
      <c r="CH75" s="130"/>
      <c r="CI75" s="131"/>
      <c r="CJ75" s="201"/>
      <c r="CK75" s="202"/>
      <c r="CL75" s="130"/>
      <c r="CM75" s="131"/>
      <c r="CN75" s="130"/>
      <c r="CO75" s="131"/>
      <c r="CP75" s="130"/>
      <c r="CQ75" s="131"/>
      <c r="CR75" s="130"/>
      <c r="CS75" s="131"/>
      <c r="CT75" s="195"/>
      <c r="CU75" s="131"/>
      <c r="CV75" s="138"/>
      <c r="CW75" s="131"/>
      <c r="CX75" s="130"/>
      <c r="CY75" s="131"/>
      <c r="CZ75" s="130"/>
      <c r="DA75" s="131"/>
      <c r="DB75" s="102"/>
      <c r="DC75" s="120"/>
      <c r="DD75" s="140"/>
      <c r="DE75" s="120"/>
      <c r="DF75" s="140"/>
      <c r="DG75" s="140"/>
      <c r="DH75" s="23"/>
      <c r="DI75" s="23"/>
      <c r="DJ75" s="23"/>
      <c r="DK75" s="107"/>
      <c r="DL75" s="120"/>
      <c r="DM75" s="196"/>
      <c r="DN75" s="120"/>
      <c r="DO75" s="120"/>
      <c r="DP75" s="120"/>
      <c r="DQ75" s="120"/>
      <c r="DR75" s="83"/>
      <c r="DS75" s="84"/>
      <c r="DT75" s="84"/>
      <c r="DU75" s="84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120"/>
      <c r="EG75" s="121"/>
      <c r="EH75" s="122"/>
      <c r="EI75" s="88"/>
      <c r="EJ75" s="88"/>
      <c r="EQ75" s="691"/>
      <c r="ER75" s="694"/>
      <c r="ES75" s="526"/>
      <c r="ET75" s="526"/>
      <c r="EU75" s="526"/>
      <c r="EV75" s="526"/>
      <c r="EW75" s="527"/>
    </row>
    <row r="76" spans="1:219" ht="21" customHeight="1" thickBot="1">
      <c r="A76" s="730"/>
      <c r="B76" s="467" t="s">
        <v>345</v>
      </c>
      <c r="C76" s="390"/>
      <c r="D76" s="123"/>
      <c r="E76" s="123"/>
      <c r="F76" s="123"/>
      <c r="G76" s="123"/>
      <c r="H76" s="107"/>
      <c r="I76" s="123"/>
      <c r="J76" s="123"/>
      <c r="K76" s="123"/>
      <c r="L76" s="123"/>
      <c r="M76" s="107"/>
      <c r="N76" s="124"/>
      <c r="O76" s="124"/>
      <c r="P76" s="124"/>
      <c r="Q76" s="124"/>
      <c r="R76" s="107"/>
      <c r="S76" s="124"/>
      <c r="T76" s="124"/>
      <c r="U76" s="124"/>
      <c r="V76" s="124"/>
      <c r="W76" s="107"/>
      <c r="X76" s="234"/>
      <c r="Y76" s="125"/>
      <c r="Z76" s="125"/>
      <c r="AA76" s="125"/>
      <c r="AB76" s="120"/>
      <c r="AC76" s="234"/>
      <c r="AD76" s="125"/>
      <c r="AE76" s="125"/>
      <c r="AF76" s="125"/>
      <c r="AG76" s="120"/>
      <c r="AH76" s="235"/>
      <c r="AI76" s="235"/>
      <c r="AJ76" s="235"/>
      <c r="AK76" s="235"/>
      <c r="AL76" s="193"/>
      <c r="AM76" s="290"/>
      <c r="AN76" s="290"/>
      <c r="AO76" s="290"/>
      <c r="AP76" s="290"/>
      <c r="AQ76" s="107"/>
      <c r="AR76" s="292">
        <v>15</v>
      </c>
      <c r="AS76" s="292">
        <v>15</v>
      </c>
      <c r="AT76" s="291"/>
      <c r="AU76" s="291"/>
      <c r="AV76" s="187">
        <v>2</v>
      </c>
      <c r="AW76" s="216"/>
      <c r="AX76" s="216"/>
      <c r="AY76" s="216"/>
      <c r="AZ76" s="216"/>
      <c r="BA76" s="120"/>
      <c r="BB76" s="470">
        <f t="shared" si="34"/>
        <v>30</v>
      </c>
      <c r="BC76" s="344">
        <f t="shared" ref="BC76:BF78" si="37">D76+I76+N76+S76+X76+AC76+AH76+AM76+AR76+AW76</f>
        <v>15</v>
      </c>
      <c r="BD76" s="107">
        <f t="shared" si="37"/>
        <v>15</v>
      </c>
      <c r="BE76" s="107">
        <f t="shared" si="37"/>
        <v>0</v>
      </c>
      <c r="BF76" s="443">
        <f t="shared" si="37"/>
        <v>0</v>
      </c>
      <c r="BG76" s="102">
        <v>9</v>
      </c>
      <c r="BH76" s="107">
        <v>9</v>
      </c>
      <c r="BI76" s="107">
        <v>0</v>
      </c>
      <c r="BJ76" s="443">
        <v>0</v>
      </c>
      <c r="BK76" s="213">
        <f>SUM(H76,M76,R76,W76,AB76,AG76,AL76,AQ76,AV76,BA76)</f>
        <v>2</v>
      </c>
      <c r="BL76" s="107"/>
      <c r="BM76" s="134"/>
      <c r="BN76" s="102"/>
      <c r="BO76" s="120"/>
      <c r="BP76" s="107"/>
      <c r="BQ76" s="120"/>
      <c r="BR76" s="107"/>
      <c r="BS76" s="134"/>
      <c r="BT76" s="102"/>
      <c r="BU76" s="193"/>
      <c r="BV76" s="107"/>
      <c r="BW76" s="134"/>
      <c r="BX76" s="102"/>
      <c r="BY76" s="120"/>
      <c r="BZ76" s="107"/>
      <c r="CA76" s="134"/>
      <c r="CB76" s="120"/>
      <c r="CC76" s="122"/>
      <c r="CD76" s="130"/>
      <c r="CE76" s="131"/>
      <c r="CF76" s="201"/>
      <c r="CG76" s="131"/>
      <c r="CH76" s="130"/>
      <c r="CI76" s="131"/>
      <c r="CJ76" s="201"/>
      <c r="CK76" s="202"/>
      <c r="CL76" s="130">
        <f>BB76</f>
        <v>30</v>
      </c>
      <c r="CM76" s="131">
        <f>BK76</f>
        <v>2</v>
      </c>
      <c r="CN76" s="130"/>
      <c r="CO76" s="131"/>
      <c r="CP76" s="130"/>
      <c r="CQ76" s="131"/>
      <c r="CR76" s="130"/>
      <c r="CS76" s="131"/>
      <c r="CT76" s="195"/>
      <c r="CU76" s="131"/>
      <c r="CV76" s="138"/>
      <c r="CW76" s="131"/>
      <c r="CX76" s="130"/>
      <c r="CY76" s="131"/>
      <c r="CZ76" s="130"/>
      <c r="DA76" s="131"/>
      <c r="DB76" s="102"/>
      <c r="DC76" s="120"/>
      <c r="DD76" s="140"/>
      <c r="DE76" s="120"/>
      <c r="DF76" s="140"/>
      <c r="DG76" s="140"/>
      <c r="DH76" s="23"/>
      <c r="DI76" s="23"/>
      <c r="DJ76" s="23"/>
      <c r="DK76" s="107"/>
      <c r="DL76" s="120"/>
      <c r="DM76" s="196"/>
      <c r="DN76" s="120"/>
      <c r="DO76" s="120"/>
      <c r="DP76" s="120"/>
      <c r="DQ76" s="120"/>
      <c r="DR76" s="83"/>
      <c r="DS76" s="84"/>
      <c r="DT76" s="84"/>
      <c r="DU76" s="84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120">
        <f t="shared" si="36"/>
        <v>2</v>
      </c>
      <c r="EG76" s="121">
        <v>15</v>
      </c>
      <c r="EH76" s="122">
        <f>EG76*BK76/BB76</f>
        <v>1</v>
      </c>
      <c r="EI76" s="88">
        <v>2</v>
      </c>
      <c r="EJ76" s="88"/>
      <c r="EQ76" s="691"/>
      <c r="ER76" s="694"/>
      <c r="ES76" s="526"/>
      <c r="ET76" s="526"/>
      <c r="EU76" s="526"/>
      <c r="EV76" s="526"/>
      <c r="EW76" s="527"/>
    </row>
    <row r="77" spans="1:219" ht="21" customHeight="1" thickBot="1">
      <c r="A77" s="344">
        <v>11</v>
      </c>
      <c r="B77" s="467" t="s">
        <v>165</v>
      </c>
      <c r="C77" s="390"/>
      <c r="D77" s="123"/>
      <c r="E77" s="123"/>
      <c r="F77" s="123"/>
      <c r="G77" s="123"/>
      <c r="H77" s="185"/>
      <c r="I77" s="123"/>
      <c r="J77" s="123"/>
      <c r="K77" s="123"/>
      <c r="L77" s="123"/>
      <c r="M77" s="185"/>
      <c r="N77" s="124"/>
      <c r="O77" s="124"/>
      <c r="P77" s="124"/>
      <c r="Q77" s="124"/>
      <c r="R77" s="185"/>
      <c r="S77" s="124"/>
      <c r="T77" s="124"/>
      <c r="U77" s="124"/>
      <c r="V77" s="124"/>
      <c r="W77" s="185"/>
      <c r="X77" s="234"/>
      <c r="Y77" s="125">
        <v>30</v>
      </c>
      <c r="Z77" s="125"/>
      <c r="AA77" s="125"/>
      <c r="AB77" s="120">
        <v>2</v>
      </c>
      <c r="AC77" s="125"/>
      <c r="AD77" s="125"/>
      <c r="AE77" s="125"/>
      <c r="AF77" s="125"/>
      <c r="AG77" s="107"/>
      <c r="AH77" s="186"/>
      <c r="AI77" s="186"/>
      <c r="AJ77" s="186"/>
      <c r="AK77" s="186"/>
      <c r="AL77" s="107"/>
      <c r="AM77" s="186"/>
      <c r="AN77" s="186"/>
      <c r="AO77" s="186"/>
      <c r="AP77" s="186"/>
      <c r="AQ77" s="107"/>
      <c r="AR77" s="188"/>
      <c r="AS77" s="188"/>
      <c r="AT77" s="188"/>
      <c r="AU77" s="188"/>
      <c r="AV77" s="107"/>
      <c r="AW77" s="216"/>
      <c r="AX77" s="216"/>
      <c r="AY77" s="216"/>
      <c r="AZ77" s="216"/>
      <c r="BA77" s="120"/>
      <c r="BB77" s="470">
        <f t="shared" si="34"/>
        <v>30</v>
      </c>
      <c r="BC77" s="344">
        <f t="shared" si="37"/>
        <v>0</v>
      </c>
      <c r="BD77" s="107">
        <f t="shared" si="37"/>
        <v>30</v>
      </c>
      <c r="BE77" s="107">
        <f t="shared" si="37"/>
        <v>0</v>
      </c>
      <c r="BF77" s="443">
        <f t="shared" si="37"/>
        <v>0</v>
      </c>
      <c r="BG77" s="102">
        <v>0</v>
      </c>
      <c r="BH77" s="107">
        <v>18</v>
      </c>
      <c r="BI77" s="107">
        <v>0</v>
      </c>
      <c r="BJ77" s="443">
        <v>0</v>
      </c>
      <c r="BK77" s="213">
        <f>SUM(H77,M77,R77,W77,AB77,AG77,AL77,AQ77,AV77,BA77)</f>
        <v>2</v>
      </c>
      <c r="BL77" s="107"/>
      <c r="BM77" s="134"/>
      <c r="BN77" s="102"/>
      <c r="BO77" s="120"/>
      <c r="BP77" s="107"/>
      <c r="BQ77" s="120"/>
      <c r="BR77" s="107"/>
      <c r="BS77" s="134"/>
      <c r="BT77" s="102"/>
      <c r="BU77" s="193"/>
      <c r="BV77" s="107"/>
      <c r="BW77" s="134"/>
      <c r="BX77" s="102"/>
      <c r="BY77" s="120"/>
      <c r="BZ77" s="107"/>
      <c r="CA77" s="134"/>
      <c r="CB77" s="120"/>
      <c r="CC77" s="122"/>
      <c r="CD77" s="130"/>
      <c r="CE77" s="131"/>
      <c r="CF77" s="201"/>
      <c r="CG77" s="131"/>
      <c r="CH77" s="130"/>
      <c r="CI77" s="131"/>
      <c r="CJ77" s="201"/>
      <c r="CK77" s="202"/>
      <c r="CL77" s="130">
        <f>BB77</f>
        <v>30</v>
      </c>
      <c r="CM77" s="131">
        <f>BK77</f>
        <v>2</v>
      </c>
      <c r="CN77" s="130"/>
      <c r="CO77" s="131"/>
      <c r="CP77" s="130"/>
      <c r="CQ77" s="131"/>
      <c r="CR77" s="130"/>
      <c r="CS77" s="131"/>
      <c r="CT77" s="195"/>
      <c r="CU77" s="131"/>
      <c r="CV77" s="138"/>
      <c r="CW77" s="131"/>
      <c r="CX77" s="130"/>
      <c r="CY77" s="131"/>
      <c r="CZ77" s="130"/>
      <c r="DA77" s="131"/>
      <c r="DB77" s="102"/>
      <c r="DC77" s="120"/>
      <c r="DD77" s="140"/>
      <c r="DE77" s="120"/>
      <c r="DF77" s="140"/>
      <c r="DG77" s="140"/>
      <c r="DH77" s="23"/>
      <c r="DI77" s="23"/>
      <c r="DJ77" s="23"/>
      <c r="DK77" s="107"/>
      <c r="DL77" s="120"/>
      <c r="DM77" s="196"/>
      <c r="DN77" s="120"/>
      <c r="DO77" s="120"/>
      <c r="DP77" s="120"/>
      <c r="DQ77" s="120"/>
      <c r="DR77" s="83"/>
      <c r="DS77" s="84"/>
      <c r="DT77" s="84"/>
      <c r="DU77" s="84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120">
        <f t="shared" si="36"/>
        <v>2</v>
      </c>
      <c r="EG77" s="121">
        <v>20</v>
      </c>
      <c r="EH77" s="122">
        <f>EG77*BK77/BB77</f>
        <v>1.3333333333333333</v>
      </c>
      <c r="EI77" s="88"/>
      <c r="EJ77" s="88"/>
      <c r="EQ77" s="691"/>
      <c r="ER77" s="694"/>
      <c r="ES77" s="526"/>
      <c r="ET77" s="526"/>
      <c r="EU77" s="526"/>
      <c r="EV77" s="526"/>
      <c r="EW77" s="527"/>
    </row>
    <row r="78" spans="1:219" ht="21" customHeight="1" thickBot="1">
      <c r="A78" s="344">
        <v>12</v>
      </c>
      <c r="B78" s="467" t="s">
        <v>172</v>
      </c>
      <c r="C78" s="390" t="s">
        <v>346</v>
      </c>
      <c r="D78" s="123"/>
      <c r="E78" s="123"/>
      <c r="F78" s="123"/>
      <c r="G78" s="123"/>
      <c r="H78" s="185"/>
      <c r="I78" s="123"/>
      <c r="J78" s="123"/>
      <c r="K78" s="123"/>
      <c r="L78" s="123"/>
      <c r="M78" s="185"/>
      <c r="N78" s="124"/>
      <c r="O78" s="124"/>
      <c r="P78" s="124"/>
      <c r="Q78" s="124"/>
      <c r="R78" s="185"/>
      <c r="S78" s="124"/>
      <c r="T78" s="124"/>
      <c r="U78" s="124"/>
      <c r="V78" s="124"/>
      <c r="W78" s="185"/>
      <c r="X78" s="234"/>
      <c r="Y78" s="125"/>
      <c r="Z78" s="125"/>
      <c r="AA78" s="125"/>
      <c r="AB78" s="120"/>
      <c r="AC78" s="125"/>
      <c r="AD78" s="125"/>
      <c r="AE78" s="125"/>
      <c r="AF78" s="125"/>
      <c r="AG78" s="120"/>
      <c r="AH78" s="286"/>
      <c r="AI78" s="286"/>
      <c r="AJ78" s="286"/>
      <c r="AK78" s="286"/>
      <c r="AL78" s="107"/>
      <c r="AM78" s="235"/>
      <c r="AN78" s="235"/>
      <c r="AO78" s="235"/>
      <c r="AP78" s="235"/>
      <c r="AQ78" s="107"/>
      <c r="AR78" s="216">
        <v>15</v>
      </c>
      <c r="AS78" s="216">
        <v>15</v>
      </c>
      <c r="AT78" s="188"/>
      <c r="AU78" s="188"/>
      <c r="AV78" s="120">
        <v>2</v>
      </c>
      <c r="AW78" s="216"/>
      <c r="AX78" s="216"/>
      <c r="AY78" s="216"/>
      <c r="AZ78" s="216"/>
      <c r="BA78" s="120"/>
      <c r="BB78" s="470">
        <f t="shared" si="34"/>
        <v>30</v>
      </c>
      <c r="BC78" s="344">
        <f t="shared" si="37"/>
        <v>15</v>
      </c>
      <c r="BD78" s="107">
        <f t="shared" si="37"/>
        <v>15</v>
      </c>
      <c r="BE78" s="107">
        <f t="shared" si="37"/>
        <v>0</v>
      </c>
      <c r="BF78" s="443">
        <f t="shared" si="37"/>
        <v>0</v>
      </c>
      <c r="BG78" s="102">
        <v>9</v>
      </c>
      <c r="BH78" s="107">
        <v>9</v>
      </c>
      <c r="BI78" s="107">
        <v>0</v>
      </c>
      <c r="BJ78" s="443">
        <v>0</v>
      </c>
      <c r="BK78" s="213">
        <f>SUM(H78,M78,R78,W78,AB78,AG78,AL78,AQ78,AV78,BA78)</f>
        <v>2</v>
      </c>
      <c r="BL78" s="107"/>
      <c r="BM78" s="134"/>
      <c r="BN78" s="102"/>
      <c r="BO78" s="120"/>
      <c r="BP78" s="107"/>
      <c r="BQ78" s="120"/>
      <c r="BR78" s="107"/>
      <c r="BS78" s="134"/>
      <c r="BT78" s="102"/>
      <c r="BU78" s="193"/>
      <c r="BV78" s="107"/>
      <c r="BW78" s="134"/>
      <c r="BX78" s="102"/>
      <c r="BY78" s="120"/>
      <c r="BZ78" s="107"/>
      <c r="CA78" s="134"/>
      <c r="CB78" s="120"/>
      <c r="CC78" s="122"/>
      <c r="CD78" s="130"/>
      <c r="CE78" s="131"/>
      <c r="CF78" s="201"/>
      <c r="CG78" s="131"/>
      <c r="CH78" s="130"/>
      <c r="CI78" s="131"/>
      <c r="CJ78" s="201"/>
      <c r="CK78" s="202"/>
      <c r="CL78" s="130">
        <f>BB78</f>
        <v>30</v>
      </c>
      <c r="CM78" s="131">
        <f>BK78</f>
        <v>2</v>
      </c>
      <c r="CN78" s="130"/>
      <c r="CO78" s="131"/>
      <c r="CP78" s="130"/>
      <c r="CQ78" s="131"/>
      <c r="CR78" s="130"/>
      <c r="CS78" s="131"/>
      <c r="CT78" s="195"/>
      <c r="CU78" s="131"/>
      <c r="CV78" s="138"/>
      <c r="CW78" s="131"/>
      <c r="CX78" s="130"/>
      <c r="CY78" s="131"/>
      <c r="CZ78" s="130"/>
      <c r="DA78" s="131"/>
      <c r="DB78" s="102"/>
      <c r="DC78" s="120"/>
      <c r="DD78" s="140"/>
      <c r="DE78" s="120"/>
      <c r="DF78" s="140"/>
      <c r="DG78" s="140"/>
      <c r="DH78" s="23"/>
      <c r="DI78" s="23"/>
      <c r="DJ78" s="23"/>
      <c r="DK78" s="107"/>
      <c r="DL78" s="120"/>
      <c r="DM78" s="196"/>
      <c r="DN78" s="120"/>
      <c r="DO78" s="120"/>
      <c r="DP78" s="120"/>
      <c r="DQ78" s="120"/>
      <c r="DR78" s="83"/>
      <c r="DS78" s="84"/>
      <c r="DT78" s="84"/>
      <c r="DU78" s="84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120">
        <f t="shared" si="36"/>
        <v>2</v>
      </c>
      <c r="EG78" s="121">
        <v>15</v>
      </c>
      <c r="EH78" s="122">
        <f>EG78*BK78/BB78</f>
        <v>1</v>
      </c>
      <c r="EI78" s="88"/>
      <c r="EJ78" s="88"/>
      <c r="EQ78" s="691"/>
      <c r="ER78" s="694"/>
      <c r="ES78" s="526"/>
      <c r="ET78" s="526"/>
      <c r="EU78" s="526"/>
      <c r="EV78" s="526"/>
      <c r="EW78" s="527"/>
    </row>
    <row r="79" spans="1:219" ht="21" customHeight="1" thickBot="1">
      <c r="A79" s="729">
        <v>13</v>
      </c>
      <c r="B79" s="467" t="s">
        <v>347</v>
      </c>
      <c r="C79" s="390"/>
      <c r="D79" s="123"/>
      <c r="E79" s="123"/>
      <c r="F79" s="123"/>
      <c r="G79" s="123"/>
      <c r="H79" s="185"/>
      <c r="I79" s="123"/>
      <c r="J79" s="123"/>
      <c r="K79" s="123"/>
      <c r="L79" s="123"/>
      <c r="M79" s="185"/>
      <c r="N79" s="124"/>
      <c r="O79" s="124"/>
      <c r="P79" s="124"/>
      <c r="Q79" s="124"/>
      <c r="R79" s="185"/>
      <c r="S79" s="124"/>
      <c r="T79" s="124"/>
      <c r="U79" s="124"/>
      <c r="V79" s="124"/>
      <c r="W79" s="185"/>
      <c r="X79" s="234"/>
      <c r="Y79" s="125"/>
      <c r="Z79" s="125"/>
      <c r="AA79" s="125"/>
      <c r="AB79" s="120"/>
      <c r="AC79" s="125"/>
      <c r="AD79" s="125"/>
      <c r="AE79" s="125"/>
      <c r="AF79" s="125"/>
      <c r="AG79" s="120"/>
      <c r="AH79" s="286"/>
      <c r="AI79" s="286"/>
      <c r="AJ79" s="286"/>
      <c r="AK79" s="286"/>
      <c r="AL79" s="107"/>
      <c r="AM79" s="235"/>
      <c r="AN79" s="235"/>
      <c r="AO79" s="235"/>
      <c r="AP79" s="235"/>
      <c r="AQ79" s="107"/>
      <c r="AR79" s="216"/>
      <c r="AS79" s="216"/>
      <c r="AT79" s="188"/>
      <c r="AU79" s="188"/>
      <c r="AV79" s="120"/>
      <c r="AW79" s="216"/>
      <c r="AX79" s="216"/>
      <c r="AY79" s="216"/>
      <c r="AZ79" s="216"/>
      <c r="BA79" s="120"/>
      <c r="BB79" s="470"/>
      <c r="BC79" s="344">
        <v>0</v>
      </c>
      <c r="BD79" s="107">
        <v>0</v>
      </c>
      <c r="BE79" s="107">
        <v>0</v>
      </c>
      <c r="BF79" s="443">
        <v>15</v>
      </c>
      <c r="BG79" s="102">
        <v>0</v>
      </c>
      <c r="BH79" s="107">
        <v>0</v>
      </c>
      <c r="BI79" s="107">
        <v>0</v>
      </c>
      <c r="BJ79" s="443">
        <v>9</v>
      </c>
      <c r="BK79" s="213"/>
      <c r="BL79" s="107"/>
      <c r="BM79" s="134"/>
      <c r="BN79" s="102"/>
      <c r="BO79" s="120"/>
      <c r="BP79" s="107"/>
      <c r="BQ79" s="120"/>
      <c r="BR79" s="107"/>
      <c r="BS79" s="134"/>
      <c r="BT79" s="102"/>
      <c r="BU79" s="193"/>
      <c r="BV79" s="107"/>
      <c r="BW79" s="134"/>
      <c r="BX79" s="102"/>
      <c r="BY79" s="120"/>
      <c r="BZ79" s="107"/>
      <c r="CA79" s="134"/>
      <c r="CB79" s="120"/>
      <c r="CC79" s="122"/>
      <c r="CD79" s="130"/>
      <c r="CE79" s="131"/>
      <c r="CF79" s="201"/>
      <c r="CG79" s="131"/>
      <c r="CH79" s="130"/>
      <c r="CI79" s="131"/>
      <c r="CJ79" s="201"/>
      <c r="CK79" s="202"/>
      <c r="CL79" s="130"/>
      <c r="CM79" s="131"/>
      <c r="CN79" s="130"/>
      <c r="CO79" s="131"/>
      <c r="CP79" s="130"/>
      <c r="CQ79" s="131"/>
      <c r="CR79" s="130"/>
      <c r="CS79" s="131"/>
      <c r="CT79" s="195"/>
      <c r="CU79" s="131"/>
      <c r="CV79" s="138"/>
      <c r="CW79" s="131"/>
      <c r="CX79" s="130"/>
      <c r="CY79" s="131"/>
      <c r="CZ79" s="130"/>
      <c r="DA79" s="131"/>
      <c r="DB79" s="102"/>
      <c r="DC79" s="120"/>
      <c r="DD79" s="140"/>
      <c r="DE79" s="120"/>
      <c r="DF79" s="140"/>
      <c r="DG79" s="140"/>
      <c r="DH79" s="23"/>
      <c r="DI79" s="23"/>
      <c r="DJ79" s="23"/>
      <c r="DK79" s="107"/>
      <c r="DL79" s="120"/>
      <c r="DM79" s="196"/>
      <c r="DN79" s="120"/>
      <c r="DO79" s="120"/>
      <c r="DP79" s="120"/>
      <c r="DQ79" s="120"/>
      <c r="DR79" s="83"/>
      <c r="DS79" s="84"/>
      <c r="DT79" s="84"/>
      <c r="DU79" s="84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120"/>
      <c r="EG79" s="121"/>
      <c r="EH79" s="122"/>
      <c r="EI79" s="88"/>
      <c r="EJ79" s="88"/>
      <c r="EQ79" s="691"/>
      <c r="ER79" s="694"/>
      <c r="ES79" s="526"/>
      <c r="ET79" s="526"/>
      <c r="EU79" s="526"/>
      <c r="EV79" s="526"/>
      <c r="EW79" s="527"/>
    </row>
    <row r="80" spans="1:219" ht="21" customHeight="1" thickBot="1">
      <c r="A80" s="730"/>
      <c r="B80" s="467" t="s">
        <v>348</v>
      </c>
      <c r="C80" s="390"/>
      <c r="D80" s="123"/>
      <c r="E80" s="123"/>
      <c r="F80" s="123"/>
      <c r="G80" s="123"/>
      <c r="H80" s="187"/>
      <c r="I80" s="123"/>
      <c r="J80" s="123"/>
      <c r="K80" s="123"/>
      <c r="L80" s="123"/>
      <c r="M80" s="187"/>
      <c r="N80" s="124"/>
      <c r="O80" s="124"/>
      <c r="P80" s="124"/>
      <c r="Q80" s="124"/>
      <c r="R80" s="187"/>
      <c r="S80" s="124"/>
      <c r="T80" s="124"/>
      <c r="U80" s="124"/>
      <c r="V80" s="124"/>
      <c r="W80" s="187"/>
      <c r="X80" s="234"/>
      <c r="Y80" s="125"/>
      <c r="Z80" s="125"/>
      <c r="AA80" s="125"/>
      <c r="AB80" s="120"/>
      <c r="AC80" s="125"/>
      <c r="AD80" s="125"/>
      <c r="AE80" s="125"/>
      <c r="AF80" s="125"/>
      <c r="AG80" s="187"/>
      <c r="AH80" s="235"/>
      <c r="AI80" s="235"/>
      <c r="AJ80" s="235"/>
      <c r="AK80" s="235"/>
      <c r="AL80" s="120"/>
      <c r="AM80" s="235"/>
      <c r="AN80" s="235"/>
      <c r="AO80" s="235"/>
      <c r="AP80" s="235"/>
      <c r="AQ80" s="187"/>
      <c r="AR80" s="216"/>
      <c r="AS80" s="216"/>
      <c r="AT80" s="216"/>
      <c r="AU80" s="216"/>
      <c r="AV80" s="187"/>
      <c r="AW80" s="216"/>
      <c r="AX80" s="296"/>
      <c r="AY80" s="216"/>
      <c r="AZ80" s="216">
        <v>15</v>
      </c>
      <c r="BA80" s="120">
        <v>2</v>
      </c>
      <c r="BB80" s="470">
        <f>BC80+BD80+BE80+BF80</f>
        <v>15</v>
      </c>
      <c r="BC80" s="344">
        <f t="shared" ref="BC80:BC88" si="38">D80+I80+N80+S80+X80+AC80+AH80+AM80+AR80+AW80</f>
        <v>0</v>
      </c>
      <c r="BD80" s="107">
        <f t="shared" ref="BD80:BD88" si="39">E80+J80+O80+T80+Y80+AD80+AI80+AN80+AS80+AX80</f>
        <v>0</v>
      </c>
      <c r="BE80" s="107">
        <f t="shared" ref="BE80:BE88" si="40">F80+K80+P80+U80+Z80+AE80+AJ80+AO80+AT80+AY80</f>
        <v>0</v>
      </c>
      <c r="BF80" s="443">
        <f t="shared" ref="BF80:BF88" si="41">G80+L80+Q80+V80+AA80+AF80+AK80+AP80+AU80+AZ80</f>
        <v>15</v>
      </c>
      <c r="BG80" s="102">
        <v>0</v>
      </c>
      <c r="BH80" s="107">
        <v>0</v>
      </c>
      <c r="BI80" s="107">
        <v>0</v>
      </c>
      <c r="BJ80" s="443">
        <v>9</v>
      </c>
      <c r="BK80" s="213">
        <f t="shared" ref="BK80:BK88" si="42">SUM(H80,M80,R80,W80,AB80,AG80,AL80,AQ80,AV80,BA80)</f>
        <v>2</v>
      </c>
      <c r="BL80" s="107"/>
      <c r="BM80" s="134"/>
      <c r="BN80" s="102"/>
      <c r="BO80" s="120"/>
      <c r="BP80" s="107"/>
      <c r="BQ80" s="120"/>
      <c r="BR80" s="107"/>
      <c r="BS80" s="134"/>
      <c r="BT80" s="102"/>
      <c r="BU80" s="193"/>
      <c r="BV80" s="107"/>
      <c r="BW80" s="134"/>
      <c r="BX80" s="102"/>
      <c r="BY80" s="120"/>
      <c r="BZ80" s="107"/>
      <c r="CA80" s="134"/>
      <c r="CB80" s="120"/>
      <c r="CC80" s="122"/>
      <c r="CD80" s="130"/>
      <c r="CE80" s="131"/>
      <c r="CF80" s="201"/>
      <c r="CG80" s="131"/>
      <c r="CH80" s="130"/>
      <c r="CI80" s="131"/>
      <c r="CJ80" s="201"/>
      <c r="CK80" s="202"/>
      <c r="CL80" s="130"/>
      <c r="CM80" s="131"/>
      <c r="CN80" s="130"/>
      <c r="CO80" s="131"/>
      <c r="CP80" s="130"/>
      <c r="CQ80" s="131"/>
      <c r="CR80" s="130"/>
      <c r="CS80" s="131"/>
      <c r="CT80" s="195"/>
      <c r="CU80" s="131"/>
      <c r="CV80" s="138"/>
      <c r="CW80" s="131"/>
      <c r="CX80" s="130"/>
      <c r="CY80" s="131"/>
      <c r="CZ80" s="130"/>
      <c r="DA80" s="131"/>
      <c r="DB80" s="102"/>
      <c r="DC80" s="120"/>
      <c r="DD80" s="140"/>
      <c r="DE80" s="120"/>
      <c r="DF80" s="140"/>
      <c r="DG80" s="140"/>
      <c r="DH80" s="23"/>
      <c r="DI80" s="23"/>
      <c r="DJ80" s="23"/>
      <c r="DK80" s="107"/>
      <c r="DL80" s="120"/>
      <c r="DM80" s="196"/>
      <c r="DN80" s="120"/>
      <c r="DO80" s="120"/>
      <c r="DP80" s="120"/>
      <c r="DQ80" s="120"/>
      <c r="DR80" s="83"/>
      <c r="DS80" s="84"/>
      <c r="DT80" s="84"/>
      <c r="DU80" s="84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120">
        <f t="shared" si="36"/>
        <v>2</v>
      </c>
      <c r="EG80" s="121">
        <v>15</v>
      </c>
      <c r="EH80" s="122">
        <f t="shared" ref="EH80:EH88" si="43">EG80*BK80/BB80</f>
        <v>2</v>
      </c>
      <c r="EI80" s="88">
        <v>2</v>
      </c>
      <c r="EJ80" s="88"/>
      <c r="EQ80" s="691"/>
      <c r="ER80" s="694"/>
      <c r="ES80" s="526"/>
      <c r="ET80" s="526"/>
      <c r="EU80" s="526"/>
      <c r="EV80" s="526"/>
      <c r="EW80" s="527"/>
    </row>
    <row r="81" spans="1:219" ht="21" customHeight="1" thickBot="1">
      <c r="A81" s="344">
        <v>14</v>
      </c>
      <c r="B81" s="467" t="s">
        <v>168</v>
      </c>
      <c r="C81" s="390"/>
      <c r="D81" s="123"/>
      <c r="E81" s="123"/>
      <c r="F81" s="123"/>
      <c r="G81" s="123"/>
      <c r="H81" s="185"/>
      <c r="I81" s="123"/>
      <c r="J81" s="123"/>
      <c r="K81" s="123"/>
      <c r="L81" s="123"/>
      <c r="M81" s="185"/>
      <c r="N81" s="124"/>
      <c r="O81" s="124"/>
      <c r="P81" s="124"/>
      <c r="Q81" s="124"/>
      <c r="R81" s="185"/>
      <c r="S81" s="124"/>
      <c r="T81" s="124"/>
      <c r="U81" s="124"/>
      <c r="V81" s="124"/>
      <c r="W81" s="185"/>
      <c r="X81" s="234"/>
      <c r="Y81" s="125"/>
      <c r="Z81" s="125"/>
      <c r="AA81" s="125"/>
      <c r="AB81" s="120"/>
      <c r="AC81" s="125"/>
      <c r="AD81" s="125"/>
      <c r="AE81" s="125"/>
      <c r="AF81" s="125"/>
      <c r="AG81" s="107"/>
      <c r="AH81" s="235"/>
      <c r="AI81" s="235"/>
      <c r="AJ81" s="235"/>
      <c r="AK81" s="235"/>
      <c r="AL81" s="120"/>
      <c r="AM81" s="290"/>
      <c r="AN81" s="290"/>
      <c r="AO81" s="290"/>
      <c r="AP81" s="238">
        <v>15</v>
      </c>
      <c r="AQ81" s="120">
        <v>2</v>
      </c>
      <c r="AR81" s="291"/>
      <c r="AS81" s="291"/>
      <c r="AT81" s="291"/>
      <c r="AU81" s="291"/>
      <c r="AV81" s="187"/>
      <c r="AW81" s="216"/>
      <c r="AX81" s="216"/>
      <c r="AY81" s="216"/>
      <c r="AZ81" s="216"/>
      <c r="BA81" s="120"/>
      <c r="BB81" s="470">
        <f t="shared" si="34"/>
        <v>15</v>
      </c>
      <c r="BC81" s="344">
        <f t="shared" si="38"/>
        <v>0</v>
      </c>
      <c r="BD81" s="107">
        <f t="shared" si="39"/>
        <v>0</v>
      </c>
      <c r="BE81" s="107">
        <f t="shared" si="40"/>
        <v>0</v>
      </c>
      <c r="BF81" s="443">
        <f t="shared" si="41"/>
        <v>15</v>
      </c>
      <c r="BG81" s="102">
        <v>0</v>
      </c>
      <c r="BH81" s="107">
        <v>0</v>
      </c>
      <c r="BI81" s="107">
        <v>0</v>
      </c>
      <c r="BJ81" s="443">
        <v>9</v>
      </c>
      <c r="BK81" s="213">
        <f t="shared" si="42"/>
        <v>2</v>
      </c>
      <c r="BL81" s="107"/>
      <c r="BM81" s="134"/>
      <c r="BN81" s="102"/>
      <c r="BO81" s="120"/>
      <c r="BP81" s="107"/>
      <c r="BQ81" s="120"/>
      <c r="BR81" s="107"/>
      <c r="BS81" s="134"/>
      <c r="BT81" s="102"/>
      <c r="BU81" s="193"/>
      <c r="BV81" s="107"/>
      <c r="BW81" s="134"/>
      <c r="BX81" s="102"/>
      <c r="BY81" s="120"/>
      <c r="BZ81" s="107"/>
      <c r="CA81" s="134"/>
      <c r="CB81" s="120"/>
      <c r="CC81" s="122"/>
      <c r="CD81" s="130"/>
      <c r="CE81" s="131"/>
      <c r="CF81" s="201"/>
      <c r="CG81" s="131"/>
      <c r="CH81" s="130"/>
      <c r="CI81" s="131"/>
      <c r="CJ81" s="201"/>
      <c r="CK81" s="202"/>
      <c r="CL81" s="130">
        <f t="shared" ref="CL81:CL88" si="44">BB81</f>
        <v>15</v>
      </c>
      <c r="CM81" s="131">
        <f t="shared" ref="CM81:CM88" si="45">BK81</f>
        <v>2</v>
      </c>
      <c r="CN81" s="130"/>
      <c r="CO81" s="131"/>
      <c r="CP81" s="130"/>
      <c r="CQ81" s="131"/>
      <c r="CR81" s="130"/>
      <c r="CS81" s="131"/>
      <c r="CT81" s="195"/>
      <c r="CU81" s="131"/>
      <c r="CV81" s="138"/>
      <c r="CW81" s="131"/>
      <c r="CX81" s="130"/>
      <c r="CY81" s="131"/>
      <c r="CZ81" s="130"/>
      <c r="DA81" s="131"/>
      <c r="DB81" s="102"/>
      <c r="DC81" s="120"/>
      <c r="DD81" s="140"/>
      <c r="DE81" s="120"/>
      <c r="DF81" s="140"/>
      <c r="DG81" s="140"/>
      <c r="DH81" s="23"/>
      <c r="DI81" s="23"/>
      <c r="DJ81" s="23"/>
      <c r="DK81" s="107"/>
      <c r="DL81" s="120"/>
      <c r="DM81" s="196"/>
      <c r="DN81" s="120"/>
      <c r="DO81" s="120"/>
      <c r="DP81" s="120"/>
      <c r="DQ81" s="120"/>
      <c r="DR81" s="83"/>
      <c r="DS81" s="84"/>
      <c r="DT81" s="84"/>
      <c r="DU81" s="84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120">
        <f t="shared" si="36"/>
        <v>2</v>
      </c>
      <c r="EG81" s="121">
        <v>15</v>
      </c>
      <c r="EH81" s="122">
        <f t="shared" si="43"/>
        <v>2</v>
      </c>
      <c r="EI81" s="88"/>
      <c r="EJ81" s="88"/>
      <c r="EQ81" s="691"/>
      <c r="ER81" s="694"/>
      <c r="ES81" s="526"/>
      <c r="ET81" s="526"/>
      <c r="EU81" s="526"/>
      <c r="EV81" s="526"/>
      <c r="EW81" s="530"/>
    </row>
    <row r="82" spans="1:219" ht="21" customHeight="1" thickBot="1">
      <c r="A82" s="344">
        <v>15</v>
      </c>
      <c r="B82" s="467" t="s">
        <v>162</v>
      </c>
      <c r="C82" s="390" t="s">
        <v>349</v>
      </c>
      <c r="D82" s="123"/>
      <c r="E82" s="123"/>
      <c r="F82" s="123"/>
      <c r="G82" s="123"/>
      <c r="H82" s="185"/>
      <c r="I82" s="123"/>
      <c r="J82" s="123"/>
      <c r="K82" s="123"/>
      <c r="L82" s="123"/>
      <c r="M82" s="185"/>
      <c r="N82" s="124"/>
      <c r="O82" s="124"/>
      <c r="P82" s="124"/>
      <c r="Q82" s="124">
        <v>15</v>
      </c>
      <c r="R82" s="185">
        <v>2</v>
      </c>
      <c r="S82" s="124"/>
      <c r="T82" s="124"/>
      <c r="U82" s="124"/>
      <c r="V82" s="124">
        <v>15</v>
      </c>
      <c r="W82" s="185">
        <v>2</v>
      </c>
      <c r="X82" s="234"/>
      <c r="Y82" s="125"/>
      <c r="Z82" s="125"/>
      <c r="AA82" s="125"/>
      <c r="AB82" s="120"/>
      <c r="AC82" s="125"/>
      <c r="AD82" s="125"/>
      <c r="AE82" s="125"/>
      <c r="AF82" s="125"/>
      <c r="AG82" s="193"/>
      <c r="AH82" s="235"/>
      <c r="AI82" s="235"/>
      <c r="AJ82" s="235"/>
      <c r="AK82" s="235"/>
      <c r="AL82" s="107"/>
      <c r="AM82" s="235"/>
      <c r="AN82" s="235"/>
      <c r="AO82" s="235"/>
      <c r="AP82" s="235"/>
      <c r="AQ82" s="107"/>
      <c r="AR82" s="292"/>
      <c r="AS82" s="291"/>
      <c r="AT82" s="291"/>
      <c r="AU82" s="291"/>
      <c r="AV82" s="120"/>
      <c r="AW82" s="216"/>
      <c r="AX82" s="216"/>
      <c r="AY82" s="216"/>
      <c r="AZ82" s="216"/>
      <c r="BA82" s="120"/>
      <c r="BB82" s="470">
        <f t="shared" si="34"/>
        <v>30</v>
      </c>
      <c r="BC82" s="344">
        <f t="shared" si="38"/>
        <v>0</v>
      </c>
      <c r="BD82" s="107">
        <f t="shared" si="39"/>
        <v>0</v>
      </c>
      <c r="BE82" s="107">
        <f t="shared" si="40"/>
        <v>0</v>
      </c>
      <c r="BF82" s="443">
        <f t="shared" si="41"/>
        <v>30</v>
      </c>
      <c r="BG82" s="102">
        <v>0</v>
      </c>
      <c r="BH82" s="107">
        <v>0</v>
      </c>
      <c r="BI82" s="107">
        <v>0</v>
      </c>
      <c r="BJ82" s="443">
        <v>18</v>
      </c>
      <c r="BK82" s="213">
        <f t="shared" si="42"/>
        <v>4</v>
      </c>
      <c r="BL82" s="107"/>
      <c r="BM82" s="134"/>
      <c r="BN82" s="102"/>
      <c r="BO82" s="120"/>
      <c r="BP82" s="107"/>
      <c r="BQ82" s="120"/>
      <c r="BR82" s="107"/>
      <c r="BS82" s="134"/>
      <c r="BT82" s="102"/>
      <c r="BU82" s="193"/>
      <c r="BV82" s="107"/>
      <c r="BW82" s="134"/>
      <c r="BX82" s="102"/>
      <c r="BY82" s="120"/>
      <c r="BZ82" s="107"/>
      <c r="CA82" s="134"/>
      <c r="CB82" s="120"/>
      <c r="CC82" s="122"/>
      <c r="CD82" s="130"/>
      <c r="CE82" s="131"/>
      <c r="CF82" s="201"/>
      <c r="CG82" s="131"/>
      <c r="CH82" s="130"/>
      <c r="CI82" s="131"/>
      <c r="CJ82" s="201"/>
      <c r="CK82" s="202"/>
      <c r="CL82" s="130">
        <f t="shared" si="44"/>
        <v>30</v>
      </c>
      <c r="CM82" s="131">
        <f t="shared" si="45"/>
        <v>4</v>
      </c>
      <c r="CN82" s="130"/>
      <c r="CO82" s="131"/>
      <c r="CP82" s="130"/>
      <c r="CQ82" s="131"/>
      <c r="CR82" s="130"/>
      <c r="CS82" s="131"/>
      <c r="CT82" s="195"/>
      <c r="CU82" s="131"/>
      <c r="CV82" s="138"/>
      <c r="CW82" s="131"/>
      <c r="CX82" s="130"/>
      <c r="CY82" s="131"/>
      <c r="CZ82" s="130"/>
      <c r="DA82" s="131"/>
      <c r="DB82" s="102"/>
      <c r="DC82" s="120"/>
      <c r="DD82" s="140"/>
      <c r="DE82" s="120"/>
      <c r="DF82" s="140"/>
      <c r="DG82" s="140"/>
      <c r="DH82" s="23"/>
      <c r="DI82" s="23"/>
      <c r="DJ82" s="23"/>
      <c r="DK82" s="107"/>
      <c r="DL82" s="120"/>
      <c r="DM82" s="196"/>
      <c r="DN82" s="120"/>
      <c r="DO82" s="120"/>
      <c r="DP82" s="120"/>
      <c r="DQ82" s="120"/>
      <c r="DR82" s="83"/>
      <c r="DS82" s="84"/>
      <c r="DT82" s="84"/>
      <c r="DU82" s="84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120">
        <f t="shared" si="36"/>
        <v>4</v>
      </c>
      <c r="EG82" s="121">
        <v>30</v>
      </c>
      <c r="EH82" s="122">
        <f t="shared" si="43"/>
        <v>4</v>
      </c>
      <c r="EI82" s="88"/>
      <c r="EJ82" s="88"/>
      <c r="EQ82" s="691"/>
      <c r="ER82" s="694"/>
      <c r="ES82" s="526"/>
      <c r="ET82" s="526"/>
      <c r="EU82" s="526"/>
      <c r="EV82" s="526"/>
      <c r="EW82" s="527"/>
    </row>
    <row r="83" spans="1:219" ht="21" customHeight="1" thickBot="1">
      <c r="A83" s="344">
        <v>16</v>
      </c>
      <c r="B83" s="467" t="s">
        <v>173</v>
      </c>
      <c r="C83" s="390"/>
      <c r="D83" s="123"/>
      <c r="E83" s="123"/>
      <c r="F83" s="123"/>
      <c r="G83" s="123"/>
      <c r="H83" s="185"/>
      <c r="I83" s="123"/>
      <c r="J83" s="123"/>
      <c r="K83" s="123"/>
      <c r="L83" s="123"/>
      <c r="M83" s="185"/>
      <c r="N83" s="124"/>
      <c r="O83" s="124"/>
      <c r="P83" s="124"/>
      <c r="Q83" s="124"/>
      <c r="R83" s="187"/>
      <c r="S83" s="124"/>
      <c r="T83" s="124"/>
      <c r="U83" s="124"/>
      <c r="V83" s="124"/>
      <c r="W83" s="187"/>
      <c r="X83" s="234"/>
      <c r="Y83" s="125"/>
      <c r="Z83" s="125"/>
      <c r="AA83" s="125"/>
      <c r="AB83" s="120"/>
      <c r="AC83" s="125"/>
      <c r="AD83" s="125"/>
      <c r="AE83" s="125"/>
      <c r="AF83" s="125"/>
      <c r="AG83" s="193"/>
      <c r="AH83" s="235"/>
      <c r="AI83" s="235"/>
      <c r="AJ83" s="235"/>
      <c r="AK83" s="235"/>
      <c r="AL83" s="107"/>
      <c r="AM83" s="235"/>
      <c r="AN83" s="235"/>
      <c r="AO83" s="235"/>
      <c r="AP83" s="235"/>
      <c r="AQ83" s="107"/>
      <c r="AR83" s="292"/>
      <c r="AS83" s="291"/>
      <c r="AT83" s="291"/>
      <c r="AU83" s="292">
        <v>30</v>
      </c>
      <c r="AV83" s="187">
        <v>3</v>
      </c>
      <c r="AW83" s="216"/>
      <c r="AX83" s="216"/>
      <c r="AY83" s="216"/>
      <c r="AZ83" s="216"/>
      <c r="BA83" s="120"/>
      <c r="BB83" s="470">
        <f t="shared" si="34"/>
        <v>30</v>
      </c>
      <c r="BC83" s="344">
        <f t="shared" si="38"/>
        <v>0</v>
      </c>
      <c r="BD83" s="107">
        <f t="shared" si="39"/>
        <v>0</v>
      </c>
      <c r="BE83" s="107">
        <f t="shared" si="40"/>
        <v>0</v>
      </c>
      <c r="BF83" s="443">
        <f t="shared" si="41"/>
        <v>30</v>
      </c>
      <c r="BG83" s="102">
        <v>0</v>
      </c>
      <c r="BH83" s="107">
        <v>0</v>
      </c>
      <c r="BI83" s="107">
        <v>0</v>
      </c>
      <c r="BJ83" s="443">
        <v>18</v>
      </c>
      <c r="BK83" s="213">
        <f t="shared" si="42"/>
        <v>3</v>
      </c>
      <c r="BL83" s="107"/>
      <c r="BM83" s="134"/>
      <c r="BN83" s="102"/>
      <c r="BO83" s="120"/>
      <c r="BP83" s="107"/>
      <c r="BQ83" s="120"/>
      <c r="BR83" s="107"/>
      <c r="BS83" s="134"/>
      <c r="BT83" s="102"/>
      <c r="BU83" s="193"/>
      <c r="BV83" s="107"/>
      <c r="BW83" s="134"/>
      <c r="BX83" s="102"/>
      <c r="BY83" s="120"/>
      <c r="BZ83" s="107"/>
      <c r="CA83" s="134"/>
      <c r="CB83" s="120"/>
      <c r="CC83" s="122"/>
      <c r="CD83" s="107"/>
      <c r="CE83" s="120"/>
      <c r="CF83" s="107"/>
      <c r="CG83" s="120"/>
      <c r="CH83" s="107"/>
      <c r="CI83" s="120"/>
      <c r="CJ83" s="23"/>
      <c r="CK83" s="215"/>
      <c r="CL83" s="107">
        <f t="shared" si="44"/>
        <v>30</v>
      </c>
      <c r="CM83" s="120">
        <f t="shared" si="45"/>
        <v>3</v>
      </c>
      <c r="CN83" s="107"/>
      <c r="CO83" s="120"/>
      <c r="CP83" s="23"/>
      <c r="CQ83" s="215"/>
      <c r="CR83" s="107"/>
      <c r="CS83" s="120"/>
      <c r="CT83" s="184"/>
      <c r="CU83" s="120"/>
      <c r="CV83" s="101"/>
      <c r="CW83" s="120"/>
      <c r="CX83" s="107"/>
      <c r="CY83" s="120"/>
      <c r="CZ83" s="107"/>
      <c r="DA83" s="120"/>
      <c r="DB83" s="102"/>
      <c r="DC83" s="120"/>
      <c r="DD83" s="140"/>
      <c r="DE83" s="120"/>
      <c r="DF83" s="140"/>
      <c r="DG83" s="140"/>
      <c r="DH83" s="23"/>
      <c r="DI83" s="23"/>
      <c r="DJ83" s="23"/>
      <c r="DK83" s="107"/>
      <c r="DL83" s="120"/>
      <c r="DM83" s="196"/>
      <c r="DN83" s="120"/>
      <c r="DO83" s="120"/>
      <c r="DP83" s="120"/>
      <c r="DQ83" s="120"/>
      <c r="DR83" s="83"/>
      <c r="DS83" s="84"/>
      <c r="DT83" s="84"/>
      <c r="DU83" s="84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120">
        <f t="shared" si="36"/>
        <v>3</v>
      </c>
      <c r="EG83" s="121">
        <v>30</v>
      </c>
      <c r="EH83" s="122">
        <f t="shared" si="43"/>
        <v>3</v>
      </c>
      <c r="EI83" s="88"/>
      <c r="EJ83" s="88"/>
      <c r="EQ83" s="691"/>
      <c r="ER83" s="694"/>
      <c r="ES83" s="526"/>
      <c r="ET83" s="526"/>
      <c r="EU83" s="526"/>
      <c r="EV83" s="526"/>
      <c r="EW83" s="527"/>
    </row>
    <row r="84" spans="1:219" ht="21" customHeight="1" thickBot="1">
      <c r="A84" s="344">
        <v>17</v>
      </c>
      <c r="B84" s="467" t="s">
        <v>166</v>
      </c>
      <c r="C84" s="390"/>
      <c r="D84" s="123"/>
      <c r="E84" s="123"/>
      <c r="F84" s="123"/>
      <c r="G84" s="123"/>
      <c r="H84" s="185"/>
      <c r="I84" s="123"/>
      <c r="J84" s="123"/>
      <c r="K84" s="123"/>
      <c r="L84" s="123"/>
      <c r="M84" s="185"/>
      <c r="N84" s="124"/>
      <c r="O84" s="124"/>
      <c r="P84" s="124"/>
      <c r="Q84" s="124"/>
      <c r="R84" s="185"/>
      <c r="S84" s="124"/>
      <c r="T84" s="124"/>
      <c r="U84" s="124"/>
      <c r="V84" s="124"/>
      <c r="W84" s="185"/>
      <c r="X84" s="234"/>
      <c r="Y84" s="125"/>
      <c r="Z84" s="125"/>
      <c r="AA84" s="125"/>
      <c r="AB84" s="120"/>
      <c r="AC84" s="125"/>
      <c r="AD84" s="125"/>
      <c r="AE84" s="125"/>
      <c r="AF84" s="125">
        <v>20</v>
      </c>
      <c r="AG84" s="193">
        <v>2</v>
      </c>
      <c r="AH84" s="286"/>
      <c r="AI84" s="286"/>
      <c r="AJ84" s="286"/>
      <c r="AK84" s="286"/>
      <c r="AL84" s="107"/>
      <c r="AM84" s="235"/>
      <c r="AN84" s="235"/>
      <c r="AO84" s="235"/>
      <c r="AP84" s="235"/>
      <c r="AQ84" s="107"/>
      <c r="AR84" s="292"/>
      <c r="AS84" s="292"/>
      <c r="AT84" s="291"/>
      <c r="AU84" s="216"/>
      <c r="AV84" s="187"/>
      <c r="AW84" s="216"/>
      <c r="AX84" s="216"/>
      <c r="AY84" s="216"/>
      <c r="AZ84" s="216"/>
      <c r="BA84" s="120"/>
      <c r="BB84" s="470">
        <f t="shared" si="34"/>
        <v>20</v>
      </c>
      <c r="BC84" s="344">
        <f t="shared" si="38"/>
        <v>0</v>
      </c>
      <c r="BD84" s="107">
        <f t="shared" si="39"/>
        <v>0</v>
      </c>
      <c r="BE84" s="107">
        <f t="shared" si="40"/>
        <v>0</v>
      </c>
      <c r="BF84" s="443">
        <f t="shared" si="41"/>
        <v>20</v>
      </c>
      <c r="BG84" s="102">
        <v>0</v>
      </c>
      <c r="BH84" s="107">
        <v>0</v>
      </c>
      <c r="BI84" s="107">
        <v>0</v>
      </c>
      <c r="BJ84" s="443">
        <v>12</v>
      </c>
      <c r="BK84" s="213">
        <f t="shared" si="42"/>
        <v>2</v>
      </c>
      <c r="BL84" s="107"/>
      <c r="BM84" s="134"/>
      <c r="BN84" s="102"/>
      <c r="BO84" s="120"/>
      <c r="BP84" s="107"/>
      <c r="BQ84" s="120"/>
      <c r="BR84" s="107"/>
      <c r="BS84" s="134"/>
      <c r="BT84" s="102"/>
      <c r="BU84" s="193"/>
      <c r="BV84" s="107"/>
      <c r="BW84" s="134"/>
      <c r="BX84" s="102"/>
      <c r="BY84" s="120"/>
      <c r="BZ84" s="107"/>
      <c r="CA84" s="134"/>
      <c r="CB84" s="120"/>
      <c r="CC84" s="122"/>
      <c r="CD84" s="130"/>
      <c r="CE84" s="131"/>
      <c r="CF84" s="201"/>
      <c r="CG84" s="131"/>
      <c r="CH84" s="130"/>
      <c r="CI84" s="131"/>
      <c r="CJ84" s="201"/>
      <c r="CK84" s="202"/>
      <c r="CL84" s="130">
        <f t="shared" si="44"/>
        <v>20</v>
      </c>
      <c r="CM84" s="131">
        <f t="shared" si="45"/>
        <v>2</v>
      </c>
      <c r="CN84" s="130"/>
      <c r="CO84" s="131"/>
      <c r="CP84" s="130"/>
      <c r="CQ84" s="131"/>
      <c r="CR84" s="130"/>
      <c r="CS84" s="131"/>
      <c r="CT84" s="195"/>
      <c r="CU84" s="131"/>
      <c r="CV84" s="138"/>
      <c r="CW84" s="131"/>
      <c r="CX84" s="130"/>
      <c r="CY84" s="131"/>
      <c r="CZ84" s="130"/>
      <c r="DA84" s="131"/>
      <c r="DB84" s="102"/>
      <c r="DC84" s="120"/>
      <c r="DD84" s="140"/>
      <c r="DE84" s="120"/>
      <c r="DF84" s="140"/>
      <c r="DG84" s="140"/>
      <c r="DH84" s="23"/>
      <c r="DI84" s="23"/>
      <c r="DJ84" s="23"/>
      <c r="DK84" s="107"/>
      <c r="DL84" s="120"/>
      <c r="DM84" s="196"/>
      <c r="DN84" s="120"/>
      <c r="DO84" s="120"/>
      <c r="DP84" s="120"/>
      <c r="DQ84" s="120"/>
      <c r="DR84" s="83"/>
      <c r="DS84" s="84"/>
      <c r="DT84" s="84"/>
      <c r="DU84" s="84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120">
        <f t="shared" si="36"/>
        <v>2</v>
      </c>
      <c r="EG84" s="121">
        <v>15</v>
      </c>
      <c r="EH84" s="122">
        <f t="shared" si="43"/>
        <v>1.5</v>
      </c>
      <c r="EI84" s="88"/>
      <c r="EJ84" s="88"/>
      <c r="EQ84" s="692"/>
      <c r="ER84" s="695"/>
      <c r="ES84" s="526"/>
      <c r="ET84" s="526"/>
      <c r="EU84" s="526"/>
      <c r="EV84" s="526"/>
      <c r="EW84" s="527"/>
    </row>
    <row r="85" spans="1:219" ht="21" customHeight="1" thickBot="1">
      <c r="A85" s="344">
        <v>18</v>
      </c>
      <c r="B85" s="466" t="s">
        <v>163</v>
      </c>
      <c r="C85" s="390" t="s">
        <v>332</v>
      </c>
      <c r="D85" s="123"/>
      <c r="E85" s="123"/>
      <c r="F85" s="123"/>
      <c r="G85" s="123"/>
      <c r="H85" s="185"/>
      <c r="I85" s="123"/>
      <c r="J85" s="123"/>
      <c r="K85" s="123"/>
      <c r="L85" s="123"/>
      <c r="M85" s="187"/>
      <c r="N85" s="297">
        <v>15</v>
      </c>
      <c r="O85" s="297">
        <v>15</v>
      </c>
      <c r="P85" s="124"/>
      <c r="Q85" s="124"/>
      <c r="R85" s="187">
        <v>3</v>
      </c>
      <c r="S85" s="297">
        <v>15</v>
      </c>
      <c r="T85" s="297">
        <v>15</v>
      </c>
      <c r="U85" s="124"/>
      <c r="V85" s="124"/>
      <c r="W85" s="187">
        <v>3</v>
      </c>
      <c r="X85" s="234"/>
      <c r="Y85" s="125"/>
      <c r="Z85" s="125"/>
      <c r="AA85" s="125"/>
      <c r="AB85" s="120"/>
      <c r="AC85" s="125"/>
      <c r="AD85" s="125"/>
      <c r="AE85" s="125"/>
      <c r="AF85" s="125"/>
      <c r="AG85" s="107"/>
      <c r="AH85" s="286"/>
      <c r="AI85" s="286"/>
      <c r="AJ85" s="286"/>
      <c r="AK85" s="286"/>
      <c r="AL85" s="107"/>
      <c r="AM85" s="235"/>
      <c r="AN85" s="235"/>
      <c r="AO85" s="235"/>
      <c r="AP85" s="235"/>
      <c r="AQ85" s="187"/>
      <c r="AR85" s="292"/>
      <c r="AS85" s="292"/>
      <c r="AT85" s="291"/>
      <c r="AU85" s="291"/>
      <c r="AV85" s="187"/>
      <c r="AW85" s="216"/>
      <c r="AX85" s="216"/>
      <c r="AY85" s="216"/>
      <c r="AZ85" s="216"/>
      <c r="BA85" s="120"/>
      <c r="BB85" s="470">
        <f t="shared" si="34"/>
        <v>60</v>
      </c>
      <c r="BC85" s="344">
        <f t="shared" si="38"/>
        <v>30</v>
      </c>
      <c r="BD85" s="107">
        <f t="shared" si="39"/>
        <v>30</v>
      </c>
      <c r="BE85" s="107">
        <f t="shared" si="40"/>
        <v>0</v>
      </c>
      <c r="BF85" s="443">
        <f t="shared" si="41"/>
        <v>0</v>
      </c>
      <c r="BG85" s="102">
        <v>18</v>
      </c>
      <c r="BH85" s="107">
        <v>18</v>
      </c>
      <c r="BI85" s="107">
        <v>0</v>
      </c>
      <c r="BJ85" s="443">
        <v>0</v>
      </c>
      <c r="BK85" s="213">
        <f t="shared" si="42"/>
        <v>6</v>
      </c>
      <c r="BL85" s="107"/>
      <c r="BM85" s="194"/>
      <c r="BN85" s="102"/>
      <c r="BO85" s="120"/>
      <c r="BP85" s="107"/>
      <c r="BQ85" s="120"/>
      <c r="BR85" s="107"/>
      <c r="BS85" s="194"/>
      <c r="BT85" s="102"/>
      <c r="BU85" s="193"/>
      <c r="BV85" s="107"/>
      <c r="BW85" s="194"/>
      <c r="BX85" s="102"/>
      <c r="BY85" s="120"/>
      <c r="BZ85" s="107"/>
      <c r="CA85" s="134"/>
      <c r="CB85" s="120"/>
      <c r="CC85" s="122"/>
      <c r="CD85" s="107"/>
      <c r="CE85" s="120"/>
      <c r="CF85" s="107"/>
      <c r="CG85" s="120"/>
      <c r="CH85" s="107"/>
      <c r="CI85" s="120"/>
      <c r="CJ85" s="23"/>
      <c r="CK85" s="215"/>
      <c r="CL85" s="107">
        <f t="shared" si="44"/>
        <v>60</v>
      </c>
      <c r="CM85" s="120">
        <f t="shared" si="45"/>
        <v>6</v>
      </c>
      <c r="CN85" s="107"/>
      <c r="CO85" s="120"/>
      <c r="CP85" s="23"/>
      <c r="CQ85" s="215"/>
      <c r="CR85" s="107"/>
      <c r="CS85" s="120"/>
      <c r="CT85" s="184"/>
      <c r="CU85" s="120"/>
      <c r="CV85" s="101"/>
      <c r="CW85" s="120"/>
      <c r="CX85" s="107"/>
      <c r="CY85" s="120"/>
      <c r="CZ85" s="107"/>
      <c r="DA85" s="120"/>
      <c r="DB85" s="102">
        <v>4</v>
      </c>
      <c r="DC85" s="120">
        <f>BB85/25</f>
        <v>2.4</v>
      </c>
      <c r="DD85" s="140">
        <f>DC85*100/180</f>
        <v>1.3333333333333333</v>
      </c>
      <c r="DE85" s="120">
        <f>DB85/25</f>
        <v>0.16</v>
      </c>
      <c r="DF85" s="140">
        <f>DE85*100/180</f>
        <v>8.8888888888888892E-2</v>
      </c>
      <c r="DG85" s="140">
        <f>DD85+DF85</f>
        <v>1.4222222222222221</v>
      </c>
      <c r="DH85" s="23"/>
      <c r="DI85" s="23"/>
      <c r="DJ85" s="23"/>
      <c r="DK85" s="107">
        <f>BB85</f>
        <v>60</v>
      </c>
      <c r="DL85" s="120">
        <f>BK85</f>
        <v>6</v>
      </c>
      <c r="DM85" s="196">
        <f>DL85*100/180</f>
        <v>3.3333333333333335</v>
      </c>
      <c r="DN85" s="120">
        <v>1.5</v>
      </c>
      <c r="DO85" s="120"/>
      <c r="DP85" s="120">
        <v>1.5</v>
      </c>
      <c r="DQ85" s="120"/>
      <c r="DR85" s="83" t="s">
        <v>164</v>
      </c>
      <c r="DS85" s="84"/>
      <c r="DT85" s="84"/>
      <c r="DU85" s="84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120">
        <f t="shared" si="36"/>
        <v>6</v>
      </c>
      <c r="EG85" s="121">
        <v>10</v>
      </c>
      <c r="EH85" s="122">
        <f t="shared" si="43"/>
        <v>1</v>
      </c>
      <c r="EI85" s="88"/>
      <c r="EJ85" s="88"/>
      <c r="EQ85" s="690"/>
      <c r="ER85" s="693"/>
      <c r="ES85" s="526"/>
      <c r="ET85" s="526"/>
      <c r="EU85" s="526"/>
      <c r="EV85" s="526"/>
      <c r="EW85" s="527"/>
    </row>
    <row r="86" spans="1:219" s="20" customFormat="1" ht="21" customHeight="1" thickBot="1">
      <c r="A86" s="344">
        <v>19</v>
      </c>
      <c r="B86" s="467" t="s">
        <v>174</v>
      </c>
      <c r="C86" s="390" t="s">
        <v>350</v>
      </c>
      <c r="D86" s="123"/>
      <c r="E86" s="123"/>
      <c r="F86" s="123"/>
      <c r="G86" s="123"/>
      <c r="H86" s="185"/>
      <c r="I86" s="123"/>
      <c r="J86" s="123"/>
      <c r="K86" s="123"/>
      <c r="L86" s="123"/>
      <c r="M86" s="185"/>
      <c r="N86" s="124"/>
      <c r="O86" s="124"/>
      <c r="P86" s="124"/>
      <c r="Q86" s="124"/>
      <c r="R86" s="185"/>
      <c r="S86" s="124"/>
      <c r="T86" s="124"/>
      <c r="U86" s="124"/>
      <c r="V86" s="124"/>
      <c r="W86" s="185"/>
      <c r="X86" s="234"/>
      <c r="Y86" s="125"/>
      <c r="Z86" s="125"/>
      <c r="AA86" s="125"/>
      <c r="AB86" s="200"/>
      <c r="AC86" s="125"/>
      <c r="AD86" s="125"/>
      <c r="AE86" s="125"/>
      <c r="AF86" s="125"/>
      <c r="AG86" s="120"/>
      <c r="AH86" s="235"/>
      <c r="AI86" s="235"/>
      <c r="AJ86" s="235"/>
      <c r="AK86" s="235"/>
      <c r="AL86" s="120"/>
      <c r="AM86" s="235"/>
      <c r="AN86" s="235"/>
      <c r="AO86" s="235"/>
      <c r="AP86" s="235"/>
      <c r="AQ86" s="107"/>
      <c r="AR86" s="216">
        <v>15</v>
      </c>
      <c r="AS86" s="216">
        <v>15</v>
      </c>
      <c r="AT86" s="216"/>
      <c r="AU86" s="216"/>
      <c r="AV86" s="120">
        <v>3</v>
      </c>
      <c r="AW86" s="216"/>
      <c r="AX86" s="216">
        <v>15</v>
      </c>
      <c r="AY86" s="216"/>
      <c r="AZ86" s="216"/>
      <c r="BA86" s="120">
        <v>2</v>
      </c>
      <c r="BB86" s="470">
        <f t="shared" si="34"/>
        <v>45</v>
      </c>
      <c r="BC86" s="344">
        <f t="shared" si="38"/>
        <v>15</v>
      </c>
      <c r="BD86" s="107">
        <f t="shared" si="39"/>
        <v>30</v>
      </c>
      <c r="BE86" s="107">
        <f t="shared" si="40"/>
        <v>0</v>
      </c>
      <c r="BF86" s="443">
        <f t="shared" si="41"/>
        <v>0</v>
      </c>
      <c r="BG86" s="102">
        <v>9</v>
      </c>
      <c r="BH86" s="107">
        <v>18</v>
      </c>
      <c r="BI86" s="107">
        <v>0</v>
      </c>
      <c r="BJ86" s="443">
        <v>0</v>
      </c>
      <c r="BK86" s="213">
        <f t="shared" si="42"/>
        <v>5</v>
      </c>
      <c r="BL86" s="107"/>
      <c r="BM86" s="194"/>
      <c r="BN86" s="102"/>
      <c r="BO86" s="120"/>
      <c r="BP86" s="107"/>
      <c r="BQ86" s="120"/>
      <c r="BR86" s="107"/>
      <c r="BS86" s="194"/>
      <c r="BT86" s="102"/>
      <c r="BU86" s="193"/>
      <c r="BV86" s="107"/>
      <c r="BW86" s="194"/>
      <c r="BX86" s="102"/>
      <c r="BY86" s="120"/>
      <c r="BZ86" s="107"/>
      <c r="CA86" s="134"/>
      <c r="CB86" s="120"/>
      <c r="CC86" s="122"/>
      <c r="CD86" s="130"/>
      <c r="CE86" s="131"/>
      <c r="CF86" s="201"/>
      <c r="CG86" s="131"/>
      <c r="CH86" s="130"/>
      <c r="CI86" s="131"/>
      <c r="CJ86" s="201"/>
      <c r="CK86" s="202"/>
      <c r="CL86" s="130">
        <f t="shared" si="44"/>
        <v>45</v>
      </c>
      <c r="CM86" s="131">
        <f t="shared" si="45"/>
        <v>5</v>
      </c>
      <c r="CN86" s="130"/>
      <c r="CO86" s="131"/>
      <c r="CP86" s="130"/>
      <c r="CQ86" s="131"/>
      <c r="CR86" s="130"/>
      <c r="CS86" s="131"/>
      <c r="CT86" s="195"/>
      <c r="CU86" s="131"/>
      <c r="CV86" s="138"/>
      <c r="CW86" s="131"/>
      <c r="CX86" s="130"/>
      <c r="CY86" s="131"/>
      <c r="CZ86" s="130"/>
      <c r="DA86" s="131"/>
      <c r="DB86" s="220"/>
      <c r="DC86" s="221">
        <f>BB86/25</f>
        <v>1.8</v>
      </c>
      <c r="DD86" s="228">
        <f>DC86*100/180</f>
        <v>1</v>
      </c>
      <c r="DE86" s="221">
        <f>DB86/25</f>
        <v>0</v>
      </c>
      <c r="DF86" s="228">
        <f>DE86*100/180</f>
        <v>0</v>
      </c>
      <c r="DG86" s="228">
        <f>DD86+DF86</f>
        <v>1</v>
      </c>
      <c r="DH86" s="229"/>
      <c r="DI86" s="229"/>
      <c r="DJ86" s="229"/>
      <c r="DK86" s="218">
        <f>BB86</f>
        <v>45</v>
      </c>
      <c r="DL86" s="221">
        <f>BK86</f>
        <v>5</v>
      </c>
      <c r="DM86" s="230">
        <f>DL86*100/180</f>
        <v>2.7777777777777777</v>
      </c>
      <c r="DN86" s="221"/>
      <c r="DO86" s="221"/>
      <c r="DP86" s="221"/>
      <c r="DQ86" s="221"/>
      <c r="DR86" s="231" t="s">
        <v>175</v>
      </c>
      <c r="DS86" s="232"/>
      <c r="DT86" s="232"/>
      <c r="DU86" s="232"/>
      <c r="DV86" s="233"/>
      <c r="DW86" s="233"/>
      <c r="DX86" s="233"/>
      <c r="DY86" s="233"/>
      <c r="DZ86" s="233"/>
      <c r="EA86" s="233"/>
      <c r="EB86" s="233"/>
      <c r="EC86" s="233"/>
      <c r="ED86" s="233"/>
      <c r="EE86" s="233"/>
      <c r="EF86" s="120">
        <f t="shared" si="36"/>
        <v>5</v>
      </c>
      <c r="EG86" s="121">
        <v>10</v>
      </c>
      <c r="EH86" s="122">
        <f t="shared" si="43"/>
        <v>1.1111111111111112</v>
      </c>
      <c r="EI86" s="88"/>
      <c r="EJ86" s="88"/>
      <c r="EK86" s="5"/>
      <c r="EL86" s="5"/>
      <c r="EM86" s="5"/>
      <c r="EN86" s="5"/>
      <c r="EO86" s="5"/>
      <c r="EP86" s="5"/>
      <c r="EQ86" s="691"/>
      <c r="ER86" s="694"/>
      <c r="ES86" s="529"/>
      <c r="ET86" s="529"/>
      <c r="EU86" s="529"/>
      <c r="EV86" s="529"/>
      <c r="EW86" s="530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</row>
    <row r="87" spans="1:219" ht="21" customHeight="1" thickBot="1">
      <c r="A87" s="344">
        <v>20</v>
      </c>
      <c r="B87" s="466" t="s">
        <v>161</v>
      </c>
      <c r="C87" s="390"/>
      <c r="D87" s="123"/>
      <c r="E87" s="123"/>
      <c r="F87" s="123"/>
      <c r="G87" s="123"/>
      <c r="H87" s="187"/>
      <c r="I87" s="123"/>
      <c r="J87" s="123"/>
      <c r="K87" s="123"/>
      <c r="L87" s="123"/>
      <c r="M87" s="187"/>
      <c r="N87" s="124"/>
      <c r="O87" s="124">
        <v>15</v>
      </c>
      <c r="P87" s="124"/>
      <c r="Q87" s="124"/>
      <c r="R87" s="187">
        <v>1</v>
      </c>
      <c r="S87" s="124"/>
      <c r="T87" s="124"/>
      <c r="U87" s="124"/>
      <c r="V87" s="124"/>
      <c r="W87" s="187"/>
      <c r="X87" s="234"/>
      <c r="Y87" s="125"/>
      <c r="Z87" s="125"/>
      <c r="AA87" s="125"/>
      <c r="AB87" s="120"/>
      <c r="AC87" s="125"/>
      <c r="AD87" s="125"/>
      <c r="AE87" s="125"/>
      <c r="AF87" s="125"/>
      <c r="AG87" s="187"/>
      <c r="AH87" s="286"/>
      <c r="AI87" s="286"/>
      <c r="AJ87" s="286"/>
      <c r="AK87" s="286"/>
      <c r="AL87" s="187"/>
      <c r="AM87" s="235"/>
      <c r="AN87" s="235"/>
      <c r="AO87" s="235"/>
      <c r="AP87" s="235"/>
      <c r="AQ87" s="187"/>
      <c r="AR87" s="188"/>
      <c r="AS87" s="188"/>
      <c r="AT87" s="188"/>
      <c r="AU87" s="188"/>
      <c r="AV87" s="187"/>
      <c r="AW87" s="216"/>
      <c r="AX87" s="216"/>
      <c r="AY87" s="216"/>
      <c r="AZ87" s="216"/>
      <c r="BA87" s="120"/>
      <c r="BB87" s="470">
        <f t="shared" si="34"/>
        <v>15</v>
      </c>
      <c r="BC87" s="344">
        <f t="shared" si="38"/>
        <v>0</v>
      </c>
      <c r="BD87" s="107">
        <f t="shared" si="39"/>
        <v>15</v>
      </c>
      <c r="BE87" s="107">
        <f t="shared" si="40"/>
        <v>0</v>
      </c>
      <c r="BF87" s="443">
        <f t="shared" si="41"/>
        <v>0</v>
      </c>
      <c r="BG87" s="102">
        <v>0</v>
      </c>
      <c r="BH87" s="107">
        <v>9</v>
      </c>
      <c r="BI87" s="107">
        <v>0</v>
      </c>
      <c r="BJ87" s="443">
        <v>0</v>
      </c>
      <c r="BK87" s="213">
        <f t="shared" si="42"/>
        <v>1</v>
      </c>
      <c r="BL87" s="107"/>
      <c r="BM87" s="194"/>
      <c r="BN87" s="102"/>
      <c r="BO87" s="120"/>
      <c r="BP87" s="107"/>
      <c r="BQ87" s="120"/>
      <c r="BR87" s="107"/>
      <c r="BS87" s="194"/>
      <c r="BT87" s="102"/>
      <c r="BU87" s="193"/>
      <c r="BV87" s="107"/>
      <c r="BW87" s="194"/>
      <c r="BX87" s="102"/>
      <c r="BY87" s="120"/>
      <c r="BZ87" s="107"/>
      <c r="CA87" s="134"/>
      <c r="CB87" s="120"/>
      <c r="CC87" s="122"/>
      <c r="CD87" s="107"/>
      <c r="CE87" s="120"/>
      <c r="CF87" s="23"/>
      <c r="CG87" s="120"/>
      <c r="CH87" s="107"/>
      <c r="CI87" s="120"/>
      <c r="CJ87" s="23"/>
      <c r="CK87" s="215"/>
      <c r="CL87" s="107">
        <f t="shared" si="44"/>
        <v>15</v>
      </c>
      <c r="CM87" s="120">
        <f t="shared" si="45"/>
        <v>1</v>
      </c>
      <c r="CN87" s="107"/>
      <c r="CO87" s="120"/>
      <c r="CP87" s="107"/>
      <c r="CQ87" s="120"/>
      <c r="CR87" s="107"/>
      <c r="CS87" s="120"/>
      <c r="CT87" s="184"/>
      <c r="CU87" s="120"/>
      <c r="CV87" s="101"/>
      <c r="CW87" s="120"/>
      <c r="CX87" s="107"/>
      <c r="CY87" s="120"/>
      <c r="CZ87" s="107"/>
      <c r="DA87" s="120"/>
      <c r="DB87" s="102"/>
      <c r="DC87" s="120"/>
      <c r="DD87" s="140"/>
      <c r="DE87" s="120"/>
      <c r="DF87" s="140"/>
      <c r="DG87" s="140"/>
      <c r="DH87" s="23"/>
      <c r="DI87" s="23"/>
      <c r="DJ87" s="23"/>
      <c r="DK87" s="107"/>
      <c r="DL87" s="120"/>
      <c r="DM87" s="196"/>
      <c r="DN87" s="120"/>
      <c r="DO87" s="120"/>
      <c r="DP87" s="120"/>
      <c r="DQ87" s="120"/>
      <c r="DR87" s="83"/>
      <c r="DS87" s="84"/>
      <c r="DT87" s="84"/>
      <c r="DU87" s="84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120">
        <f t="shared" si="36"/>
        <v>1</v>
      </c>
      <c r="EG87" s="121">
        <v>15</v>
      </c>
      <c r="EH87" s="122">
        <f t="shared" si="43"/>
        <v>1</v>
      </c>
      <c r="EI87" s="88"/>
      <c r="EJ87" s="88"/>
      <c r="EQ87" s="691"/>
      <c r="ER87" s="694"/>
      <c r="ES87" s="526"/>
      <c r="ET87" s="526"/>
      <c r="EU87" s="526"/>
      <c r="EV87" s="526"/>
      <c r="EW87" s="527"/>
    </row>
    <row r="88" spans="1:219" s="20" customFormat="1" ht="21" customHeight="1" thickBot="1">
      <c r="A88" s="344">
        <v>21</v>
      </c>
      <c r="B88" s="467" t="s">
        <v>160</v>
      </c>
      <c r="C88" s="390"/>
      <c r="D88" s="123"/>
      <c r="E88" s="123"/>
      <c r="F88" s="123"/>
      <c r="G88" s="123"/>
      <c r="H88" s="187"/>
      <c r="I88" s="123">
        <v>15</v>
      </c>
      <c r="J88" s="123">
        <v>15</v>
      </c>
      <c r="K88" s="123"/>
      <c r="L88" s="123"/>
      <c r="M88" s="187">
        <v>3</v>
      </c>
      <c r="N88" s="124"/>
      <c r="O88" s="124"/>
      <c r="P88" s="124"/>
      <c r="Q88" s="124"/>
      <c r="R88" s="187"/>
      <c r="S88" s="124"/>
      <c r="T88" s="124"/>
      <c r="U88" s="124"/>
      <c r="V88" s="124"/>
      <c r="W88" s="185"/>
      <c r="X88" s="234"/>
      <c r="Y88" s="125"/>
      <c r="Z88" s="125"/>
      <c r="AA88" s="125"/>
      <c r="AB88" s="120"/>
      <c r="AC88" s="125"/>
      <c r="AD88" s="125"/>
      <c r="AE88" s="125"/>
      <c r="AF88" s="125"/>
      <c r="AG88" s="107"/>
      <c r="AH88" s="235"/>
      <c r="AI88" s="235"/>
      <c r="AJ88" s="235"/>
      <c r="AK88" s="235"/>
      <c r="AL88" s="120"/>
      <c r="AM88" s="235"/>
      <c r="AN88" s="235"/>
      <c r="AO88" s="235"/>
      <c r="AP88" s="235"/>
      <c r="AQ88" s="101"/>
      <c r="AR88" s="216"/>
      <c r="AS88" s="216"/>
      <c r="AT88" s="216"/>
      <c r="AU88" s="216"/>
      <c r="AV88" s="102"/>
      <c r="AW88" s="216"/>
      <c r="AX88" s="216"/>
      <c r="AY88" s="216"/>
      <c r="AZ88" s="216"/>
      <c r="BA88" s="120"/>
      <c r="BB88" s="470">
        <f t="shared" si="34"/>
        <v>30</v>
      </c>
      <c r="BC88" s="344">
        <f t="shared" si="38"/>
        <v>15</v>
      </c>
      <c r="BD88" s="107">
        <f t="shared" si="39"/>
        <v>15</v>
      </c>
      <c r="BE88" s="107">
        <f t="shared" si="40"/>
        <v>0</v>
      </c>
      <c r="BF88" s="443">
        <f t="shared" si="41"/>
        <v>0</v>
      </c>
      <c r="BG88" s="102">
        <v>9</v>
      </c>
      <c r="BH88" s="107">
        <v>9</v>
      </c>
      <c r="BI88" s="107">
        <v>0</v>
      </c>
      <c r="BJ88" s="443">
        <v>0</v>
      </c>
      <c r="BK88" s="213">
        <f t="shared" si="42"/>
        <v>3</v>
      </c>
      <c r="BL88" s="218"/>
      <c r="BM88" s="219"/>
      <c r="BN88" s="220"/>
      <c r="BO88" s="221"/>
      <c r="BP88" s="218"/>
      <c r="BQ88" s="221"/>
      <c r="BR88" s="218"/>
      <c r="BS88" s="219"/>
      <c r="BT88" s="220"/>
      <c r="BU88" s="222"/>
      <c r="BV88" s="218"/>
      <c r="BW88" s="219"/>
      <c r="BX88" s="220"/>
      <c r="BY88" s="221"/>
      <c r="BZ88" s="218"/>
      <c r="CA88" s="223"/>
      <c r="CB88" s="221"/>
      <c r="CC88" s="224"/>
      <c r="CD88" s="218"/>
      <c r="CE88" s="221"/>
      <c r="CF88" s="218"/>
      <c r="CG88" s="221"/>
      <c r="CH88" s="218"/>
      <c r="CI88" s="221"/>
      <c r="CJ88" s="229"/>
      <c r="CK88" s="281"/>
      <c r="CL88" s="130">
        <f t="shared" si="44"/>
        <v>30</v>
      </c>
      <c r="CM88" s="131">
        <f t="shared" si="45"/>
        <v>3</v>
      </c>
      <c r="CN88" s="130"/>
      <c r="CO88" s="131"/>
      <c r="CP88" s="201"/>
      <c r="CQ88" s="202"/>
      <c r="CR88" s="130"/>
      <c r="CS88" s="131"/>
      <c r="CT88" s="282"/>
      <c r="CU88" s="221"/>
      <c r="CV88" s="283"/>
      <c r="CW88" s="221"/>
      <c r="CX88" s="218"/>
      <c r="CY88" s="221"/>
      <c r="CZ88" s="218"/>
      <c r="DA88" s="221"/>
      <c r="DB88" s="102"/>
      <c r="DC88" s="120"/>
      <c r="DD88" s="140"/>
      <c r="DE88" s="120"/>
      <c r="DF88" s="140"/>
      <c r="DG88" s="140"/>
      <c r="DH88" s="23"/>
      <c r="DI88" s="23"/>
      <c r="DJ88" s="23"/>
      <c r="DK88" s="107"/>
      <c r="DL88" s="120"/>
      <c r="DM88" s="196"/>
      <c r="DN88" s="120"/>
      <c r="DO88" s="120"/>
      <c r="DP88" s="120"/>
      <c r="DQ88" s="120"/>
      <c r="DR88" s="83"/>
      <c r="DS88" s="84"/>
      <c r="DT88" s="84"/>
      <c r="DU88" s="84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120">
        <f t="shared" si="36"/>
        <v>3</v>
      </c>
      <c r="EG88" s="121">
        <v>7</v>
      </c>
      <c r="EH88" s="122">
        <f t="shared" si="43"/>
        <v>0.7</v>
      </c>
      <c r="EI88" s="88"/>
      <c r="EJ88" s="88"/>
      <c r="EK88" s="5"/>
      <c r="EL88" s="5"/>
      <c r="EM88" s="5"/>
      <c r="EN88" s="5"/>
      <c r="EO88" s="5"/>
      <c r="EP88" s="5"/>
      <c r="EQ88" s="691"/>
      <c r="ER88" s="694"/>
      <c r="ES88" s="526"/>
      <c r="ET88" s="526"/>
      <c r="EU88" s="526"/>
      <c r="EV88" s="526"/>
      <c r="EW88" s="527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</row>
    <row r="89" spans="1:219" s="20" customFormat="1" ht="21" customHeight="1" thickBot="1">
      <c r="A89" s="729">
        <v>22</v>
      </c>
      <c r="B89" s="467" t="s">
        <v>351</v>
      </c>
      <c r="C89" s="390" t="s">
        <v>352</v>
      </c>
      <c r="D89" s="123"/>
      <c r="E89" s="123"/>
      <c r="F89" s="123"/>
      <c r="G89" s="123"/>
      <c r="H89" s="187"/>
      <c r="I89" s="123"/>
      <c r="J89" s="123"/>
      <c r="K89" s="123"/>
      <c r="L89" s="123"/>
      <c r="M89" s="187"/>
      <c r="N89" s="124"/>
      <c r="O89" s="124"/>
      <c r="P89" s="124"/>
      <c r="Q89" s="124"/>
      <c r="R89" s="187"/>
      <c r="S89" s="124"/>
      <c r="T89" s="124"/>
      <c r="U89" s="124"/>
      <c r="V89" s="124"/>
      <c r="W89" s="185"/>
      <c r="X89" s="234"/>
      <c r="Y89" s="125"/>
      <c r="Z89" s="125"/>
      <c r="AA89" s="125"/>
      <c r="AB89" s="120"/>
      <c r="AC89" s="125"/>
      <c r="AD89" s="125"/>
      <c r="AE89" s="125"/>
      <c r="AF89" s="125"/>
      <c r="AG89" s="107"/>
      <c r="AH89" s="235"/>
      <c r="AI89" s="235"/>
      <c r="AJ89" s="235"/>
      <c r="AK89" s="235"/>
      <c r="AL89" s="120"/>
      <c r="AM89" s="235"/>
      <c r="AN89" s="235"/>
      <c r="AO89" s="235"/>
      <c r="AP89" s="235"/>
      <c r="AQ89" s="101"/>
      <c r="AR89" s="216"/>
      <c r="AS89" s="216"/>
      <c r="AT89" s="216"/>
      <c r="AU89" s="216"/>
      <c r="AV89" s="102"/>
      <c r="AW89" s="216"/>
      <c r="AX89" s="216"/>
      <c r="AY89" s="216"/>
      <c r="AZ89" s="216"/>
      <c r="BA89" s="120"/>
      <c r="BB89" s="470"/>
      <c r="BC89" s="344">
        <v>0</v>
      </c>
      <c r="BD89" s="107">
        <v>0</v>
      </c>
      <c r="BE89" s="107">
        <v>0</v>
      </c>
      <c r="BF89" s="443">
        <v>15</v>
      </c>
      <c r="BG89" s="102">
        <v>0</v>
      </c>
      <c r="BH89" s="107">
        <v>0</v>
      </c>
      <c r="BI89" s="107">
        <v>0</v>
      </c>
      <c r="BJ89" s="443">
        <v>9</v>
      </c>
      <c r="BK89" s="213"/>
      <c r="BL89" s="218"/>
      <c r="BM89" s="219"/>
      <c r="BN89" s="220"/>
      <c r="BO89" s="221"/>
      <c r="BP89" s="218"/>
      <c r="BQ89" s="221"/>
      <c r="BR89" s="218"/>
      <c r="BS89" s="219"/>
      <c r="BT89" s="220"/>
      <c r="BU89" s="222"/>
      <c r="BV89" s="218"/>
      <c r="BW89" s="219"/>
      <c r="BX89" s="220"/>
      <c r="BY89" s="221"/>
      <c r="BZ89" s="218"/>
      <c r="CA89" s="223"/>
      <c r="CB89" s="221"/>
      <c r="CC89" s="224"/>
      <c r="CD89" s="218"/>
      <c r="CE89" s="221"/>
      <c r="CF89" s="218"/>
      <c r="CG89" s="221"/>
      <c r="CH89" s="218"/>
      <c r="CI89" s="221"/>
      <c r="CJ89" s="229"/>
      <c r="CK89" s="281"/>
      <c r="CL89" s="130"/>
      <c r="CM89" s="131"/>
      <c r="CN89" s="130"/>
      <c r="CO89" s="131"/>
      <c r="CP89" s="201"/>
      <c r="CQ89" s="202"/>
      <c r="CR89" s="130"/>
      <c r="CS89" s="131"/>
      <c r="CT89" s="282"/>
      <c r="CU89" s="221"/>
      <c r="CV89" s="283"/>
      <c r="CW89" s="221"/>
      <c r="CX89" s="218"/>
      <c r="CY89" s="221"/>
      <c r="CZ89" s="218"/>
      <c r="DA89" s="221"/>
      <c r="DB89" s="102"/>
      <c r="DC89" s="120"/>
      <c r="DD89" s="140"/>
      <c r="DE89" s="120"/>
      <c r="DF89" s="140"/>
      <c r="DG89" s="140"/>
      <c r="DH89" s="23"/>
      <c r="DI89" s="23"/>
      <c r="DJ89" s="23"/>
      <c r="DK89" s="107"/>
      <c r="DL89" s="120"/>
      <c r="DM89" s="196"/>
      <c r="DN89" s="120"/>
      <c r="DO89" s="120"/>
      <c r="DP89" s="120"/>
      <c r="DQ89" s="120"/>
      <c r="DR89" s="83"/>
      <c r="DS89" s="84"/>
      <c r="DT89" s="84"/>
      <c r="DU89" s="84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120"/>
      <c r="EG89" s="121"/>
      <c r="EH89" s="122"/>
      <c r="EI89" s="88"/>
      <c r="EJ89" s="88"/>
      <c r="EK89" s="5"/>
      <c r="EL89" s="5"/>
      <c r="EM89" s="5"/>
      <c r="EN89" s="5"/>
      <c r="EO89" s="5"/>
      <c r="EP89" s="5"/>
      <c r="EQ89" s="691"/>
      <c r="ER89" s="694"/>
      <c r="ES89" s="526"/>
      <c r="ET89" s="526"/>
      <c r="EU89" s="526"/>
      <c r="EV89" s="526"/>
      <c r="EW89" s="527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</row>
    <row r="90" spans="1:219" s="20" customFormat="1" ht="21" customHeight="1" thickBot="1">
      <c r="A90" s="730"/>
      <c r="B90" s="467" t="s">
        <v>353</v>
      </c>
      <c r="C90" s="390" t="s">
        <v>352</v>
      </c>
      <c r="D90" s="123"/>
      <c r="E90" s="123"/>
      <c r="F90" s="123"/>
      <c r="G90" s="123"/>
      <c r="H90" s="298"/>
      <c r="I90" s="123"/>
      <c r="J90" s="123"/>
      <c r="K90" s="123"/>
      <c r="L90" s="123"/>
      <c r="M90" s="187"/>
      <c r="N90" s="124"/>
      <c r="O90" s="124"/>
      <c r="P90" s="124"/>
      <c r="Q90" s="124"/>
      <c r="R90" s="187"/>
      <c r="S90" s="124"/>
      <c r="T90" s="124"/>
      <c r="U90" s="124"/>
      <c r="V90" s="124"/>
      <c r="W90" s="187"/>
      <c r="X90" s="234"/>
      <c r="Y90" s="125"/>
      <c r="Z90" s="125"/>
      <c r="AA90" s="125"/>
      <c r="AB90" s="120"/>
      <c r="AC90" s="125"/>
      <c r="AD90" s="125"/>
      <c r="AE90" s="125"/>
      <c r="AF90" s="125"/>
      <c r="AG90" s="187"/>
      <c r="AH90" s="235"/>
      <c r="AI90" s="235"/>
      <c r="AJ90" s="235"/>
      <c r="AK90" s="235"/>
      <c r="AL90" s="187"/>
      <c r="AM90" s="235"/>
      <c r="AN90" s="235"/>
      <c r="AO90" s="235"/>
      <c r="AP90" s="235">
        <v>15</v>
      </c>
      <c r="AQ90" s="187">
        <v>2</v>
      </c>
      <c r="AR90" s="188"/>
      <c r="AS90" s="188"/>
      <c r="AT90" s="188"/>
      <c r="AU90" s="188"/>
      <c r="AV90" s="187"/>
      <c r="AW90" s="216"/>
      <c r="AX90" s="216"/>
      <c r="AY90" s="216"/>
      <c r="AZ90" s="216"/>
      <c r="BA90" s="120"/>
      <c r="BB90" s="470">
        <f t="shared" si="34"/>
        <v>15</v>
      </c>
      <c r="BC90" s="344">
        <f>D90+I90+N90+S90+X90+AC90+AH90+AM90+AR90+AW90</f>
        <v>0</v>
      </c>
      <c r="BD90" s="107">
        <f>E90+J90+O90+T90+Y90+AD90+AI90+AN90+AS90+AX90</f>
        <v>0</v>
      </c>
      <c r="BE90" s="107">
        <f>F90+K90+P90+U90+Z90+AE90+AJ90+AO90+AT90+AY90</f>
        <v>0</v>
      </c>
      <c r="BF90" s="443">
        <f>G90+L90+Q90+V90+AA90+AF90+AK90+AP90+AU90+AZ90</f>
        <v>15</v>
      </c>
      <c r="BG90" s="102">
        <v>0</v>
      </c>
      <c r="BH90" s="107">
        <v>0</v>
      </c>
      <c r="BI90" s="107">
        <v>0</v>
      </c>
      <c r="BJ90" s="443">
        <v>9</v>
      </c>
      <c r="BK90" s="213">
        <f>SUM(H90,M90,R90,W90,AB90,AG90,AL90,AQ90,AV90,BA90)</f>
        <v>2</v>
      </c>
      <c r="BL90" s="218"/>
      <c r="BM90" s="219"/>
      <c r="BN90" s="220"/>
      <c r="BO90" s="221"/>
      <c r="BP90" s="218"/>
      <c r="BQ90" s="221"/>
      <c r="BR90" s="218"/>
      <c r="BS90" s="219"/>
      <c r="BT90" s="220"/>
      <c r="BU90" s="222"/>
      <c r="BV90" s="218"/>
      <c r="BW90" s="219"/>
      <c r="BX90" s="220"/>
      <c r="BY90" s="221"/>
      <c r="BZ90" s="218"/>
      <c r="CA90" s="223"/>
      <c r="CB90" s="221"/>
      <c r="CC90" s="224"/>
      <c r="CD90" s="218"/>
      <c r="CE90" s="221"/>
      <c r="CF90" s="218"/>
      <c r="CG90" s="221"/>
      <c r="CH90" s="218"/>
      <c r="CI90" s="221"/>
      <c r="CJ90" s="229"/>
      <c r="CK90" s="281"/>
      <c r="CL90" s="130"/>
      <c r="CM90" s="131"/>
      <c r="CN90" s="130"/>
      <c r="CO90" s="131"/>
      <c r="CP90" s="201"/>
      <c r="CQ90" s="202"/>
      <c r="CR90" s="130"/>
      <c r="CS90" s="131"/>
      <c r="CT90" s="282"/>
      <c r="CU90" s="221"/>
      <c r="CV90" s="283"/>
      <c r="CW90" s="221"/>
      <c r="CX90" s="218"/>
      <c r="CY90" s="221"/>
      <c r="CZ90" s="218"/>
      <c r="DA90" s="221"/>
      <c r="DB90" s="102"/>
      <c r="DC90" s="120"/>
      <c r="DD90" s="140"/>
      <c r="DE90" s="120"/>
      <c r="DF90" s="140"/>
      <c r="DG90" s="140"/>
      <c r="DH90" s="23"/>
      <c r="DI90" s="23"/>
      <c r="DJ90" s="23"/>
      <c r="DK90" s="107"/>
      <c r="DL90" s="120"/>
      <c r="DM90" s="196"/>
      <c r="DN90" s="120"/>
      <c r="DO90" s="120"/>
      <c r="DP90" s="120"/>
      <c r="DQ90" s="120"/>
      <c r="DR90" s="83"/>
      <c r="DS90" s="84"/>
      <c r="DT90" s="84"/>
      <c r="DU90" s="84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120">
        <f t="shared" si="36"/>
        <v>2</v>
      </c>
      <c r="EG90" s="121">
        <v>15</v>
      </c>
      <c r="EH90" s="122">
        <f t="shared" ref="EH90:EH104" si="46">EG90*BK90/BB90</f>
        <v>2</v>
      </c>
      <c r="EI90" s="88">
        <v>2</v>
      </c>
      <c r="EJ90" s="88"/>
      <c r="EK90" s="5"/>
      <c r="EL90" s="5"/>
      <c r="EM90" s="5"/>
      <c r="EN90" s="5"/>
      <c r="EO90" s="5"/>
      <c r="EP90" s="5"/>
      <c r="EQ90" s="691"/>
      <c r="ER90" s="694"/>
      <c r="ES90" s="526"/>
      <c r="ET90" s="526"/>
      <c r="EU90" s="526"/>
      <c r="EV90" s="526"/>
      <c r="EW90" s="527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</row>
    <row r="91" spans="1:219" s="20" customFormat="1" ht="21" customHeight="1" thickBot="1">
      <c r="A91" s="726" t="s">
        <v>177</v>
      </c>
      <c r="B91" s="601"/>
      <c r="C91" s="601"/>
      <c r="D91" s="601"/>
      <c r="E91" s="601"/>
      <c r="F91" s="601"/>
      <c r="G91" s="601"/>
      <c r="H91" s="601"/>
      <c r="I91" s="601"/>
      <c r="J91" s="601"/>
      <c r="K91" s="601"/>
      <c r="L91" s="601"/>
      <c r="M91" s="601"/>
      <c r="N91" s="601"/>
      <c r="O91" s="601"/>
      <c r="P91" s="601"/>
      <c r="Q91" s="601"/>
      <c r="R91" s="601"/>
      <c r="S91" s="601"/>
      <c r="T91" s="601"/>
      <c r="U91" s="601"/>
      <c r="V91" s="601"/>
      <c r="W91" s="601"/>
      <c r="X91" s="601"/>
      <c r="Y91" s="601"/>
      <c r="Z91" s="601"/>
      <c r="AA91" s="601"/>
      <c r="AB91" s="601"/>
      <c r="AC91" s="601"/>
      <c r="AD91" s="601"/>
      <c r="AE91" s="601"/>
      <c r="AF91" s="601"/>
      <c r="AG91" s="601"/>
      <c r="AH91" s="601"/>
      <c r="AI91" s="601"/>
      <c r="AJ91" s="601"/>
      <c r="AK91" s="601"/>
      <c r="AL91" s="601"/>
      <c r="AM91" s="601"/>
      <c r="AN91" s="601"/>
      <c r="AO91" s="601"/>
      <c r="AP91" s="601"/>
      <c r="AQ91" s="601"/>
      <c r="AR91" s="601"/>
      <c r="AS91" s="601"/>
      <c r="AT91" s="601"/>
      <c r="AU91" s="601"/>
      <c r="AV91" s="601"/>
      <c r="AW91" s="601"/>
      <c r="AX91" s="601"/>
      <c r="AY91" s="601"/>
      <c r="AZ91" s="601"/>
      <c r="BA91" s="602"/>
      <c r="BB91" s="299">
        <f>BB92+BB111</f>
        <v>685</v>
      </c>
      <c r="BC91" s="600"/>
      <c r="BD91" s="601"/>
      <c r="BE91" s="601"/>
      <c r="BF91" s="749"/>
      <c r="BG91" s="726"/>
      <c r="BH91" s="601"/>
      <c r="BI91" s="601"/>
      <c r="BJ91" s="749"/>
      <c r="BK91" s="442">
        <f>BK92+BK111</f>
        <v>57</v>
      </c>
      <c r="BL91" s="218"/>
      <c r="BM91" s="223"/>
      <c r="BN91" s="220"/>
      <c r="BO91" s="221"/>
      <c r="BP91" s="218"/>
      <c r="BQ91" s="221"/>
      <c r="BR91" s="218"/>
      <c r="BS91" s="223"/>
      <c r="BT91" s="220"/>
      <c r="BU91" s="222"/>
      <c r="BV91" s="218"/>
      <c r="BW91" s="223"/>
      <c r="BX91" s="220"/>
      <c r="BY91" s="221"/>
      <c r="BZ91" s="218"/>
      <c r="CA91" s="223"/>
      <c r="CB91" s="221"/>
      <c r="CC91" s="224"/>
      <c r="CD91" s="218"/>
      <c r="CE91" s="221"/>
      <c r="CF91" s="218"/>
      <c r="CG91" s="221"/>
      <c r="CH91" s="218"/>
      <c r="CI91" s="221"/>
      <c r="CJ91" s="229"/>
      <c r="CK91" s="281"/>
      <c r="CL91" s="130"/>
      <c r="CM91" s="131"/>
      <c r="CN91" s="130"/>
      <c r="CO91" s="131"/>
      <c r="CP91" s="201"/>
      <c r="CQ91" s="202"/>
      <c r="CR91" s="130"/>
      <c r="CS91" s="131"/>
      <c r="CT91" s="282"/>
      <c r="CU91" s="221"/>
      <c r="CV91" s="283"/>
      <c r="CW91" s="221"/>
      <c r="CX91" s="218"/>
      <c r="CY91" s="221"/>
      <c r="CZ91" s="218"/>
      <c r="DA91" s="221"/>
      <c r="DB91" s="102"/>
      <c r="DC91" s="120"/>
      <c r="DD91" s="140"/>
      <c r="DE91" s="120"/>
      <c r="DF91" s="140"/>
      <c r="DG91" s="140"/>
      <c r="DH91" s="23"/>
      <c r="DI91" s="23"/>
      <c r="DJ91" s="23"/>
      <c r="DK91" s="107"/>
      <c r="DL91" s="120"/>
      <c r="DM91" s="196"/>
      <c r="DN91" s="120"/>
      <c r="DO91" s="120"/>
      <c r="DP91" s="120"/>
      <c r="DQ91" s="120"/>
      <c r="DR91" s="83"/>
      <c r="DS91" s="84"/>
      <c r="DT91" s="84"/>
      <c r="DU91" s="84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120"/>
      <c r="EG91" s="121"/>
      <c r="EH91" s="122">
        <f t="shared" si="46"/>
        <v>0</v>
      </c>
      <c r="EI91" s="88"/>
      <c r="EJ91" s="88"/>
      <c r="EK91" s="5"/>
      <c r="EL91" s="5"/>
      <c r="EM91" s="5"/>
      <c r="EN91" s="5"/>
      <c r="EO91" s="5"/>
      <c r="EP91" s="5"/>
      <c r="EQ91" s="691"/>
      <c r="ER91" s="694"/>
      <c r="ES91" s="526"/>
      <c r="ET91" s="526"/>
      <c r="EU91" s="526"/>
      <c r="EV91" s="526"/>
      <c r="EW91" s="527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</row>
    <row r="92" spans="1:219" s="19" customFormat="1" ht="19.899999999999999" hidden="1" customHeight="1">
      <c r="A92" s="725" t="s">
        <v>354</v>
      </c>
      <c r="B92" s="598"/>
      <c r="C92" s="598"/>
      <c r="D92" s="598"/>
      <c r="E92" s="598"/>
      <c r="F92" s="598"/>
      <c r="G92" s="598"/>
      <c r="H92" s="598"/>
      <c r="I92" s="598"/>
      <c r="J92" s="598"/>
      <c r="K92" s="598"/>
      <c r="L92" s="598"/>
      <c r="M92" s="598"/>
      <c r="N92" s="598"/>
      <c r="O92" s="598"/>
      <c r="P92" s="598"/>
      <c r="Q92" s="598"/>
      <c r="R92" s="598"/>
      <c r="S92" s="598"/>
      <c r="T92" s="598"/>
      <c r="U92" s="598"/>
      <c r="V92" s="598"/>
      <c r="W92" s="598"/>
      <c r="X92" s="598"/>
      <c r="Y92" s="598"/>
      <c r="Z92" s="598"/>
      <c r="AA92" s="598"/>
      <c r="AB92" s="598"/>
      <c r="AC92" s="598"/>
      <c r="AD92" s="598"/>
      <c r="AE92" s="598"/>
      <c r="AF92" s="598"/>
      <c r="AG92" s="598"/>
      <c r="AH92" s="598"/>
      <c r="AI92" s="598"/>
      <c r="AJ92" s="598"/>
      <c r="AK92" s="598"/>
      <c r="AL92" s="598"/>
      <c r="AM92" s="598"/>
      <c r="AN92" s="598"/>
      <c r="AO92" s="598"/>
      <c r="AP92" s="598"/>
      <c r="AQ92" s="598"/>
      <c r="AR92" s="598"/>
      <c r="AS92" s="598"/>
      <c r="AT92" s="598"/>
      <c r="AU92" s="598"/>
      <c r="AV92" s="598"/>
      <c r="AW92" s="598"/>
      <c r="AX92" s="598"/>
      <c r="AY92" s="598"/>
      <c r="AZ92" s="598"/>
      <c r="BA92" s="599"/>
      <c r="BB92" s="203">
        <f t="shared" ref="BB92:BK92" si="47">SUM(BB93:BB110)</f>
        <v>505</v>
      </c>
      <c r="BC92" s="471">
        <f t="shared" si="47"/>
        <v>195</v>
      </c>
      <c r="BD92" s="205">
        <f t="shared" si="47"/>
        <v>150</v>
      </c>
      <c r="BE92" s="205">
        <f t="shared" si="47"/>
        <v>0</v>
      </c>
      <c r="BF92" s="445">
        <f t="shared" si="47"/>
        <v>190</v>
      </c>
      <c r="BG92" s="204"/>
      <c r="BH92" s="205"/>
      <c r="BI92" s="205"/>
      <c r="BJ92" s="445"/>
      <c r="BK92" s="440">
        <f t="shared" si="47"/>
        <v>47</v>
      </c>
      <c r="BL92" s="270"/>
      <c r="BM92" s="271"/>
      <c r="BN92" s="241"/>
      <c r="BO92" s="272"/>
      <c r="BP92" s="270"/>
      <c r="BQ92" s="272"/>
      <c r="BR92" s="270"/>
      <c r="BS92" s="271"/>
      <c r="BT92" s="241"/>
      <c r="BU92" s="273"/>
      <c r="BV92" s="270"/>
      <c r="BW92" s="271"/>
      <c r="BX92" s="241"/>
      <c r="BY92" s="272"/>
      <c r="BZ92" s="270"/>
      <c r="CA92" s="271"/>
      <c r="CB92" s="272"/>
      <c r="CC92" s="274"/>
      <c r="CD92" s="270"/>
      <c r="CE92" s="272"/>
      <c r="CF92" s="275"/>
      <c r="CG92" s="272"/>
      <c r="CH92" s="270"/>
      <c r="CI92" s="272"/>
      <c r="CJ92" s="275"/>
      <c r="CK92" s="276"/>
      <c r="CL92" s="270"/>
      <c r="CM92" s="272"/>
      <c r="CN92" s="270"/>
      <c r="CO92" s="272"/>
      <c r="CP92" s="270"/>
      <c r="CQ92" s="272"/>
      <c r="CR92" s="270"/>
      <c r="CS92" s="272"/>
      <c r="CT92" s="277"/>
      <c r="CU92" s="272"/>
      <c r="CV92" s="278"/>
      <c r="CW92" s="272"/>
      <c r="CX92" s="270"/>
      <c r="CY92" s="272"/>
      <c r="CZ92" s="270"/>
      <c r="DA92" s="272"/>
      <c r="DB92" s="241"/>
      <c r="DC92" s="272"/>
      <c r="DD92" s="208"/>
      <c r="DE92" s="272"/>
      <c r="DF92" s="208"/>
      <c r="DG92" s="208"/>
      <c r="DH92" s="275"/>
      <c r="DI92" s="275"/>
      <c r="DJ92" s="275"/>
      <c r="DK92" s="270"/>
      <c r="DL92" s="272"/>
      <c r="DM92" s="207"/>
      <c r="DN92" s="272"/>
      <c r="DO92" s="272"/>
      <c r="DP92" s="272"/>
      <c r="DQ92" s="272"/>
      <c r="DR92" s="209"/>
      <c r="DS92" s="279"/>
      <c r="DT92" s="279"/>
      <c r="DU92" s="279"/>
      <c r="DV92" s="280"/>
      <c r="DW92" s="280"/>
      <c r="DX92" s="280"/>
      <c r="DY92" s="280"/>
      <c r="DZ92" s="280"/>
      <c r="EA92" s="280"/>
      <c r="EB92" s="280"/>
      <c r="EC92" s="280"/>
      <c r="ED92" s="280"/>
      <c r="EE92" s="280"/>
      <c r="EF92" s="120"/>
      <c r="EG92" s="121"/>
      <c r="EH92" s="122">
        <f t="shared" si="46"/>
        <v>0</v>
      </c>
      <c r="EI92" s="88"/>
      <c r="EJ92" s="88"/>
      <c r="EK92" s="5"/>
      <c r="EL92" s="5"/>
      <c r="EM92" s="5"/>
      <c r="EN92" s="5"/>
      <c r="EO92" s="5"/>
      <c r="EP92" s="5"/>
      <c r="EQ92" s="691"/>
      <c r="ER92" s="694"/>
      <c r="ES92" s="526"/>
      <c r="ET92" s="526"/>
      <c r="EU92" s="526"/>
      <c r="EV92" s="526"/>
      <c r="EW92" s="527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</row>
    <row r="93" spans="1:219" ht="21" customHeight="1" thickBot="1">
      <c r="A93" s="344">
        <v>1</v>
      </c>
      <c r="B93" s="485" t="s">
        <v>183</v>
      </c>
      <c r="C93" s="390"/>
      <c r="D93" s="123"/>
      <c r="E93" s="123"/>
      <c r="F93" s="123"/>
      <c r="G93" s="123"/>
      <c r="H93" s="107"/>
      <c r="I93" s="123"/>
      <c r="J93" s="123"/>
      <c r="K93" s="123"/>
      <c r="L93" s="123"/>
      <c r="M93" s="107"/>
      <c r="N93" s="124"/>
      <c r="O93" s="124"/>
      <c r="P93" s="124"/>
      <c r="Q93" s="124"/>
      <c r="R93" s="120"/>
      <c r="S93" s="124"/>
      <c r="T93" s="124"/>
      <c r="U93" s="124"/>
      <c r="V93" s="124"/>
      <c r="W93" s="107"/>
      <c r="X93" s="125"/>
      <c r="Y93" s="125"/>
      <c r="Z93" s="125"/>
      <c r="AA93" s="125"/>
      <c r="AB93" s="120"/>
      <c r="AC93" s="125">
        <v>15</v>
      </c>
      <c r="AD93" s="125">
        <v>15</v>
      </c>
      <c r="AE93" s="125"/>
      <c r="AF93" s="125"/>
      <c r="AG93" s="120">
        <v>2</v>
      </c>
      <c r="AH93" s="186"/>
      <c r="AI93" s="186"/>
      <c r="AJ93" s="186"/>
      <c r="AK93" s="186"/>
      <c r="AL93" s="107"/>
      <c r="AM93" s="290"/>
      <c r="AN93" s="290"/>
      <c r="AO93" s="290"/>
      <c r="AP93" s="290"/>
      <c r="AQ93" s="101"/>
      <c r="AR93" s="291"/>
      <c r="AS93" s="291"/>
      <c r="AT93" s="291"/>
      <c r="AU93" s="291"/>
      <c r="AV93" s="213"/>
      <c r="AW93" s="188"/>
      <c r="AX93" s="188"/>
      <c r="AY93" s="188"/>
      <c r="AZ93" s="188"/>
      <c r="BA93" s="187"/>
      <c r="BB93" s="470">
        <f>BC93+BD93+BE93+BF93</f>
        <v>30</v>
      </c>
      <c r="BC93" s="344">
        <f t="shared" ref="BC93:BC104" si="48">D93+I93+N93+S93+X93+AC93+AH93+AM93+AR93+AW93</f>
        <v>15</v>
      </c>
      <c r="BD93" s="107">
        <f t="shared" ref="BD93:BD104" si="49">E93+J93+O93+T93+Y93+AD93+AI93+AN93+AS93+AX93</f>
        <v>15</v>
      </c>
      <c r="BE93" s="107">
        <f t="shared" ref="BE93:BE104" si="50">F93+K93+P93+U93+Z93+AE93+AJ93+AO93+AT93+AY93</f>
        <v>0</v>
      </c>
      <c r="BF93" s="443">
        <f t="shared" ref="BF93:BF104" si="51">G93+L93+Q93+V93+AA93+AF93+AK93+AP93+AU93+AZ93</f>
        <v>0</v>
      </c>
      <c r="BG93" s="102">
        <v>9</v>
      </c>
      <c r="BH93" s="107">
        <v>9</v>
      </c>
      <c r="BI93" s="107">
        <v>0</v>
      </c>
      <c r="BJ93" s="443">
        <v>0</v>
      </c>
      <c r="BK93" s="213">
        <f t="shared" ref="BK93:BK104" si="52">SUM(H93,M93,R93,W93,AB93,AG93,AL93,AQ93,AV93,BA93)</f>
        <v>2</v>
      </c>
      <c r="BL93" s="107"/>
      <c r="BM93" s="134"/>
      <c r="BN93" s="102"/>
      <c r="BO93" s="120"/>
      <c r="BP93" s="107"/>
      <c r="BQ93" s="120"/>
      <c r="BR93" s="107"/>
      <c r="BS93" s="134"/>
      <c r="BT93" s="102"/>
      <c r="BU93" s="193"/>
      <c r="BV93" s="107"/>
      <c r="BW93" s="134"/>
      <c r="BX93" s="102"/>
      <c r="BY93" s="120"/>
      <c r="BZ93" s="107"/>
      <c r="CA93" s="134"/>
      <c r="CB93" s="120"/>
      <c r="CC93" s="122"/>
      <c r="CD93" s="130"/>
      <c r="CE93" s="131"/>
      <c r="CF93" s="201"/>
      <c r="CG93" s="131"/>
      <c r="CH93" s="130"/>
      <c r="CI93" s="131"/>
      <c r="CJ93" s="201"/>
      <c r="CK93" s="202"/>
      <c r="CL93" s="130"/>
      <c r="CM93" s="131"/>
      <c r="CN93" s="130"/>
      <c r="CO93" s="131"/>
      <c r="CP93" s="130"/>
      <c r="CQ93" s="131"/>
      <c r="CR93" s="130"/>
      <c r="CS93" s="131"/>
      <c r="CT93" s="195"/>
      <c r="CU93" s="131"/>
      <c r="CV93" s="138"/>
      <c r="CW93" s="131"/>
      <c r="CX93" s="130"/>
      <c r="CY93" s="131"/>
      <c r="CZ93" s="130"/>
      <c r="DA93" s="131"/>
      <c r="DB93" s="102"/>
      <c r="DC93" s="120"/>
      <c r="DD93" s="140"/>
      <c r="DE93" s="120"/>
      <c r="DF93" s="140"/>
      <c r="DG93" s="140"/>
      <c r="DH93" s="23"/>
      <c r="DI93" s="23"/>
      <c r="DJ93" s="23"/>
      <c r="DK93" s="107"/>
      <c r="DL93" s="120"/>
      <c r="DM93" s="196"/>
      <c r="DN93" s="120"/>
      <c r="DO93" s="120"/>
      <c r="DP93" s="120"/>
      <c r="DQ93" s="120"/>
      <c r="DR93" s="83"/>
      <c r="DS93" s="84"/>
      <c r="DT93" s="84"/>
      <c r="DU93" s="84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120">
        <f>BK93</f>
        <v>2</v>
      </c>
      <c r="EG93" s="121">
        <v>15</v>
      </c>
      <c r="EH93" s="122">
        <f t="shared" si="46"/>
        <v>1</v>
      </c>
      <c r="EI93" s="88"/>
      <c r="EJ93" s="88"/>
      <c r="EQ93" s="691"/>
      <c r="ER93" s="694"/>
      <c r="ES93" s="529"/>
      <c r="ET93" s="529"/>
      <c r="EU93" s="529"/>
      <c r="EV93" s="529"/>
      <c r="EW93" s="530"/>
    </row>
    <row r="94" spans="1:219" ht="21" customHeight="1" thickBot="1">
      <c r="A94" s="344">
        <v>2</v>
      </c>
      <c r="B94" s="485" t="s">
        <v>178</v>
      </c>
      <c r="C94" s="390"/>
      <c r="D94" s="123"/>
      <c r="E94" s="123"/>
      <c r="F94" s="123"/>
      <c r="G94" s="123"/>
      <c r="H94" s="107"/>
      <c r="I94" s="123"/>
      <c r="J94" s="123"/>
      <c r="K94" s="123"/>
      <c r="L94" s="123"/>
      <c r="M94" s="107"/>
      <c r="N94" s="124">
        <v>10</v>
      </c>
      <c r="O94" s="300"/>
      <c r="P94" s="124"/>
      <c r="Q94" s="124">
        <v>20</v>
      </c>
      <c r="R94" s="120">
        <v>3</v>
      </c>
      <c r="S94" s="124"/>
      <c r="T94" s="124"/>
      <c r="U94" s="124"/>
      <c r="V94" s="124"/>
      <c r="W94" s="107"/>
      <c r="X94" s="125"/>
      <c r="Y94" s="125"/>
      <c r="Z94" s="125"/>
      <c r="AA94" s="125"/>
      <c r="AB94" s="120"/>
      <c r="AC94" s="125"/>
      <c r="AD94" s="125"/>
      <c r="AE94" s="125"/>
      <c r="AF94" s="125"/>
      <c r="AG94" s="107"/>
      <c r="AH94" s="186"/>
      <c r="AI94" s="186"/>
      <c r="AJ94" s="186"/>
      <c r="AK94" s="186"/>
      <c r="AL94" s="107"/>
      <c r="AM94" s="290"/>
      <c r="AN94" s="290"/>
      <c r="AO94" s="290"/>
      <c r="AP94" s="290"/>
      <c r="AQ94" s="101"/>
      <c r="AR94" s="291"/>
      <c r="AS94" s="291"/>
      <c r="AT94" s="291"/>
      <c r="AU94" s="291"/>
      <c r="AV94" s="213"/>
      <c r="AW94" s="188"/>
      <c r="AX94" s="188"/>
      <c r="AY94" s="188"/>
      <c r="AZ94" s="188"/>
      <c r="BA94" s="187"/>
      <c r="BB94" s="470">
        <f t="shared" ref="BB94:BB110" si="53">BC94+BD94+BE94+BF94</f>
        <v>30</v>
      </c>
      <c r="BC94" s="344">
        <f t="shared" si="48"/>
        <v>10</v>
      </c>
      <c r="BD94" s="107">
        <f t="shared" si="49"/>
        <v>0</v>
      </c>
      <c r="BE94" s="107">
        <f t="shared" si="50"/>
        <v>0</v>
      </c>
      <c r="BF94" s="443">
        <f t="shared" si="51"/>
        <v>20</v>
      </c>
      <c r="BG94" s="102">
        <v>6</v>
      </c>
      <c r="BH94" s="107">
        <v>12</v>
      </c>
      <c r="BI94" s="107">
        <v>0</v>
      </c>
      <c r="BJ94" s="443">
        <v>0</v>
      </c>
      <c r="BK94" s="213">
        <f t="shared" si="52"/>
        <v>3</v>
      </c>
      <c r="BL94" s="107"/>
      <c r="BM94" s="134"/>
      <c r="BN94" s="102"/>
      <c r="BO94" s="120"/>
      <c r="BP94" s="107"/>
      <c r="BQ94" s="120"/>
      <c r="BR94" s="107"/>
      <c r="BS94" s="134"/>
      <c r="BT94" s="102"/>
      <c r="BU94" s="193"/>
      <c r="BV94" s="107"/>
      <c r="BW94" s="134"/>
      <c r="BX94" s="102"/>
      <c r="BY94" s="120"/>
      <c r="BZ94" s="107"/>
      <c r="CA94" s="134"/>
      <c r="CB94" s="120"/>
      <c r="CC94" s="122"/>
      <c r="CD94" s="130"/>
      <c r="CE94" s="131"/>
      <c r="CF94" s="201"/>
      <c r="CG94" s="131"/>
      <c r="CH94" s="130"/>
      <c r="CI94" s="131"/>
      <c r="CJ94" s="201"/>
      <c r="CK94" s="202"/>
      <c r="CL94" s="130"/>
      <c r="CM94" s="301"/>
      <c r="CN94" s="302"/>
      <c r="CO94" s="301"/>
      <c r="CP94" s="302"/>
      <c r="CQ94" s="301"/>
      <c r="CR94" s="302"/>
      <c r="CS94" s="301"/>
      <c r="CT94" s="303"/>
      <c r="CU94" s="301"/>
      <c r="CV94" s="302"/>
      <c r="CW94" s="301"/>
      <c r="CX94" s="302"/>
      <c r="CY94" s="301"/>
      <c r="CZ94" s="302"/>
      <c r="DA94" s="301"/>
      <c r="DB94" s="86"/>
      <c r="DC94" s="87"/>
      <c r="DD94" s="95"/>
      <c r="DE94" s="87"/>
      <c r="DF94" s="95"/>
      <c r="DG94" s="95"/>
      <c r="DH94" s="84"/>
      <c r="DI94" s="84"/>
      <c r="DJ94" s="84"/>
      <c r="DK94" s="86"/>
      <c r="DL94" s="87"/>
      <c r="DM94" s="95"/>
      <c r="DN94" s="87"/>
      <c r="DO94" s="87"/>
      <c r="DP94" s="87"/>
      <c r="DQ94" s="87"/>
      <c r="DR94" s="96"/>
      <c r="DS94" s="84"/>
      <c r="DT94" s="84"/>
      <c r="DU94" s="84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120">
        <f t="shared" ref="EF94:EF110" si="54">BK94</f>
        <v>3</v>
      </c>
      <c r="EG94" s="121">
        <v>20</v>
      </c>
      <c r="EH94" s="122">
        <f t="shared" si="46"/>
        <v>2</v>
      </c>
      <c r="EI94" s="88"/>
      <c r="EJ94" s="88"/>
      <c r="EQ94" s="691"/>
      <c r="ER94" s="694"/>
      <c r="ES94" s="526"/>
      <c r="ET94" s="526"/>
      <c r="EU94" s="526"/>
      <c r="EV94" s="526"/>
      <c r="EW94" s="527"/>
    </row>
    <row r="95" spans="1:219" ht="21" customHeight="1" thickBot="1">
      <c r="A95" s="344">
        <v>3</v>
      </c>
      <c r="B95" s="467" t="s">
        <v>179</v>
      </c>
      <c r="C95" s="390" t="s">
        <v>350</v>
      </c>
      <c r="D95" s="123"/>
      <c r="E95" s="123"/>
      <c r="F95" s="123"/>
      <c r="G95" s="123"/>
      <c r="H95" s="107"/>
      <c r="I95" s="123"/>
      <c r="J95" s="123"/>
      <c r="K95" s="123"/>
      <c r="L95" s="123"/>
      <c r="M95" s="107"/>
      <c r="N95" s="124">
        <v>10</v>
      </c>
      <c r="O95" s="124"/>
      <c r="P95" s="124"/>
      <c r="Q95" s="124">
        <v>20</v>
      </c>
      <c r="R95" s="120">
        <v>3</v>
      </c>
      <c r="S95" s="124">
        <v>5</v>
      </c>
      <c r="T95" s="124"/>
      <c r="U95" s="124"/>
      <c r="V95" s="124">
        <v>25</v>
      </c>
      <c r="W95" s="120">
        <v>3</v>
      </c>
      <c r="X95" s="125"/>
      <c r="Y95" s="125"/>
      <c r="Z95" s="125"/>
      <c r="AA95" s="125"/>
      <c r="AB95" s="120"/>
      <c r="AC95" s="125"/>
      <c r="AD95" s="125"/>
      <c r="AE95" s="125"/>
      <c r="AF95" s="125"/>
      <c r="AG95" s="107"/>
      <c r="AH95" s="186"/>
      <c r="AI95" s="186"/>
      <c r="AJ95" s="186"/>
      <c r="AK95" s="186"/>
      <c r="AL95" s="107"/>
      <c r="AM95" s="290"/>
      <c r="AN95" s="290"/>
      <c r="AO95" s="290"/>
      <c r="AP95" s="290"/>
      <c r="AQ95" s="101"/>
      <c r="AR95" s="291"/>
      <c r="AS95" s="291"/>
      <c r="AT95" s="291"/>
      <c r="AU95" s="291"/>
      <c r="AV95" s="213"/>
      <c r="AW95" s="188"/>
      <c r="AX95" s="188"/>
      <c r="AY95" s="188"/>
      <c r="AZ95" s="188"/>
      <c r="BA95" s="107"/>
      <c r="BB95" s="470">
        <f t="shared" si="53"/>
        <v>60</v>
      </c>
      <c r="BC95" s="344">
        <f t="shared" si="48"/>
        <v>15</v>
      </c>
      <c r="BD95" s="107">
        <f t="shared" si="49"/>
        <v>0</v>
      </c>
      <c r="BE95" s="107">
        <f t="shared" si="50"/>
        <v>0</v>
      </c>
      <c r="BF95" s="443">
        <f t="shared" si="51"/>
        <v>45</v>
      </c>
      <c r="BG95" s="102">
        <v>9</v>
      </c>
      <c r="BH95" s="107">
        <v>0</v>
      </c>
      <c r="BI95" s="107">
        <v>0</v>
      </c>
      <c r="BJ95" s="443">
        <v>27</v>
      </c>
      <c r="BK95" s="213">
        <f t="shared" si="52"/>
        <v>6</v>
      </c>
      <c r="BL95" s="23"/>
      <c r="BM95" s="215"/>
      <c r="BN95" s="23"/>
      <c r="BO95" s="215"/>
      <c r="BP95" s="23"/>
      <c r="BQ95" s="215"/>
      <c r="BR95" s="23"/>
      <c r="BS95" s="215"/>
      <c r="BT95" s="23"/>
      <c r="BU95" s="304"/>
      <c r="BV95" s="23"/>
      <c r="BW95" s="215"/>
      <c r="BX95" s="23"/>
      <c r="BY95" s="215"/>
      <c r="BZ95" s="23"/>
      <c r="CA95" s="215"/>
      <c r="CB95" s="215"/>
      <c r="CC95" s="122"/>
      <c r="CD95" s="23"/>
      <c r="CE95" s="215"/>
      <c r="CF95" s="23"/>
      <c r="CG95" s="215"/>
      <c r="CH95" s="107"/>
      <c r="CI95" s="120"/>
      <c r="CJ95" s="23"/>
      <c r="CK95" s="215"/>
      <c r="CL95" s="107"/>
      <c r="CM95" s="87"/>
      <c r="CN95" s="86"/>
      <c r="CO95" s="87"/>
      <c r="CP95" s="84"/>
      <c r="CQ95" s="85"/>
      <c r="CR95" s="86"/>
      <c r="CS95" s="87"/>
      <c r="CT95" s="94"/>
      <c r="CU95" s="87"/>
      <c r="CV95" s="86"/>
      <c r="CW95" s="87"/>
      <c r="CX95" s="86"/>
      <c r="CY95" s="87"/>
      <c r="CZ95" s="86"/>
      <c r="DA95" s="87"/>
      <c r="DB95" s="86"/>
      <c r="DC95" s="87"/>
      <c r="DD95" s="95"/>
      <c r="DE95" s="87"/>
      <c r="DF95" s="95"/>
      <c r="DG95" s="89"/>
      <c r="DH95" s="84"/>
      <c r="DI95" s="84"/>
      <c r="DJ95" s="84"/>
      <c r="DK95" s="86"/>
      <c r="DL95" s="87"/>
      <c r="DM95" s="95"/>
      <c r="DN95" s="84"/>
      <c r="DO95" s="84"/>
      <c r="DP95" s="87"/>
      <c r="DQ95" s="87"/>
      <c r="DR95" s="96"/>
      <c r="DS95" s="84"/>
      <c r="DT95" s="84"/>
      <c r="DU95" s="84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120">
        <f t="shared" si="54"/>
        <v>6</v>
      </c>
      <c r="EG95" s="121">
        <v>45</v>
      </c>
      <c r="EH95" s="122">
        <f t="shared" si="46"/>
        <v>4.5</v>
      </c>
      <c r="EI95" s="88"/>
      <c r="EJ95" s="88"/>
      <c r="EQ95" s="692"/>
      <c r="ER95" s="695"/>
      <c r="ES95" s="529"/>
      <c r="ET95" s="529"/>
      <c r="EU95" s="529"/>
      <c r="EV95" s="529"/>
      <c r="EW95" s="530"/>
    </row>
    <row r="96" spans="1:219" ht="30" customHeight="1" thickBot="1">
      <c r="A96" s="344">
        <v>4</v>
      </c>
      <c r="B96" s="488" t="s">
        <v>184</v>
      </c>
      <c r="C96" s="390"/>
      <c r="D96" s="123"/>
      <c r="E96" s="123"/>
      <c r="F96" s="123"/>
      <c r="G96" s="123"/>
      <c r="H96" s="185"/>
      <c r="I96" s="123"/>
      <c r="J96" s="123"/>
      <c r="K96" s="123"/>
      <c r="L96" s="123"/>
      <c r="M96" s="185"/>
      <c r="N96" s="124"/>
      <c r="O96" s="124"/>
      <c r="P96" s="124"/>
      <c r="Q96" s="124"/>
      <c r="R96" s="306"/>
      <c r="S96" s="124"/>
      <c r="T96" s="124"/>
      <c r="U96" s="124"/>
      <c r="V96" s="124"/>
      <c r="W96" s="306"/>
      <c r="X96" s="234"/>
      <c r="Y96" s="125"/>
      <c r="Z96" s="125"/>
      <c r="AA96" s="125"/>
      <c r="AB96" s="87"/>
      <c r="AC96" s="125">
        <v>15</v>
      </c>
      <c r="AD96" s="125">
        <v>15</v>
      </c>
      <c r="AE96" s="125"/>
      <c r="AF96" s="125"/>
      <c r="AG96" s="120">
        <v>2</v>
      </c>
      <c r="AH96" s="186"/>
      <c r="AI96" s="186"/>
      <c r="AJ96" s="186"/>
      <c r="AK96" s="186"/>
      <c r="AL96" s="107"/>
      <c r="AM96" s="186"/>
      <c r="AN96" s="186"/>
      <c r="AO96" s="186"/>
      <c r="AP96" s="186"/>
      <c r="AQ96" s="107"/>
      <c r="AR96" s="188"/>
      <c r="AS96" s="188"/>
      <c r="AT96" s="188"/>
      <c r="AU96" s="188"/>
      <c r="AV96" s="107"/>
      <c r="AW96" s="188"/>
      <c r="AX96" s="188"/>
      <c r="AY96" s="188"/>
      <c r="AZ96" s="188"/>
      <c r="BA96" s="23"/>
      <c r="BB96" s="470">
        <f t="shared" si="53"/>
        <v>30</v>
      </c>
      <c r="BC96" s="344">
        <f t="shared" si="48"/>
        <v>15</v>
      </c>
      <c r="BD96" s="107">
        <f t="shared" si="49"/>
        <v>15</v>
      </c>
      <c r="BE96" s="107">
        <f t="shared" si="50"/>
        <v>0</v>
      </c>
      <c r="BF96" s="443">
        <f t="shared" si="51"/>
        <v>0</v>
      </c>
      <c r="BG96" s="102">
        <v>9</v>
      </c>
      <c r="BH96" s="107">
        <v>9</v>
      </c>
      <c r="BI96" s="107">
        <v>0</v>
      </c>
      <c r="BJ96" s="443">
        <v>0</v>
      </c>
      <c r="BK96" s="213">
        <f t="shared" si="52"/>
        <v>2</v>
      </c>
      <c r="BL96" s="107"/>
      <c r="BM96" s="134"/>
      <c r="BN96" s="102"/>
      <c r="BO96" s="120"/>
      <c r="BP96" s="107"/>
      <c r="BQ96" s="120"/>
      <c r="BR96" s="107"/>
      <c r="BS96" s="134"/>
      <c r="BT96" s="102"/>
      <c r="BU96" s="193"/>
      <c r="BV96" s="107"/>
      <c r="BW96" s="134"/>
      <c r="BX96" s="102"/>
      <c r="BY96" s="120"/>
      <c r="BZ96" s="107"/>
      <c r="CA96" s="134"/>
      <c r="CB96" s="120"/>
      <c r="CC96" s="122"/>
      <c r="CD96" s="130"/>
      <c r="CE96" s="131"/>
      <c r="CF96" s="201"/>
      <c r="CG96" s="131"/>
      <c r="CH96" s="130"/>
      <c r="CI96" s="131"/>
      <c r="CJ96" s="201"/>
      <c r="CK96" s="202"/>
      <c r="CL96" s="130"/>
      <c r="CM96" s="131"/>
      <c r="CN96" s="130"/>
      <c r="CO96" s="131"/>
      <c r="CP96" s="130"/>
      <c r="CQ96" s="131"/>
      <c r="CR96" s="130"/>
      <c r="CS96" s="131"/>
      <c r="CT96" s="195"/>
      <c r="CU96" s="131"/>
      <c r="CV96" s="130"/>
      <c r="CW96" s="131"/>
      <c r="CX96" s="130"/>
      <c r="CY96" s="131"/>
      <c r="CZ96" s="130"/>
      <c r="DA96" s="131"/>
      <c r="DB96" s="102"/>
      <c r="DC96" s="120"/>
      <c r="DD96" s="140"/>
      <c r="DE96" s="120"/>
      <c r="DF96" s="140"/>
      <c r="DG96" s="140"/>
      <c r="DH96" s="23"/>
      <c r="DI96" s="23"/>
      <c r="DJ96" s="23"/>
      <c r="DK96" s="107"/>
      <c r="DL96" s="120"/>
      <c r="DM96" s="196"/>
      <c r="DN96" s="120"/>
      <c r="DO96" s="120"/>
      <c r="DP96" s="120"/>
      <c r="DQ96" s="120"/>
      <c r="DR96" s="83"/>
      <c r="DS96" s="84"/>
      <c r="DT96" s="84"/>
      <c r="DU96" s="84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120">
        <f t="shared" si="54"/>
        <v>2</v>
      </c>
      <c r="EG96" s="121">
        <v>15</v>
      </c>
      <c r="EH96" s="122">
        <f t="shared" si="46"/>
        <v>1</v>
      </c>
      <c r="EI96" s="88"/>
      <c r="EJ96" s="88"/>
      <c r="EQ96" s="525"/>
      <c r="ER96" s="688"/>
      <c r="ES96" s="689"/>
      <c r="ET96" s="526"/>
      <c r="EU96" s="526"/>
      <c r="EV96" s="526"/>
      <c r="EW96" s="527"/>
    </row>
    <row r="97" spans="1:219" ht="21" customHeight="1" thickBot="1">
      <c r="A97" s="344">
        <v>5</v>
      </c>
      <c r="B97" s="482" t="s">
        <v>185</v>
      </c>
      <c r="C97" s="390"/>
      <c r="D97" s="123"/>
      <c r="E97" s="123"/>
      <c r="F97" s="123"/>
      <c r="G97" s="123"/>
      <c r="H97" s="185"/>
      <c r="I97" s="123"/>
      <c r="J97" s="123"/>
      <c r="K97" s="123"/>
      <c r="L97" s="123"/>
      <c r="M97" s="185"/>
      <c r="N97" s="124"/>
      <c r="O97" s="124"/>
      <c r="P97" s="124"/>
      <c r="Q97" s="124"/>
      <c r="R97" s="185"/>
      <c r="S97" s="124"/>
      <c r="T97" s="124"/>
      <c r="U97" s="124"/>
      <c r="V97" s="124"/>
      <c r="W97" s="185"/>
      <c r="X97" s="234"/>
      <c r="Y97" s="125"/>
      <c r="Z97" s="125"/>
      <c r="AA97" s="125"/>
      <c r="AB97" s="120"/>
      <c r="AC97" s="125"/>
      <c r="AD97" s="125">
        <v>15</v>
      </c>
      <c r="AE97" s="125"/>
      <c r="AF97" s="125"/>
      <c r="AG97" s="120">
        <v>2</v>
      </c>
      <c r="AH97" s="288"/>
      <c r="AI97" s="288"/>
      <c r="AJ97" s="288"/>
      <c r="AK97" s="288"/>
      <c r="AL97" s="23"/>
      <c r="AM97" s="288"/>
      <c r="AN97" s="288"/>
      <c r="AO97" s="288"/>
      <c r="AP97" s="288"/>
      <c r="AQ97" s="307"/>
      <c r="AR97" s="289"/>
      <c r="AS97" s="289"/>
      <c r="AT97" s="289"/>
      <c r="AU97" s="289"/>
      <c r="AV97" s="308"/>
      <c r="AW97" s="289"/>
      <c r="AX97" s="289"/>
      <c r="AY97" s="289"/>
      <c r="AZ97" s="289"/>
      <c r="BA97" s="107"/>
      <c r="BB97" s="470">
        <f t="shared" si="53"/>
        <v>15</v>
      </c>
      <c r="BC97" s="344">
        <f t="shared" si="48"/>
        <v>0</v>
      </c>
      <c r="BD97" s="107">
        <f t="shared" si="49"/>
        <v>15</v>
      </c>
      <c r="BE97" s="107">
        <f t="shared" si="50"/>
        <v>0</v>
      </c>
      <c r="BF97" s="443">
        <f t="shared" si="51"/>
        <v>0</v>
      </c>
      <c r="BG97" s="102">
        <v>0</v>
      </c>
      <c r="BH97" s="107">
        <v>9</v>
      </c>
      <c r="BI97" s="107">
        <v>0</v>
      </c>
      <c r="BJ97" s="443">
        <v>0</v>
      </c>
      <c r="BK97" s="213">
        <f t="shared" si="52"/>
        <v>2</v>
      </c>
      <c r="BL97" s="86"/>
      <c r="BM97" s="87"/>
      <c r="BN97" s="86"/>
      <c r="BO97" s="87"/>
      <c r="BP97" s="86"/>
      <c r="BQ97" s="87"/>
      <c r="BR97" s="86"/>
      <c r="BS97" s="87"/>
      <c r="BT97" s="86"/>
      <c r="BU97" s="309"/>
      <c r="BV97" s="86"/>
      <c r="BW97" s="87"/>
      <c r="BX97" s="86"/>
      <c r="BY97" s="87"/>
      <c r="BZ97" s="86"/>
      <c r="CA97" s="87"/>
      <c r="CB97" s="87"/>
      <c r="CC97" s="89"/>
      <c r="CD97" s="302"/>
      <c r="CE97" s="301"/>
      <c r="CF97" s="310"/>
      <c r="CG97" s="301"/>
      <c r="CH97" s="302"/>
      <c r="CI97" s="301"/>
      <c r="CJ97" s="310"/>
      <c r="CK97" s="311"/>
      <c r="CL97" s="130"/>
      <c r="CM97" s="131"/>
      <c r="CN97" s="130"/>
      <c r="CO97" s="131"/>
      <c r="CP97" s="130"/>
      <c r="CQ97" s="131"/>
      <c r="CR97" s="130"/>
      <c r="CS97" s="131"/>
      <c r="CT97" s="195"/>
      <c r="CU97" s="131"/>
      <c r="CV97" s="130"/>
      <c r="CW97" s="131"/>
      <c r="CX97" s="130"/>
      <c r="CY97" s="131"/>
      <c r="CZ97" s="130"/>
      <c r="DA97" s="131"/>
      <c r="DB97" s="86"/>
      <c r="DC97" s="87"/>
      <c r="DD97" s="95"/>
      <c r="DE97" s="87"/>
      <c r="DF97" s="95"/>
      <c r="DG97" s="95"/>
      <c r="DH97" s="84"/>
      <c r="DI97" s="84"/>
      <c r="DJ97" s="84"/>
      <c r="DK97" s="86"/>
      <c r="DL97" s="87"/>
      <c r="DM97" s="95"/>
      <c r="DN97" s="87"/>
      <c r="DO97" s="87"/>
      <c r="DP97" s="87"/>
      <c r="DQ97" s="87"/>
      <c r="DR97" s="96"/>
      <c r="DS97" s="84"/>
      <c r="DT97" s="84"/>
      <c r="DU97" s="84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120">
        <f t="shared" si="54"/>
        <v>2</v>
      </c>
      <c r="EG97" s="121">
        <v>5</v>
      </c>
      <c r="EH97" s="122">
        <f t="shared" si="46"/>
        <v>0.66666666666666663</v>
      </c>
      <c r="EI97" s="88"/>
      <c r="EJ97" s="88"/>
      <c r="EQ97" s="685"/>
      <c r="ER97" s="686"/>
      <c r="ES97" s="686"/>
      <c r="ET97" s="687"/>
      <c r="EU97" s="530"/>
      <c r="EV97" s="529"/>
      <c r="EW97" s="530"/>
    </row>
    <row r="98" spans="1:219" ht="21" customHeight="1">
      <c r="A98" s="344">
        <v>6</v>
      </c>
      <c r="B98" s="485" t="s">
        <v>180</v>
      </c>
      <c r="C98" s="390"/>
      <c r="D98" s="123"/>
      <c r="E98" s="123"/>
      <c r="F98" s="123"/>
      <c r="G98" s="123"/>
      <c r="H98" s="185"/>
      <c r="I98" s="123"/>
      <c r="J98" s="123"/>
      <c r="K98" s="123"/>
      <c r="L98" s="123"/>
      <c r="M98" s="185"/>
      <c r="N98" s="124"/>
      <c r="O98" s="124"/>
      <c r="P98" s="124"/>
      <c r="Q98" s="124"/>
      <c r="R98" s="185"/>
      <c r="S98" s="124">
        <v>15</v>
      </c>
      <c r="T98" s="124"/>
      <c r="U98" s="124"/>
      <c r="V98" s="124">
        <v>30</v>
      </c>
      <c r="W98" s="185">
        <v>4</v>
      </c>
      <c r="X98" s="234"/>
      <c r="Y98" s="125"/>
      <c r="Z98" s="125"/>
      <c r="AA98" s="125"/>
      <c r="AB98" s="120"/>
      <c r="AC98" s="125"/>
      <c r="AD98" s="125"/>
      <c r="AE98" s="125"/>
      <c r="AF98" s="125"/>
      <c r="AG98" s="120"/>
      <c r="AH98" s="186"/>
      <c r="AI98" s="186"/>
      <c r="AJ98" s="186"/>
      <c r="AK98" s="186"/>
      <c r="AL98" s="107"/>
      <c r="AM98" s="186"/>
      <c r="AN98" s="186"/>
      <c r="AO98" s="186"/>
      <c r="AP98" s="186"/>
      <c r="AQ98" s="101"/>
      <c r="AR98" s="188"/>
      <c r="AS98" s="188"/>
      <c r="AT98" s="188"/>
      <c r="AU98" s="188"/>
      <c r="AV98" s="102"/>
      <c r="AW98" s="188"/>
      <c r="AX98" s="188"/>
      <c r="AY98" s="188"/>
      <c r="AZ98" s="188"/>
      <c r="BA98" s="187"/>
      <c r="BB98" s="470">
        <f t="shared" si="53"/>
        <v>45</v>
      </c>
      <c r="BC98" s="344">
        <f t="shared" si="48"/>
        <v>15</v>
      </c>
      <c r="BD98" s="107">
        <f t="shared" si="49"/>
        <v>0</v>
      </c>
      <c r="BE98" s="107">
        <f t="shared" si="50"/>
        <v>0</v>
      </c>
      <c r="BF98" s="443">
        <f t="shared" si="51"/>
        <v>30</v>
      </c>
      <c r="BG98" s="102">
        <v>9</v>
      </c>
      <c r="BH98" s="107">
        <v>0</v>
      </c>
      <c r="BI98" s="107">
        <v>0</v>
      </c>
      <c r="BJ98" s="443">
        <v>18</v>
      </c>
      <c r="BK98" s="213">
        <f t="shared" si="52"/>
        <v>4</v>
      </c>
      <c r="BL98" s="86"/>
      <c r="BM98" s="87"/>
      <c r="BN98" s="86"/>
      <c r="BO98" s="87"/>
      <c r="BP98" s="86"/>
      <c r="BQ98" s="87"/>
      <c r="BR98" s="86"/>
      <c r="BS98" s="87"/>
      <c r="BT98" s="86"/>
      <c r="BU98" s="309"/>
      <c r="BV98" s="86"/>
      <c r="BW98" s="87"/>
      <c r="BX98" s="86"/>
      <c r="BY98" s="87"/>
      <c r="BZ98" s="86"/>
      <c r="CA98" s="87"/>
      <c r="CB98" s="87"/>
      <c r="CC98" s="89"/>
      <c r="CD98" s="302"/>
      <c r="CE98" s="301"/>
      <c r="CF98" s="310"/>
      <c r="CG98" s="301"/>
      <c r="CH98" s="302"/>
      <c r="CI98" s="301"/>
      <c r="CJ98" s="310"/>
      <c r="CK98" s="311"/>
      <c r="CL98" s="130"/>
      <c r="CM98" s="131"/>
      <c r="CN98" s="130"/>
      <c r="CO98" s="131"/>
      <c r="CP98" s="130"/>
      <c r="CQ98" s="131"/>
      <c r="CR98" s="130"/>
      <c r="CS98" s="131"/>
      <c r="CT98" s="195"/>
      <c r="CU98" s="131"/>
      <c r="CV98" s="130"/>
      <c r="CW98" s="131"/>
      <c r="CX98" s="130"/>
      <c r="CY98" s="131"/>
      <c r="CZ98" s="130"/>
      <c r="DA98" s="131"/>
      <c r="DB98" s="86"/>
      <c r="DC98" s="87"/>
      <c r="DD98" s="95"/>
      <c r="DE98" s="87"/>
      <c r="DF98" s="95"/>
      <c r="DG98" s="95"/>
      <c r="DH98" s="84"/>
      <c r="DI98" s="84"/>
      <c r="DJ98" s="84"/>
      <c r="DK98" s="86"/>
      <c r="DL98" s="87"/>
      <c r="DM98" s="95"/>
      <c r="DN98" s="87"/>
      <c r="DO98" s="87"/>
      <c r="DP98" s="87"/>
      <c r="DQ98" s="87"/>
      <c r="DR98" s="96"/>
      <c r="DS98" s="84"/>
      <c r="DT98" s="84"/>
      <c r="DU98" s="84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120">
        <f t="shared" si="54"/>
        <v>4</v>
      </c>
      <c r="EG98" s="121">
        <v>15</v>
      </c>
      <c r="EH98" s="122">
        <f t="shared" si="46"/>
        <v>1.3333333333333333</v>
      </c>
      <c r="EI98" s="88"/>
      <c r="EJ98" s="88"/>
    </row>
    <row r="99" spans="1:219" ht="27" customHeight="1">
      <c r="A99" s="344">
        <v>7</v>
      </c>
      <c r="B99" s="485" t="s">
        <v>190</v>
      </c>
      <c r="C99" s="390"/>
      <c r="D99" s="123"/>
      <c r="E99" s="123"/>
      <c r="F99" s="123"/>
      <c r="G99" s="123"/>
      <c r="H99" s="185"/>
      <c r="I99" s="123"/>
      <c r="J99" s="123"/>
      <c r="K99" s="123"/>
      <c r="L99" s="123"/>
      <c r="M99" s="185"/>
      <c r="N99" s="124"/>
      <c r="O99" s="124"/>
      <c r="P99" s="124"/>
      <c r="Q99" s="124"/>
      <c r="R99" s="185"/>
      <c r="S99" s="124"/>
      <c r="T99" s="124"/>
      <c r="U99" s="124"/>
      <c r="V99" s="124"/>
      <c r="W99" s="185"/>
      <c r="X99" s="234"/>
      <c r="Y99" s="125"/>
      <c r="Z99" s="125"/>
      <c r="AA99" s="125"/>
      <c r="AB99" s="120"/>
      <c r="AC99" s="125"/>
      <c r="AD99" s="125"/>
      <c r="AE99" s="125"/>
      <c r="AF99" s="125"/>
      <c r="AG99" s="193"/>
      <c r="AH99" s="235"/>
      <c r="AI99" s="235"/>
      <c r="AJ99" s="235"/>
      <c r="AK99" s="235"/>
      <c r="AL99" s="120"/>
      <c r="AM99" s="238">
        <v>15</v>
      </c>
      <c r="AN99" s="238">
        <v>15</v>
      </c>
      <c r="AO99" s="290"/>
      <c r="AP99" s="290"/>
      <c r="AQ99" s="134">
        <v>2</v>
      </c>
      <c r="AR99" s="291"/>
      <c r="AS99" s="291"/>
      <c r="AT99" s="291"/>
      <c r="AU99" s="291"/>
      <c r="AV99" s="213"/>
      <c r="AW99" s="188"/>
      <c r="AX99" s="188"/>
      <c r="AY99" s="188"/>
      <c r="AZ99" s="188"/>
      <c r="BA99" s="23"/>
      <c r="BB99" s="470">
        <f t="shared" si="53"/>
        <v>30</v>
      </c>
      <c r="BC99" s="344">
        <f t="shared" si="48"/>
        <v>15</v>
      </c>
      <c r="BD99" s="107">
        <f t="shared" si="49"/>
        <v>15</v>
      </c>
      <c r="BE99" s="107">
        <f t="shared" si="50"/>
        <v>0</v>
      </c>
      <c r="BF99" s="443">
        <f t="shared" si="51"/>
        <v>0</v>
      </c>
      <c r="BG99" s="102">
        <v>9</v>
      </c>
      <c r="BH99" s="107">
        <v>9</v>
      </c>
      <c r="BI99" s="107">
        <v>0</v>
      </c>
      <c r="BJ99" s="443">
        <v>0</v>
      </c>
      <c r="BK99" s="213">
        <f t="shared" si="52"/>
        <v>2</v>
      </c>
      <c r="BL99" s="84"/>
      <c r="BM99" s="85"/>
      <c r="BN99" s="84"/>
      <c r="BO99" s="85"/>
      <c r="BP99" s="84"/>
      <c r="BQ99" s="85"/>
      <c r="BR99" s="84"/>
      <c r="BS99" s="85"/>
      <c r="BT99" s="84"/>
      <c r="BU99" s="93"/>
      <c r="BV99" s="84"/>
      <c r="BW99" s="85"/>
      <c r="BX99" s="84"/>
      <c r="BY99" s="85"/>
      <c r="BZ99" s="84"/>
      <c r="CA99" s="85"/>
      <c r="CB99" s="85"/>
      <c r="CC99" s="89"/>
      <c r="CD99" s="84"/>
      <c r="CE99" s="85"/>
      <c r="CF99" s="84"/>
      <c r="CG99" s="85"/>
      <c r="CH99" s="86"/>
      <c r="CI99" s="87"/>
      <c r="CJ99" s="84"/>
      <c r="CK99" s="85"/>
      <c r="CL99" s="130"/>
      <c r="CM99" s="131"/>
      <c r="CN99" s="130"/>
      <c r="CO99" s="131"/>
      <c r="CP99" s="130"/>
      <c r="CQ99" s="131"/>
      <c r="CR99" s="130"/>
      <c r="CS99" s="131"/>
      <c r="CT99" s="195"/>
      <c r="CU99" s="131"/>
      <c r="CV99" s="130"/>
      <c r="CW99" s="131"/>
      <c r="CX99" s="130"/>
      <c r="CY99" s="131"/>
      <c r="CZ99" s="130"/>
      <c r="DA99" s="131"/>
      <c r="DB99" s="86"/>
      <c r="DC99" s="87"/>
      <c r="DD99" s="95"/>
      <c r="DE99" s="87"/>
      <c r="DF99" s="95"/>
      <c r="DG99" s="89"/>
      <c r="DH99" s="84"/>
      <c r="DI99" s="84"/>
      <c r="DJ99" s="84"/>
      <c r="DK99" s="86"/>
      <c r="DL99" s="87"/>
      <c r="DM99" s="95"/>
      <c r="DN99" s="84"/>
      <c r="DO99" s="84"/>
      <c r="DP99" s="87"/>
      <c r="DQ99" s="87"/>
      <c r="DR99" s="96"/>
      <c r="DS99" s="84"/>
      <c r="DT99" s="84"/>
      <c r="DU99" s="84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120">
        <f t="shared" si="54"/>
        <v>2</v>
      </c>
      <c r="EG99" s="121">
        <v>10</v>
      </c>
      <c r="EH99" s="122">
        <f t="shared" si="46"/>
        <v>0.66666666666666663</v>
      </c>
      <c r="EI99" s="88"/>
      <c r="EJ99" s="88"/>
    </row>
    <row r="100" spans="1:219" ht="27" customHeight="1" thickBot="1">
      <c r="A100" s="344">
        <v>8</v>
      </c>
      <c r="B100" s="482" t="s">
        <v>191</v>
      </c>
      <c r="C100" s="390"/>
      <c r="D100" s="123"/>
      <c r="E100" s="123"/>
      <c r="F100" s="123"/>
      <c r="G100" s="123"/>
      <c r="H100" s="187"/>
      <c r="I100" s="123"/>
      <c r="J100" s="123"/>
      <c r="K100" s="123"/>
      <c r="L100" s="123"/>
      <c r="M100" s="187"/>
      <c r="N100" s="124"/>
      <c r="O100" s="124"/>
      <c r="P100" s="124"/>
      <c r="Q100" s="124"/>
      <c r="R100" s="187"/>
      <c r="S100" s="124"/>
      <c r="T100" s="124"/>
      <c r="U100" s="124"/>
      <c r="V100" s="124"/>
      <c r="W100" s="187"/>
      <c r="X100" s="234"/>
      <c r="Y100" s="125"/>
      <c r="Z100" s="125"/>
      <c r="AA100" s="125"/>
      <c r="AB100" s="120"/>
      <c r="AC100" s="125"/>
      <c r="AD100" s="125"/>
      <c r="AE100" s="125"/>
      <c r="AF100" s="125"/>
      <c r="AG100" s="187"/>
      <c r="AH100" s="186"/>
      <c r="AI100" s="186"/>
      <c r="AJ100" s="186"/>
      <c r="AK100" s="186"/>
      <c r="AL100" s="187"/>
      <c r="AM100" s="235">
        <v>15</v>
      </c>
      <c r="AN100" s="235">
        <v>15</v>
      </c>
      <c r="AO100" s="186"/>
      <c r="AP100" s="186"/>
      <c r="AQ100" s="211">
        <v>2</v>
      </c>
      <c r="AR100" s="188"/>
      <c r="AS100" s="188"/>
      <c r="AT100" s="188"/>
      <c r="AU100" s="188"/>
      <c r="AV100" s="213"/>
      <c r="AW100" s="188"/>
      <c r="AX100" s="188"/>
      <c r="AY100" s="188"/>
      <c r="AZ100" s="188"/>
      <c r="BA100" s="187"/>
      <c r="BB100" s="470">
        <f t="shared" si="53"/>
        <v>30</v>
      </c>
      <c r="BC100" s="344">
        <f t="shared" si="48"/>
        <v>15</v>
      </c>
      <c r="BD100" s="107">
        <f t="shared" si="49"/>
        <v>15</v>
      </c>
      <c r="BE100" s="107">
        <f t="shared" si="50"/>
        <v>0</v>
      </c>
      <c r="BF100" s="443">
        <f t="shared" si="51"/>
        <v>0</v>
      </c>
      <c r="BG100" s="102">
        <v>9</v>
      </c>
      <c r="BH100" s="107">
        <v>9</v>
      </c>
      <c r="BI100" s="107">
        <v>0</v>
      </c>
      <c r="BJ100" s="443">
        <v>0</v>
      </c>
      <c r="BK100" s="213">
        <f t="shared" si="52"/>
        <v>2</v>
      </c>
      <c r="BL100" s="218"/>
      <c r="BM100" s="223"/>
      <c r="BN100" s="220"/>
      <c r="BO100" s="221"/>
      <c r="BP100" s="218"/>
      <c r="BQ100" s="221"/>
      <c r="BR100" s="218"/>
      <c r="BS100" s="223"/>
      <c r="BT100" s="220"/>
      <c r="BU100" s="222"/>
      <c r="BV100" s="218"/>
      <c r="BW100" s="223"/>
      <c r="BX100" s="220"/>
      <c r="BY100" s="221"/>
      <c r="BZ100" s="218"/>
      <c r="CA100" s="223"/>
      <c r="CB100" s="221"/>
      <c r="CC100" s="224"/>
      <c r="CD100" s="218">
        <f>BB100</f>
        <v>30</v>
      </c>
      <c r="CE100" s="221">
        <f>BK100</f>
        <v>2</v>
      </c>
      <c r="CF100" s="218"/>
      <c r="CG100" s="221"/>
      <c r="CH100" s="218"/>
      <c r="CI100" s="221"/>
      <c r="CJ100" s="229"/>
      <c r="CK100" s="281"/>
      <c r="CL100" s="130"/>
      <c r="CM100" s="131"/>
      <c r="CN100" s="130"/>
      <c r="CO100" s="131"/>
      <c r="CP100" s="130"/>
      <c r="CQ100" s="131"/>
      <c r="CR100" s="130"/>
      <c r="CS100" s="131"/>
      <c r="CT100" s="195"/>
      <c r="CU100" s="131"/>
      <c r="CV100" s="130"/>
      <c r="CW100" s="131"/>
      <c r="CX100" s="130"/>
      <c r="CY100" s="131"/>
      <c r="CZ100" s="130"/>
      <c r="DA100" s="131"/>
      <c r="DB100" s="220"/>
      <c r="DC100" s="221">
        <f>BB100/25</f>
        <v>1.2</v>
      </c>
      <c r="DD100" s="228">
        <f>DC100*100/180</f>
        <v>0.66666666666666663</v>
      </c>
      <c r="DE100" s="221">
        <f>DB100/25</f>
        <v>0</v>
      </c>
      <c r="DF100" s="228">
        <f>DE100*100/180</f>
        <v>0</v>
      </c>
      <c r="DG100" s="228">
        <f>DD100+DF100</f>
        <v>0.66666666666666663</v>
      </c>
      <c r="DH100" s="229"/>
      <c r="DI100" s="229"/>
      <c r="DJ100" s="229"/>
      <c r="DK100" s="218">
        <f>BB100</f>
        <v>30</v>
      </c>
      <c r="DL100" s="221">
        <f>BK100</f>
        <v>2</v>
      </c>
      <c r="DM100" s="230">
        <f>DL100*100/180</f>
        <v>1.1111111111111112</v>
      </c>
      <c r="DN100" s="221"/>
      <c r="DO100" s="221"/>
      <c r="DP100" s="221"/>
      <c r="DQ100" s="221"/>
      <c r="DR100" s="231" t="s">
        <v>192</v>
      </c>
      <c r="DS100" s="232"/>
      <c r="DT100" s="232"/>
      <c r="DU100" s="232"/>
      <c r="DV100" s="233"/>
      <c r="DW100" s="233"/>
      <c r="DX100" s="233"/>
      <c r="DY100" s="233"/>
      <c r="DZ100" s="233"/>
      <c r="EA100" s="233"/>
      <c r="EB100" s="233"/>
      <c r="EC100" s="233"/>
      <c r="ED100" s="233"/>
      <c r="EE100" s="233"/>
      <c r="EF100" s="120">
        <f t="shared" si="54"/>
        <v>2</v>
      </c>
      <c r="EG100" s="121">
        <v>10</v>
      </c>
      <c r="EH100" s="122">
        <f t="shared" si="46"/>
        <v>0.66666666666666663</v>
      </c>
      <c r="EI100" s="88"/>
      <c r="EJ100" s="88"/>
      <c r="EQ100" s="5">
        <v>18</v>
      </c>
      <c r="HD100" s="20"/>
      <c r="HE100" s="20"/>
      <c r="HF100" s="20"/>
      <c r="HG100" s="20"/>
      <c r="HH100" s="20"/>
      <c r="HI100" s="20"/>
      <c r="HJ100" s="20"/>
      <c r="HK100" s="20"/>
    </row>
    <row r="101" spans="1:219" ht="21" customHeight="1" thickBot="1">
      <c r="A101" s="344">
        <v>9</v>
      </c>
      <c r="B101" s="483" t="s">
        <v>186</v>
      </c>
      <c r="C101" s="390" t="s">
        <v>350</v>
      </c>
      <c r="D101" s="123"/>
      <c r="E101" s="123"/>
      <c r="F101" s="123"/>
      <c r="G101" s="123"/>
      <c r="H101" s="107"/>
      <c r="I101" s="123"/>
      <c r="J101" s="123"/>
      <c r="K101" s="123"/>
      <c r="L101" s="123"/>
      <c r="M101" s="107"/>
      <c r="N101" s="124"/>
      <c r="O101" s="124"/>
      <c r="P101" s="124"/>
      <c r="Q101" s="124"/>
      <c r="R101" s="23"/>
      <c r="S101" s="124"/>
      <c r="T101" s="124"/>
      <c r="U101" s="124"/>
      <c r="V101" s="124"/>
      <c r="W101" s="304"/>
      <c r="X101" s="125"/>
      <c r="Y101" s="125"/>
      <c r="Z101" s="125"/>
      <c r="AA101" s="125"/>
      <c r="AB101" s="215"/>
      <c r="AC101" s="125">
        <v>10</v>
      </c>
      <c r="AD101" s="125"/>
      <c r="AE101" s="125"/>
      <c r="AF101" s="125">
        <v>20</v>
      </c>
      <c r="AG101" s="120">
        <v>3</v>
      </c>
      <c r="AH101" s="288"/>
      <c r="AI101" s="288"/>
      <c r="AJ101" s="288"/>
      <c r="AK101" s="288"/>
      <c r="AL101" s="23"/>
      <c r="AM101" s="288"/>
      <c r="AN101" s="288"/>
      <c r="AO101" s="288"/>
      <c r="AP101" s="288"/>
      <c r="AQ101" s="307"/>
      <c r="AR101" s="289"/>
      <c r="AS101" s="289"/>
      <c r="AT101" s="289"/>
      <c r="AU101" s="289"/>
      <c r="AV101" s="308"/>
      <c r="AW101" s="289"/>
      <c r="AX101" s="289"/>
      <c r="AY101" s="289"/>
      <c r="AZ101" s="289"/>
      <c r="BA101" s="187"/>
      <c r="BB101" s="470">
        <f t="shared" si="53"/>
        <v>30</v>
      </c>
      <c r="BC101" s="344">
        <f t="shared" si="48"/>
        <v>10</v>
      </c>
      <c r="BD101" s="107">
        <f t="shared" si="49"/>
        <v>0</v>
      </c>
      <c r="BE101" s="107">
        <f t="shared" si="50"/>
        <v>0</v>
      </c>
      <c r="BF101" s="443">
        <f t="shared" si="51"/>
        <v>20</v>
      </c>
      <c r="BG101" s="102">
        <v>6</v>
      </c>
      <c r="BH101" s="107">
        <v>0</v>
      </c>
      <c r="BI101" s="107">
        <v>0</v>
      </c>
      <c r="BJ101" s="443">
        <v>12</v>
      </c>
      <c r="BK101" s="213">
        <f t="shared" si="52"/>
        <v>3</v>
      </c>
      <c r="BL101" s="107"/>
      <c r="BM101" s="134"/>
      <c r="BN101" s="102"/>
      <c r="BO101" s="120"/>
      <c r="BP101" s="107"/>
      <c r="BQ101" s="120"/>
      <c r="BR101" s="107"/>
      <c r="BS101" s="134"/>
      <c r="BT101" s="102"/>
      <c r="BU101" s="193"/>
      <c r="BV101" s="107"/>
      <c r="BW101" s="134"/>
      <c r="BX101" s="102"/>
      <c r="BY101" s="120"/>
      <c r="BZ101" s="107"/>
      <c r="CA101" s="134"/>
      <c r="CB101" s="120"/>
      <c r="CC101" s="122"/>
      <c r="CD101" s="130"/>
      <c r="CE101" s="131"/>
      <c r="CF101" s="201"/>
      <c r="CG101" s="131"/>
      <c r="CH101" s="130"/>
      <c r="CI101" s="131"/>
      <c r="CJ101" s="201"/>
      <c r="CK101" s="202"/>
      <c r="CL101" s="130"/>
      <c r="CM101" s="131"/>
      <c r="CN101" s="130"/>
      <c r="CO101" s="131"/>
      <c r="CP101" s="130"/>
      <c r="CQ101" s="131"/>
      <c r="CR101" s="130"/>
      <c r="CS101" s="131"/>
      <c r="CT101" s="195"/>
      <c r="CU101" s="131"/>
      <c r="CV101" s="130"/>
      <c r="CW101" s="131"/>
      <c r="CX101" s="130"/>
      <c r="CY101" s="131"/>
      <c r="CZ101" s="130"/>
      <c r="DA101" s="131"/>
      <c r="DB101" s="102"/>
      <c r="DC101" s="120"/>
      <c r="DD101" s="140"/>
      <c r="DE101" s="120"/>
      <c r="DF101" s="140"/>
      <c r="DG101" s="140"/>
      <c r="DH101" s="23"/>
      <c r="DI101" s="23"/>
      <c r="DJ101" s="23"/>
      <c r="DK101" s="107"/>
      <c r="DL101" s="120"/>
      <c r="DM101" s="196"/>
      <c r="DN101" s="120"/>
      <c r="DO101" s="120"/>
      <c r="DP101" s="120"/>
      <c r="DQ101" s="120"/>
      <c r="DR101" s="83"/>
      <c r="DS101" s="84"/>
      <c r="DT101" s="84"/>
      <c r="DU101" s="84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120">
        <f t="shared" si="54"/>
        <v>3</v>
      </c>
      <c r="EG101" s="121">
        <v>20</v>
      </c>
      <c r="EH101" s="122">
        <f t="shared" si="46"/>
        <v>2</v>
      </c>
      <c r="EI101" s="88"/>
      <c r="EJ101" s="88"/>
      <c r="EQ101" s="507">
        <v>10</v>
      </c>
    </row>
    <row r="102" spans="1:219" ht="21" customHeight="1" thickBot="1">
      <c r="A102" s="344">
        <v>10</v>
      </c>
      <c r="B102" s="484" t="s">
        <v>194</v>
      </c>
      <c r="C102" s="390"/>
      <c r="D102" s="123"/>
      <c r="E102" s="123"/>
      <c r="F102" s="123"/>
      <c r="G102" s="123"/>
      <c r="H102" s="107"/>
      <c r="I102" s="123"/>
      <c r="J102" s="123"/>
      <c r="K102" s="123"/>
      <c r="L102" s="123"/>
      <c r="M102" s="107"/>
      <c r="N102" s="124"/>
      <c r="O102" s="124"/>
      <c r="P102" s="124"/>
      <c r="Q102" s="124"/>
      <c r="R102" s="23"/>
      <c r="S102" s="124"/>
      <c r="T102" s="124"/>
      <c r="U102" s="124"/>
      <c r="V102" s="124"/>
      <c r="W102" s="304"/>
      <c r="X102" s="125"/>
      <c r="Y102" s="125"/>
      <c r="Z102" s="125"/>
      <c r="AA102" s="125"/>
      <c r="AB102" s="215"/>
      <c r="AC102" s="125"/>
      <c r="AD102" s="125"/>
      <c r="AE102" s="125"/>
      <c r="AF102" s="125"/>
      <c r="AG102" s="120"/>
      <c r="AH102" s="288"/>
      <c r="AI102" s="288"/>
      <c r="AJ102" s="288"/>
      <c r="AK102" s="288"/>
      <c r="AL102" s="23"/>
      <c r="AM102" s="288"/>
      <c r="AN102" s="288"/>
      <c r="AO102" s="288"/>
      <c r="AP102" s="288"/>
      <c r="AQ102" s="313"/>
      <c r="AR102" s="227">
        <v>5</v>
      </c>
      <c r="AS102" s="289"/>
      <c r="AT102" s="289"/>
      <c r="AU102" s="227">
        <v>10</v>
      </c>
      <c r="AV102" s="314">
        <v>2</v>
      </c>
      <c r="AW102" s="289"/>
      <c r="AX102" s="289"/>
      <c r="AY102" s="289"/>
      <c r="AZ102" s="289"/>
      <c r="BA102" s="187"/>
      <c r="BB102" s="470">
        <f t="shared" si="53"/>
        <v>15</v>
      </c>
      <c r="BC102" s="344">
        <f t="shared" si="48"/>
        <v>5</v>
      </c>
      <c r="BD102" s="107">
        <f t="shared" si="49"/>
        <v>0</v>
      </c>
      <c r="BE102" s="107">
        <f t="shared" si="50"/>
        <v>0</v>
      </c>
      <c r="BF102" s="443">
        <f t="shared" si="51"/>
        <v>10</v>
      </c>
      <c r="BG102" s="102">
        <v>3</v>
      </c>
      <c r="BH102" s="107">
        <v>0</v>
      </c>
      <c r="BI102" s="107">
        <v>0</v>
      </c>
      <c r="BJ102" s="443">
        <v>6</v>
      </c>
      <c r="BK102" s="213">
        <f t="shared" si="52"/>
        <v>2</v>
      </c>
      <c r="BL102" s="107"/>
      <c r="BM102" s="134"/>
      <c r="BN102" s="102"/>
      <c r="BO102" s="120"/>
      <c r="BP102" s="107"/>
      <c r="BQ102" s="120"/>
      <c r="BR102" s="107"/>
      <c r="BS102" s="134"/>
      <c r="BT102" s="102"/>
      <c r="BU102" s="193"/>
      <c r="BV102" s="107"/>
      <c r="BW102" s="134"/>
      <c r="BX102" s="102"/>
      <c r="BY102" s="120"/>
      <c r="BZ102" s="107"/>
      <c r="CA102" s="134"/>
      <c r="CB102" s="120"/>
      <c r="CC102" s="122"/>
      <c r="CD102" s="130"/>
      <c r="CE102" s="131"/>
      <c r="CF102" s="201"/>
      <c r="CG102" s="131"/>
      <c r="CH102" s="130"/>
      <c r="CI102" s="131"/>
      <c r="CJ102" s="201"/>
      <c r="CK102" s="202"/>
      <c r="CL102" s="130"/>
      <c r="CM102" s="131"/>
      <c r="CN102" s="130"/>
      <c r="CO102" s="131"/>
      <c r="CP102" s="130"/>
      <c r="CQ102" s="131"/>
      <c r="CR102" s="130"/>
      <c r="CS102" s="131"/>
      <c r="CT102" s="195"/>
      <c r="CU102" s="131"/>
      <c r="CV102" s="130"/>
      <c r="CW102" s="131"/>
      <c r="CX102" s="130"/>
      <c r="CY102" s="131"/>
      <c r="CZ102" s="130"/>
      <c r="DA102" s="131"/>
      <c r="DB102" s="102"/>
      <c r="DC102" s="120"/>
      <c r="DD102" s="140"/>
      <c r="DE102" s="120"/>
      <c r="DF102" s="140"/>
      <c r="DG102" s="140"/>
      <c r="DH102" s="23"/>
      <c r="DI102" s="23"/>
      <c r="DJ102" s="23"/>
      <c r="DK102" s="107"/>
      <c r="DL102" s="120"/>
      <c r="DM102" s="196"/>
      <c r="DN102" s="120"/>
      <c r="DO102" s="120"/>
      <c r="DP102" s="120"/>
      <c r="DQ102" s="120"/>
      <c r="DR102" s="83"/>
      <c r="DS102" s="84"/>
      <c r="DT102" s="84"/>
      <c r="DU102" s="84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120">
        <f t="shared" si="54"/>
        <v>2</v>
      </c>
      <c r="EG102" s="121">
        <v>10</v>
      </c>
      <c r="EH102" s="122">
        <f t="shared" si="46"/>
        <v>1.3333333333333333</v>
      </c>
      <c r="EI102" s="88"/>
      <c r="EJ102" s="88"/>
      <c r="EQ102" s="508">
        <v>15</v>
      </c>
    </row>
    <row r="103" spans="1:219" ht="21" customHeight="1" thickBot="1">
      <c r="A103" s="344">
        <v>11</v>
      </c>
      <c r="B103" s="485" t="s">
        <v>187</v>
      </c>
      <c r="C103" s="390"/>
      <c r="D103" s="123"/>
      <c r="E103" s="123"/>
      <c r="F103" s="123"/>
      <c r="G103" s="123"/>
      <c r="H103" s="185"/>
      <c r="I103" s="123"/>
      <c r="J103" s="123"/>
      <c r="K103" s="123"/>
      <c r="L103" s="123"/>
      <c r="M103" s="185"/>
      <c r="N103" s="124"/>
      <c r="O103" s="124"/>
      <c r="P103" s="124"/>
      <c r="Q103" s="124"/>
      <c r="R103" s="185"/>
      <c r="S103" s="124"/>
      <c r="T103" s="124"/>
      <c r="U103" s="124"/>
      <c r="V103" s="124"/>
      <c r="W103" s="185"/>
      <c r="X103" s="234"/>
      <c r="Y103" s="125"/>
      <c r="Z103" s="125"/>
      <c r="AA103" s="125"/>
      <c r="AB103" s="120"/>
      <c r="AC103" s="125"/>
      <c r="AD103" s="125"/>
      <c r="AE103" s="125"/>
      <c r="AF103" s="125"/>
      <c r="AG103" s="120"/>
      <c r="AH103" s="235">
        <v>15</v>
      </c>
      <c r="AI103" s="235">
        <v>15</v>
      </c>
      <c r="AJ103" s="235"/>
      <c r="AK103" s="235"/>
      <c r="AL103" s="120">
        <v>3</v>
      </c>
      <c r="AM103" s="290"/>
      <c r="AN103" s="290"/>
      <c r="AO103" s="290"/>
      <c r="AP103" s="290"/>
      <c r="AQ103" s="101"/>
      <c r="AR103" s="291"/>
      <c r="AS103" s="291"/>
      <c r="AT103" s="291"/>
      <c r="AU103" s="291"/>
      <c r="AV103" s="314"/>
      <c r="AW103" s="188"/>
      <c r="AX103" s="188"/>
      <c r="AY103" s="188"/>
      <c r="AZ103" s="188"/>
      <c r="BA103" s="187"/>
      <c r="BB103" s="470">
        <f t="shared" si="53"/>
        <v>30</v>
      </c>
      <c r="BC103" s="344">
        <f t="shared" si="48"/>
        <v>15</v>
      </c>
      <c r="BD103" s="107">
        <f t="shared" si="49"/>
        <v>15</v>
      </c>
      <c r="BE103" s="107">
        <f t="shared" si="50"/>
        <v>0</v>
      </c>
      <c r="BF103" s="443">
        <f t="shared" si="51"/>
        <v>0</v>
      </c>
      <c r="BG103" s="102">
        <v>9</v>
      </c>
      <c r="BH103" s="107">
        <v>9</v>
      </c>
      <c r="BI103" s="107">
        <v>0</v>
      </c>
      <c r="BJ103" s="443">
        <v>0</v>
      </c>
      <c r="BK103" s="213">
        <f t="shared" si="52"/>
        <v>3</v>
      </c>
      <c r="BL103" s="107"/>
      <c r="BM103" s="134"/>
      <c r="BN103" s="102"/>
      <c r="BO103" s="120"/>
      <c r="BP103" s="107"/>
      <c r="BQ103" s="120"/>
      <c r="BR103" s="107"/>
      <c r="BS103" s="134"/>
      <c r="BT103" s="102"/>
      <c r="BU103" s="193"/>
      <c r="BV103" s="107"/>
      <c r="BW103" s="134"/>
      <c r="BX103" s="102"/>
      <c r="BY103" s="120"/>
      <c r="BZ103" s="107"/>
      <c r="CA103" s="134"/>
      <c r="CB103" s="120"/>
      <c r="CC103" s="122"/>
      <c r="CD103" s="130"/>
      <c r="CE103" s="131"/>
      <c r="CF103" s="201"/>
      <c r="CG103" s="131"/>
      <c r="CH103" s="130"/>
      <c r="CI103" s="131"/>
      <c r="CJ103" s="201"/>
      <c r="CK103" s="202"/>
      <c r="CL103" s="130"/>
      <c r="CM103" s="131"/>
      <c r="CN103" s="130"/>
      <c r="CO103" s="131"/>
      <c r="CP103" s="130"/>
      <c r="CQ103" s="131"/>
      <c r="CR103" s="130"/>
      <c r="CS103" s="131"/>
      <c r="CT103" s="195"/>
      <c r="CU103" s="131"/>
      <c r="CV103" s="130"/>
      <c r="CW103" s="131"/>
      <c r="CX103" s="130"/>
      <c r="CY103" s="131"/>
      <c r="CZ103" s="130"/>
      <c r="DA103" s="131"/>
      <c r="DB103" s="102"/>
      <c r="DC103" s="120"/>
      <c r="DD103" s="140"/>
      <c r="DE103" s="120"/>
      <c r="DF103" s="140"/>
      <c r="DG103" s="140"/>
      <c r="DH103" s="23"/>
      <c r="DI103" s="23"/>
      <c r="DJ103" s="23"/>
      <c r="DK103" s="107"/>
      <c r="DL103" s="120"/>
      <c r="DM103" s="196"/>
      <c r="DN103" s="120"/>
      <c r="DO103" s="120"/>
      <c r="DP103" s="120"/>
      <c r="DQ103" s="120"/>
      <c r="DR103" s="83"/>
      <c r="DS103" s="84"/>
      <c r="DT103" s="84"/>
      <c r="DU103" s="84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120">
        <f t="shared" si="54"/>
        <v>3</v>
      </c>
      <c r="EG103" s="121">
        <v>6</v>
      </c>
      <c r="EH103" s="122">
        <f t="shared" si="46"/>
        <v>0.6</v>
      </c>
      <c r="EI103" s="88"/>
      <c r="EJ103" s="88"/>
      <c r="EQ103" s="508">
        <v>12</v>
      </c>
    </row>
    <row r="104" spans="1:219" ht="21" customHeight="1" thickBot="1">
      <c r="A104" s="344">
        <v>12</v>
      </c>
      <c r="B104" s="485" t="s">
        <v>181</v>
      </c>
      <c r="C104" s="390"/>
      <c r="D104" s="123"/>
      <c r="E104" s="123"/>
      <c r="F104" s="123"/>
      <c r="G104" s="123"/>
      <c r="H104" s="185"/>
      <c r="I104" s="123"/>
      <c r="J104" s="123"/>
      <c r="K104" s="123"/>
      <c r="L104" s="123"/>
      <c r="M104" s="185"/>
      <c r="N104" s="124"/>
      <c r="O104" s="124"/>
      <c r="P104" s="124"/>
      <c r="Q104" s="124"/>
      <c r="R104" s="185"/>
      <c r="S104" s="124"/>
      <c r="T104" s="124"/>
      <c r="U104" s="124"/>
      <c r="V104" s="124"/>
      <c r="W104" s="185"/>
      <c r="X104" s="234"/>
      <c r="Y104" s="125">
        <v>15</v>
      </c>
      <c r="Z104" s="125"/>
      <c r="AA104" s="125"/>
      <c r="AB104" s="120">
        <v>2</v>
      </c>
      <c r="AC104" s="125"/>
      <c r="AD104" s="125"/>
      <c r="AE104" s="125"/>
      <c r="AF104" s="125"/>
      <c r="AG104" s="120"/>
      <c r="AH104" s="235"/>
      <c r="AI104" s="235"/>
      <c r="AJ104" s="235"/>
      <c r="AK104" s="235"/>
      <c r="AL104" s="120"/>
      <c r="AM104" s="290"/>
      <c r="AN104" s="290"/>
      <c r="AO104" s="290"/>
      <c r="AP104" s="290"/>
      <c r="AQ104" s="101"/>
      <c r="AR104" s="291"/>
      <c r="AS104" s="291"/>
      <c r="AT104" s="291"/>
      <c r="AU104" s="291"/>
      <c r="AV104" s="314"/>
      <c r="AW104" s="188"/>
      <c r="AX104" s="188"/>
      <c r="AY104" s="188"/>
      <c r="AZ104" s="188"/>
      <c r="BA104" s="187"/>
      <c r="BB104" s="470">
        <f t="shared" si="53"/>
        <v>15</v>
      </c>
      <c r="BC104" s="344">
        <f t="shared" si="48"/>
        <v>0</v>
      </c>
      <c r="BD104" s="107">
        <f t="shared" si="49"/>
        <v>15</v>
      </c>
      <c r="BE104" s="107">
        <f t="shared" si="50"/>
        <v>0</v>
      </c>
      <c r="BF104" s="443">
        <f t="shared" si="51"/>
        <v>0</v>
      </c>
      <c r="BG104" s="102">
        <v>0</v>
      </c>
      <c r="BH104" s="107">
        <v>9</v>
      </c>
      <c r="BI104" s="107">
        <v>0</v>
      </c>
      <c r="BJ104" s="443">
        <v>0</v>
      </c>
      <c r="BK104" s="213">
        <f t="shared" si="52"/>
        <v>2</v>
      </c>
      <c r="BL104" s="107"/>
      <c r="BM104" s="134"/>
      <c r="BN104" s="102"/>
      <c r="BO104" s="120"/>
      <c r="BP104" s="107"/>
      <c r="BQ104" s="120"/>
      <c r="BR104" s="107"/>
      <c r="BS104" s="134"/>
      <c r="BT104" s="102"/>
      <c r="BU104" s="193"/>
      <c r="BV104" s="107"/>
      <c r="BW104" s="134"/>
      <c r="BX104" s="102"/>
      <c r="BY104" s="120"/>
      <c r="BZ104" s="107"/>
      <c r="CA104" s="134"/>
      <c r="CB104" s="120"/>
      <c r="CC104" s="122"/>
      <c r="CD104" s="130"/>
      <c r="CE104" s="131"/>
      <c r="CF104" s="201"/>
      <c r="CG104" s="131"/>
      <c r="CH104" s="130"/>
      <c r="CI104" s="131"/>
      <c r="CJ104" s="201"/>
      <c r="CK104" s="202"/>
      <c r="CL104" s="130"/>
      <c r="CM104" s="131"/>
      <c r="CN104" s="130"/>
      <c r="CO104" s="131"/>
      <c r="CP104" s="130"/>
      <c r="CQ104" s="131"/>
      <c r="CR104" s="130"/>
      <c r="CS104" s="131"/>
      <c r="CT104" s="195"/>
      <c r="CU104" s="131"/>
      <c r="CV104" s="138"/>
      <c r="CW104" s="131"/>
      <c r="CX104" s="130"/>
      <c r="CY104" s="131"/>
      <c r="CZ104" s="130"/>
      <c r="DA104" s="131"/>
      <c r="DB104" s="102"/>
      <c r="DC104" s="120"/>
      <c r="DD104" s="140"/>
      <c r="DE104" s="120"/>
      <c r="DF104" s="140"/>
      <c r="DG104" s="140"/>
      <c r="DH104" s="23"/>
      <c r="DI104" s="23"/>
      <c r="DJ104" s="23"/>
      <c r="DK104" s="107"/>
      <c r="DL104" s="120"/>
      <c r="DM104" s="196"/>
      <c r="DN104" s="120"/>
      <c r="DO104" s="120"/>
      <c r="DP104" s="120"/>
      <c r="DQ104" s="120"/>
      <c r="DR104" s="83"/>
      <c r="DS104" s="84"/>
      <c r="DT104" s="84"/>
      <c r="DU104" s="84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120">
        <f t="shared" si="54"/>
        <v>2</v>
      </c>
      <c r="EG104" s="121">
        <v>15</v>
      </c>
      <c r="EH104" s="122">
        <f t="shared" si="46"/>
        <v>2</v>
      </c>
      <c r="EI104" s="88"/>
      <c r="EJ104" s="88"/>
      <c r="EQ104" s="508">
        <v>10</v>
      </c>
    </row>
    <row r="105" spans="1:219" ht="27" customHeight="1" thickBot="1">
      <c r="A105" s="729">
        <v>13</v>
      </c>
      <c r="B105" s="485" t="s">
        <v>355</v>
      </c>
      <c r="C105" s="390" t="s">
        <v>223</v>
      </c>
      <c r="D105" s="123"/>
      <c r="E105" s="123"/>
      <c r="F105" s="123"/>
      <c r="G105" s="123"/>
      <c r="H105" s="185"/>
      <c r="I105" s="123"/>
      <c r="J105" s="123"/>
      <c r="K105" s="123"/>
      <c r="L105" s="123"/>
      <c r="M105" s="185"/>
      <c r="N105" s="124"/>
      <c r="O105" s="124"/>
      <c r="P105" s="124"/>
      <c r="Q105" s="124"/>
      <c r="R105" s="185"/>
      <c r="S105" s="124"/>
      <c r="T105" s="124"/>
      <c r="U105" s="124"/>
      <c r="V105" s="124"/>
      <c r="W105" s="306"/>
      <c r="X105" s="234"/>
      <c r="Y105" s="125"/>
      <c r="Z105" s="125"/>
      <c r="AA105" s="125"/>
      <c r="AB105" s="120"/>
      <c r="AC105" s="125"/>
      <c r="AD105" s="125"/>
      <c r="AE105" s="125"/>
      <c r="AF105" s="125"/>
      <c r="AG105" s="120"/>
      <c r="AH105" s="235"/>
      <c r="AI105" s="235"/>
      <c r="AJ105" s="235"/>
      <c r="AK105" s="235"/>
      <c r="AL105" s="120"/>
      <c r="AM105" s="290"/>
      <c r="AN105" s="290"/>
      <c r="AO105" s="290"/>
      <c r="AP105" s="290"/>
      <c r="AQ105" s="101"/>
      <c r="AR105" s="291"/>
      <c r="AS105" s="291"/>
      <c r="AT105" s="291"/>
      <c r="AU105" s="291"/>
      <c r="AV105" s="314"/>
      <c r="AW105" s="188"/>
      <c r="AX105" s="188"/>
      <c r="AY105" s="188"/>
      <c r="AZ105" s="188"/>
      <c r="BA105" s="187"/>
      <c r="BB105" s="470"/>
      <c r="BC105" s="344">
        <v>10</v>
      </c>
      <c r="BD105" s="107">
        <v>0</v>
      </c>
      <c r="BE105" s="107">
        <v>0</v>
      </c>
      <c r="BF105" s="443">
        <v>20</v>
      </c>
      <c r="BG105" s="102">
        <v>6</v>
      </c>
      <c r="BH105" s="107">
        <v>0</v>
      </c>
      <c r="BI105" s="107">
        <v>0</v>
      </c>
      <c r="BJ105" s="443">
        <v>12</v>
      </c>
      <c r="BK105" s="213"/>
      <c r="BL105" s="107"/>
      <c r="BM105" s="134"/>
      <c r="BN105" s="102"/>
      <c r="BO105" s="120"/>
      <c r="BP105" s="107"/>
      <c r="BQ105" s="120"/>
      <c r="BR105" s="107"/>
      <c r="BS105" s="134"/>
      <c r="BT105" s="102"/>
      <c r="BU105" s="193"/>
      <c r="BV105" s="107"/>
      <c r="BW105" s="134"/>
      <c r="BX105" s="102"/>
      <c r="BY105" s="120"/>
      <c r="BZ105" s="107"/>
      <c r="CA105" s="134"/>
      <c r="CB105" s="120"/>
      <c r="CC105" s="122"/>
      <c r="CD105" s="130"/>
      <c r="CE105" s="131"/>
      <c r="CF105" s="201"/>
      <c r="CG105" s="131"/>
      <c r="CH105" s="130"/>
      <c r="CI105" s="131"/>
      <c r="CJ105" s="201"/>
      <c r="CK105" s="202"/>
      <c r="CL105" s="130"/>
      <c r="CM105" s="131"/>
      <c r="CN105" s="130"/>
      <c r="CO105" s="131"/>
      <c r="CP105" s="130"/>
      <c r="CQ105" s="131"/>
      <c r="CR105" s="130"/>
      <c r="CS105" s="131"/>
      <c r="CT105" s="195"/>
      <c r="CU105" s="131"/>
      <c r="CV105" s="138"/>
      <c r="CW105" s="131"/>
      <c r="CX105" s="130"/>
      <c r="CY105" s="131"/>
      <c r="CZ105" s="130"/>
      <c r="DA105" s="131"/>
      <c r="DB105" s="102"/>
      <c r="DC105" s="120"/>
      <c r="DD105" s="140"/>
      <c r="DE105" s="120"/>
      <c r="DF105" s="140"/>
      <c r="DG105" s="140"/>
      <c r="DH105" s="23"/>
      <c r="DI105" s="23"/>
      <c r="DJ105" s="23"/>
      <c r="DK105" s="107"/>
      <c r="DL105" s="120"/>
      <c r="DM105" s="196"/>
      <c r="DN105" s="120"/>
      <c r="DO105" s="120"/>
      <c r="DP105" s="120"/>
      <c r="DQ105" s="120"/>
      <c r="DR105" s="83"/>
      <c r="DS105" s="84"/>
      <c r="DT105" s="84"/>
      <c r="DU105" s="84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120"/>
      <c r="EG105" s="121"/>
      <c r="EH105" s="122"/>
      <c r="EI105" s="88"/>
      <c r="EJ105" s="88"/>
      <c r="EQ105" s="508">
        <v>10</v>
      </c>
    </row>
    <row r="106" spans="1:219" ht="27" customHeight="1">
      <c r="A106" s="730"/>
      <c r="B106" s="486" t="s">
        <v>356</v>
      </c>
      <c r="C106" s="390" t="s">
        <v>223</v>
      </c>
      <c r="D106" s="123"/>
      <c r="E106" s="123"/>
      <c r="F106" s="123"/>
      <c r="G106" s="123"/>
      <c r="H106" s="185"/>
      <c r="I106" s="123"/>
      <c r="J106" s="123"/>
      <c r="K106" s="123"/>
      <c r="L106" s="123"/>
      <c r="M106" s="185"/>
      <c r="N106" s="124"/>
      <c r="O106" s="124"/>
      <c r="P106" s="124"/>
      <c r="Q106" s="124"/>
      <c r="R106" s="185"/>
      <c r="S106" s="124"/>
      <c r="T106" s="124"/>
      <c r="U106" s="124"/>
      <c r="V106" s="124"/>
      <c r="W106" s="306"/>
      <c r="X106" s="234"/>
      <c r="Y106" s="125"/>
      <c r="Z106" s="125"/>
      <c r="AA106" s="125"/>
      <c r="AB106" s="120"/>
      <c r="AC106" s="125"/>
      <c r="AD106" s="125"/>
      <c r="AE106" s="125"/>
      <c r="AF106" s="125"/>
      <c r="AG106" s="107"/>
      <c r="AH106" s="235"/>
      <c r="AI106" s="235"/>
      <c r="AJ106" s="235"/>
      <c r="AK106" s="235"/>
      <c r="AL106" s="120"/>
      <c r="AM106" s="238"/>
      <c r="AN106" s="238"/>
      <c r="AO106" s="238"/>
      <c r="AP106" s="238"/>
      <c r="AQ106" s="101"/>
      <c r="AR106" s="292"/>
      <c r="AS106" s="292"/>
      <c r="AT106" s="292"/>
      <c r="AU106" s="292"/>
      <c r="AV106" s="213"/>
      <c r="AW106" s="216">
        <v>10</v>
      </c>
      <c r="AX106" s="216"/>
      <c r="AY106" s="188"/>
      <c r="AZ106" s="216">
        <v>20</v>
      </c>
      <c r="BA106" s="187">
        <v>3</v>
      </c>
      <c r="BB106" s="470">
        <f t="shared" si="53"/>
        <v>30</v>
      </c>
      <c r="BC106" s="344">
        <f t="shared" ref="BC106:BF110" si="55">D106+I106+N106+S106+X106+AC106+AH106+AM106+AR106+AW106</f>
        <v>10</v>
      </c>
      <c r="BD106" s="107">
        <f t="shared" si="55"/>
        <v>0</v>
      </c>
      <c r="BE106" s="107">
        <f t="shared" si="55"/>
        <v>0</v>
      </c>
      <c r="BF106" s="443">
        <f t="shared" si="55"/>
        <v>20</v>
      </c>
      <c r="BG106" s="102">
        <v>6</v>
      </c>
      <c r="BH106" s="107">
        <v>0</v>
      </c>
      <c r="BI106" s="107">
        <v>0</v>
      </c>
      <c r="BJ106" s="443">
        <v>12</v>
      </c>
      <c r="BK106" s="213">
        <f>SUM(H106,M106,R106,W106,AB106,AG106,AL106,AQ106,AV106,BA106)</f>
        <v>3</v>
      </c>
      <c r="BL106" s="107"/>
      <c r="BM106" s="134"/>
      <c r="BN106" s="102"/>
      <c r="BO106" s="120"/>
      <c r="BP106" s="107"/>
      <c r="BQ106" s="120"/>
      <c r="BR106" s="107"/>
      <c r="BS106" s="134"/>
      <c r="BT106" s="102"/>
      <c r="BU106" s="193"/>
      <c r="BV106" s="107"/>
      <c r="BW106" s="134"/>
      <c r="BX106" s="102"/>
      <c r="BY106" s="120"/>
      <c r="BZ106" s="107"/>
      <c r="CA106" s="134"/>
      <c r="CB106" s="120"/>
      <c r="CC106" s="122"/>
      <c r="CD106" s="130"/>
      <c r="CE106" s="131"/>
      <c r="CF106" s="201"/>
      <c r="CG106" s="131"/>
      <c r="CH106" s="130"/>
      <c r="CI106" s="131"/>
      <c r="CJ106" s="201"/>
      <c r="CK106" s="202"/>
      <c r="CL106" s="130"/>
      <c r="CM106" s="131"/>
      <c r="CN106" s="130"/>
      <c r="CO106" s="131"/>
      <c r="CP106" s="130"/>
      <c r="CQ106" s="131"/>
      <c r="CR106" s="130"/>
      <c r="CS106" s="131"/>
      <c r="CT106" s="195"/>
      <c r="CU106" s="131"/>
      <c r="CV106" s="138"/>
      <c r="CW106" s="131"/>
      <c r="CX106" s="130"/>
      <c r="CY106" s="131"/>
      <c r="CZ106" s="130"/>
      <c r="DA106" s="131"/>
      <c r="DB106" s="102"/>
      <c r="DC106" s="120"/>
      <c r="DD106" s="140"/>
      <c r="DE106" s="120"/>
      <c r="DF106" s="140"/>
      <c r="DG106" s="140"/>
      <c r="DH106" s="23"/>
      <c r="DI106" s="23"/>
      <c r="DJ106" s="23"/>
      <c r="DK106" s="107"/>
      <c r="DL106" s="120"/>
      <c r="DM106" s="196"/>
      <c r="DN106" s="120"/>
      <c r="DO106" s="120"/>
      <c r="DP106" s="120"/>
      <c r="DQ106" s="120"/>
      <c r="DR106" s="83"/>
      <c r="DS106" s="84"/>
      <c r="DT106" s="84"/>
      <c r="DU106" s="84"/>
      <c r="DV106" s="88"/>
      <c r="DW106" s="88"/>
      <c r="DX106" s="88"/>
      <c r="DY106" s="88"/>
      <c r="DZ106" s="88"/>
      <c r="EA106" s="88"/>
      <c r="EB106" s="88"/>
      <c r="EC106" s="88"/>
      <c r="ED106" s="88"/>
      <c r="EE106" s="88"/>
      <c r="EF106" s="120">
        <f t="shared" si="54"/>
        <v>3</v>
      </c>
      <c r="EG106" s="121">
        <v>20</v>
      </c>
      <c r="EH106" s="122">
        <f t="shared" ref="EH106:EH142" si="56">EG106*BK106/BB106</f>
        <v>2</v>
      </c>
      <c r="EI106" s="88">
        <v>3</v>
      </c>
      <c r="EJ106" s="88"/>
    </row>
    <row r="107" spans="1:219" ht="21" customHeight="1">
      <c r="A107" s="344">
        <v>14</v>
      </c>
      <c r="B107" s="484" t="s">
        <v>193</v>
      </c>
      <c r="C107" s="390" t="s">
        <v>357</v>
      </c>
      <c r="D107" s="123"/>
      <c r="E107" s="123"/>
      <c r="F107" s="123"/>
      <c r="G107" s="123"/>
      <c r="H107" s="185"/>
      <c r="I107" s="123"/>
      <c r="J107" s="123"/>
      <c r="K107" s="123"/>
      <c r="L107" s="123"/>
      <c r="M107" s="185"/>
      <c r="N107" s="124"/>
      <c r="O107" s="124"/>
      <c r="P107" s="124"/>
      <c r="Q107" s="124"/>
      <c r="R107" s="185"/>
      <c r="S107" s="124"/>
      <c r="T107" s="124"/>
      <c r="U107" s="124"/>
      <c r="V107" s="124"/>
      <c r="W107" s="121"/>
      <c r="X107" s="234"/>
      <c r="Y107" s="125"/>
      <c r="Z107" s="125"/>
      <c r="AA107" s="125"/>
      <c r="AB107" s="120"/>
      <c r="AC107" s="125"/>
      <c r="AD107" s="125"/>
      <c r="AE107" s="125"/>
      <c r="AF107" s="125"/>
      <c r="AG107" s="107"/>
      <c r="AH107" s="235"/>
      <c r="AI107" s="235"/>
      <c r="AJ107" s="235"/>
      <c r="AK107" s="235"/>
      <c r="AL107" s="120"/>
      <c r="AM107" s="238"/>
      <c r="AN107" s="238"/>
      <c r="AO107" s="238"/>
      <c r="AP107" s="238">
        <v>10</v>
      </c>
      <c r="AQ107" s="134">
        <v>1</v>
      </c>
      <c r="AR107" s="292"/>
      <c r="AS107" s="292"/>
      <c r="AT107" s="292"/>
      <c r="AU107" s="292"/>
      <c r="AV107" s="314"/>
      <c r="AW107" s="188"/>
      <c r="AX107" s="188"/>
      <c r="AY107" s="188"/>
      <c r="AZ107" s="188"/>
      <c r="BA107" s="107"/>
      <c r="BB107" s="470">
        <f t="shared" si="53"/>
        <v>10</v>
      </c>
      <c r="BC107" s="344">
        <f t="shared" si="55"/>
        <v>0</v>
      </c>
      <c r="BD107" s="107">
        <f t="shared" si="55"/>
        <v>0</v>
      </c>
      <c r="BE107" s="107">
        <f t="shared" si="55"/>
        <v>0</v>
      </c>
      <c r="BF107" s="443">
        <f t="shared" si="55"/>
        <v>10</v>
      </c>
      <c r="BG107" s="102">
        <v>0</v>
      </c>
      <c r="BH107" s="107">
        <v>0</v>
      </c>
      <c r="BI107" s="107">
        <v>0</v>
      </c>
      <c r="BJ107" s="443">
        <v>6</v>
      </c>
      <c r="BK107" s="213">
        <f>SUM(H107,M107,R107,W107,AB107,AG107,AL107,AQ107,AV107,BA107)</f>
        <v>1</v>
      </c>
      <c r="BL107" s="107"/>
      <c r="BM107" s="134"/>
      <c r="BN107" s="102"/>
      <c r="BO107" s="120"/>
      <c r="BP107" s="107"/>
      <c r="BQ107" s="120"/>
      <c r="BR107" s="107"/>
      <c r="BS107" s="134"/>
      <c r="BT107" s="102"/>
      <c r="BU107" s="193"/>
      <c r="BV107" s="107"/>
      <c r="BW107" s="134"/>
      <c r="BX107" s="102"/>
      <c r="BY107" s="120"/>
      <c r="BZ107" s="107"/>
      <c r="CA107" s="134"/>
      <c r="CB107" s="120"/>
      <c r="CC107" s="122"/>
      <c r="CD107" s="130"/>
      <c r="CE107" s="131"/>
      <c r="CF107" s="201"/>
      <c r="CG107" s="131"/>
      <c r="CH107" s="130"/>
      <c r="CI107" s="131"/>
      <c r="CJ107" s="201"/>
      <c r="CK107" s="202"/>
      <c r="CL107" s="130"/>
      <c r="CM107" s="131"/>
      <c r="CN107" s="130"/>
      <c r="CO107" s="131"/>
      <c r="CP107" s="130"/>
      <c r="CQ107" s="131"/>
      <c r="CR107" s="130"/>
      <c r="CS107" s="131"/>
      <c r="CT107" s="195"/>
      <c r="CU107" s="131"/>
      <c r="CV107" s="138"/>
      <c r="CW107" s="131"/>
      <c r="CX107" s="130"/>
      <c r="CY107" s="131"/>
      <c r="CZ107" s="130"/>
      <c r="DA107" s="131"/>
      <c r="DB107" s="102"/>
      <c r="DC107" s="120"/>
      <c r="DD107" s="140"/>
      <c r="DE107" s="120"/>
      <c r="DF107" s="140"/>
      <c r="DG107" s="140"/>
      <c r="DH107" s="23"/>
      <c r="DI107" s="23"/>
      <c r="DJ107" s="23"/>
      <c r="DK107" s="107"/>
      <c r="DL107" s="120"/>
      <c r="DM107" s="196"/>
      <c r="DN107" s="120"/>
      <c r="DO107" s="120"/>
      <c r="DP107" s="120"/>
      <c r="DQ107" s="120"/>
      <c r="DR107" s="83"/>
      <c r="DS107" s="84"/>
      <c r="DT107" s="84"/>
      <c r="DU107" s="84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120">
        <f t="shared" si="54"/>
        <v>1</v>
      </c>
      <c r="EG107" s="121">
        <v>10</v>
      </c>
      <c r="EH107" s="122">
        <f t="shared" si="56"/>
        <v>1</v>
      </c>
      <c r="EI107" s="88"/>
      <c r="EJ107" s="88"/>
    </row>
    <row r="108" spans="1:219" ht="21" customHeight="1">
      <c r="A108" s="344">
        <v>15</v>
      </c>
      <c r="B108" s="485" t="s">
        <v>188</v>
      </c>
      <c r="C108" s="390" t="s">
        <v>332</v>
      </c>
      <c r="D108" s="123"/>
      <c r="E108" s="123"/>
      <c r="F108" s="123"/>
      <c r="G108" s="123"/>
      <c r="H108" s="185"/>
      <c r="I108" s="123"/>
      <c r="J108" s="123"/>
      <c r="K108" s="123"/>
      <c r="L108" s="123"/>
      <c r="M108" s="185"/>
      <c r="N108" s="124"/>
      <c r="O108" s="124"/>
      <c r="P108" s="124"/>
      <c r="Q108" s="124"/>
      <c r="R108" s="185"/>
      <c r="S108" s="124"/>
      <c r="T108" s="124"/>
      <c r="U108" s="124"/>
      <c r="V108" s="124"/>
      <c r="W108" s="185"/>
      <c r="X108" s="234"/>
      <c r="Y108" s="125"/>
      <c r="Z108" s="125"/>
      <c r="AA108" s="125"/>
      <c r="AB108" s="120"/>
      <c r="AC108" s="125"/>
      <c r="AD108" s="125"/>
      <c r="AE108" s="125"/>
      <c r="AF108" s="125"/>
      <c r="AG108" s="107"/>
      <c r="AH108" s="235">
        <v>15</v>
      </c>
      <c r="AI108" s="235"/>
      <c r="AJ108" s="235"/>
      <c r="AK108" s="235">
        <v>15</v>
      </c>
      <c r="AL108" s="120">
        <v>3</v>
      </c>
      <c r="AM108" s="238"/>
      <c r="AN108" s="238"/>
      <c r="AO108" s="238"/>
      <c r="AP108" s="238"/>
      <c r="AQ108" s="101"/>
      <c r="AR108" s="292"/>
      <c r="AS108" s="292"/>
      <c r="AT108" s="292"/>
      <c r="AU108" s="292"/>
      <c r="AV108" s="213"/>
      <c r="AW108" s="188"/>
      <c r="AX108" s="188"/>
      <c r="AY108" s="188"/>
      <c r="AZ108" s="188"/>
      <c r="BA108" s="187"/>
      <c r="BB108" s="470">
        <f t="shared" si="53"/>
        <v>30</v>
      </c>
      <c r="BC108" s="344">
        <f t="shared" si="55"/>
        <v>15</v>
      </c>
      <c r="BD108" s="107">
        <f t="shared" si="55"/>
        <v>0</v>
      </c>
      <c r="BE108" s="107">
        <f t="shared" si="55"/>
        <v>0</v>
      </c>
      <c r="BF108" s="443">
        <f t="shared" si="55"/>
        <v>15</v>
      </c>
      <c r="BG108" s="102">
        <v>9</v>
      </c>
      <c r="BH108" s="107">
        <v>0</v>
      </c>
      <c r="BI108" s="107">
        <v>0</v>
      </c>
      <c r="BJ108" s="443">
        <v>9</v>
      </c>
      <c r="BK108" s="213">
        <f>SUM(H108,M108,R108,W108,AB108,AG108,AL108,AQ108,AV108,BA108)</f>
        <v>3</v>
      </c>
      <c r="BL108" s="107"/>
      <c r="BM108" s="134"/>
      <c r="BN108" s="102"/>
      <c r="BO108" s="120"/>
      <c r="BP108" s="107"/>
      <c r="BQ108" s="120"/>
      <c r="BR108" s="107"/>
      <c r="BS108" s="134"/>
      <c r="BT108" s="102"/>
      <c r="BU108" s="193"/>
      <c r="BV108" s="107"/>
      <c r="BW108" s="134"/>
      <c r="BX108" s="102"/>
      <c r="BY108" s="120"/>
      <c r="BZ108" s="107"/>
      <c r="CA108" s="134"/>
      <c r="CB108" s="120"/>
      <c r="CC108" s="122"/>
      <c r="CD108" s="130"/>
      <c r="CE108" s="131"/>
      <c r="CF108" s="201"/>
      <c r="CG108" s="131"/>
      <c r="CH108" s="130"/>
      <c r="CI108" s="131"/>
      <c r="CJ108" s="201"/>
      <c r="CK108" s="202"/>
      <c r="CL108" s="130"/>
      <c r="CM108" s="131"/>
      <c r="CN108" s="130"/>
      <c r="CO108" s="131"/>
      <c r="CP108" s="130"/>
      <c r="CQ108" s="131"/>
      <c r="CR108" s="130"/>
      <c r="CS108" s="131"/>
      <c r="CT108" s="195"/>
      <c r="CU108" s="131"/>
      <c r="CV108" s="138"/>
      <c r="CW108" s="131"/>
      <c r="CX108" s="130"/>
      <c r="CY108" s="131"/>
      <c r="CZ108" s="130"/>
      <c r="DA108" s="131"/>
      <c r="DB108" s="102"/>
      <c r="DC108" s="120"/>
      <c r="DD108" s="140"/>
      <c r="DE108" s="120"/>
      <c r="DF108" s="140"/>
      <c r="DG108" s="140"/>
      <c r="DH108" s="23"/>
      <c r="DI108" s="23"/>
      <c r="DJ108" s="23"/>
      <c r="DK108" s="107"/>
      <c r="DL108" s="120"/>
      <c r="DM108" s="196"/>
      <c r="DN108" s="120"/>
      <c r="DO108" s="120"/>
      <c r="DP108" s="120"/>
      <c r="DQ108" s="120"/>
      <c r="DR108" s="83"/>
      <c r="DS108" s="84"/>
      <c r="DT108" s="84"/>
      <c r="DU108" s="84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120">
        <f t="shared" si="54"/>
        <v>3</v>
      </c>
      <c r="EG108" s="121">
        <v>15</v>
      </c>
      <c r="EH108" s="122">
        <f t="shared" si="56"/>
        <v>1.5</v>
      </c>
      <c r="EI108" s="88"/>
      <c r="EJ108" s="88"/>
    </row>
    <row r="109" spans="1:219" ht="21" customHeight="1">
      <c r="A109" s="344">
        <v>16</v>
      </c>
      <c r="B109" s="487" t="s">
        <v>182</v>
      </c>
      <c r="C109" s="390"/>
      <c r="D109" s="123"/>
      <c r="E109" s="123"/>
      <c r="F109" s="123"/>
      <c r="G109" s="123"/>
      <c r="H109" s="185"/>
      <c r="I109" s="123"/>
      <c r="J109" s="123"/>
      <c r="K109" s="123"/>
      <c r="L109" s="123"/>
      <c r="M109" s="185"/>
      <c r="N109" s="124"/>
      <c r="O109" s="124"/>
      <c r="P109" s="124"/>
      <c r="Q109" s="124"/>
      <c r="R109" s="185"/>
      <c r="S109" s="124"/>
      <c r="T109" s="124"/>
      <c r="U109" s="124"/>
      <c r="V109" s="124"/>
      <c r="W109" s="185"/>
      <c r="X109" s="234">
        <v>15</v>
      </c>
      <c r="Y109" s="125">
        <v>30</v>
      </c>
      <c r="Z109" s="125"/>
      <c r="AA109" s="125"/>
      <c r="AB109" s="120">
        <v>4</v>
      </c>
      <c r="AC109" s="125"/>
      <c r="AD109" s="125"/>
      <c r="AE109" s="125"/>
      <c r="AF109" s="125"/>
      <c r="AG109" s="107"/>
      <c r="AH109" s="235"/>
      <c r="AI109" s="235"/>
      <c r="AJ109" s="235"/>
      <c r="AK109" s="235"/>
      <c r="AL109" s="120"/>
      <c r="AM109" s="238"/>
      <c r="AN109" s="238"/>
      <c r="AO109" s="238"/>
      <c r="AP109" s="238"/>
      <c r="AQ109" s="101"/>
      <c r="AR109" s="291"/>
      <c r="AS109" s="291"/>
      <c r="AT109" s="291"/>
      <c r="AU109" s="291"/>
      <c r="AV109" s="213"/>
      <c r="AW109" s="188"/>
      <c r="AX109" s="216"/>
      <c r="AY109" s="188"/>
      <c r="AZ109" s="188"/>
      <c r="BA109" s="187"/>
      <c r="BB109" s="470">
        <f t="shared" si="53"/>
        <v>45</v>
      </c>
      <c r="BC109" s="344">
        <f t="shared" si="55"/>
        <v>15</v>
      </c>
      <c r="BD109" s="107">
        <f t="shared" si="55"/>
        <v>30</v>
      </c>
      <c r="BE109" s="107">
        <f t="shared" si="55"/>
        <v>0</v>
      </c>
      <c r="BF109" s="443">
        <f t="shared" si="55"/>
        <v>0</v>
      </c>
      <c r="BG109" s="102">
        <v>9</v>
      </c>
      <c r="BH109" s="107">
        <v>18</v>
      </c>
      <c r="BI109" s="107">
        <v>0</v>
      </c>
      <c r="BJ109" s="443">
        <v>0</v>
      </c>
      <c r="BK109" s="213">
        <f>SUM(H109,M109,R109,W109,AB109,AG109,AL109,AQ109,AV109,BA109)</f>
        <v>4</v>
      </c>
      <c r="BL109" s="107"/>
      <c r="BM109" s="134"/>
      <c r="BN109" s="102"/>
      <c r="BO109" s="120"/>
      <c r="BP109" s="107"/>
      <c r="BQ109" s="120"/>
      <c r="BR109" s="107"/>
      <c r="BS109" s="134"/>
      <c r="BT109" s="102"/>
      <c r="BU109" s="193"/>
      <c r="BV109" s="107"/>
      <c r="BW109" s="134"/>
      <c r="BX109" s="102"/>
      <c r="BY109" s="120"/>
      <c r="BZ109" s="107"/>
      <c r="CA109" s="134"/>
      <c r="CB109" s="120"/>
      <c r="CC109" s="122"/>
      <c r="CD109" s="130"/>
      <c r="CE109" s="131"/>
      <c r="CF109" s="201"/>
      <c r="CG109" s="131"/>
      <c r="CH109" s="130"/>
      <c r="CI109" s="131"/>
      <c r="CJ109" s="201"/>
      <c r="CK109" s="202"/>
      <c r="CL109" s="130"/>
      <c r="CM109" s="131"/>
      <c r="CN109" s="130"/>
      <c r="CO109" s="131"/>
      <c r="CP109" s="130"/>
      <c r="CQ109" s="131"/>
      <c r="CR109" s="130"/>
      <c r="CS109" s="131"/>
      <c r="CT109" s="195"/>
      <c r="CU109" s="131"/>
      <c r="CV109" s="138"/>
      <c r="CW109" s="131"/>
      <c r="CX109" s="130"/>
      <c r="CY109" s="131"/>
      <c r="CZ109" s="130"/>
      <c r="DA109" s="131"/>
      <c r="DB109" s="102"/>
      <c r="DC109" s="120"/>
      <c r="DD109" s="140"/>
      <c r="DE109" s="120"/>
      <c r="DF109" s="140"/>
      <c r="DG109" s="140"/>
      <c r="DH109" s="23"/>
      <c r="DI109" s="23"/>
      <c r="DJ109" s="23"/>
      <c r="DK109" s="107"/>
      <c r="DL109" s="120"/>
      <c r="DM109" s="196"/>
      <c r="DN109" s="120"/>
      <c r="DO109" s="120"/>
      <c r="DP109" s="120"/>
      <c r="DQ109" s="120"/>
      <c r="DR109" s="83"/>
      <c r="DS109" s="84"/>
      <c r="DT109" s="84"/>
      <c r="DU109" s="84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120">
        <f t="shared" si="54"/>
        <v>4</v>
      </c>
      <c r="EG109" s="121">
        <v>20</v>
      </c>
      <c r="EH109" s="122">
        <f t="shared" si="56"/>
        <v>1.7777777777777777</v>
      </c>
      <c r="EI109" s="88"/>
      <c r="EJ109" s="88"/>
    </row>
    <row r="110" spans="1:219" ht="21" customHeight="1">
      <c r="A110" s="344">
        <v>17</v>
      </c>
      <c r="B110" s="485" t="s">
        <v>189</v>
      </c>
      <c r="C110" s="390"/>
      <c r="D110" s="123"/>
      <c r="E110" s="123"/>
      <c r="F110" s="123"/>
      <c r="G110" s="123"/>
      <c r="H110" s="185"/>
      <c r="I110" s="123"/>
      <c r="J110" s="123"/>
      <c r="K110" s="123"/>
      <c r="L110" s="123"/>
      <c r="M110" s="185"/>
      <c r="N110" s="124"/>
      <c r="O110" s="124"/>
      <c r="P110" s="124"/>
      <c r="Q110" s="124"/>
      <c r="R110" s="185"/>
      <c r="S110" s="124"/>
      <c r="T110" s="124"/>
      <c r="U110" s="124"/>
      <c r="V110" s="124"/>
      <c r="W110" s="185"/>
      <c r="X110" s="234"/>
      <c r="Y110" s="125"/>
      <c r="Z110" s="125"/>
      <c r="AA110" s="125"/>
      <c r="AB110" s="120"/>
      <c r="AC110" s="125"/>
      <c r="AD110" s="125"/>
      <c r="AE110" s="125"/>
      <c r="AF110" s="125"/>
      <c r="AG110" s="107"/>
      <c r="AH110" s="235">
        <v>15</v>
      </c>
      <c r="AI110" s="235">
        <v>15</v>
      </c>
      <c r="AJ110" s="235"/>
      <c r="AK110" s="235"/>
      <c r="AL110" s="120">
        <v>3</v>
      </c>
      <c r="AM110" s="290"/>
      <c r="AN110" s="290"/>
      <c r="AO110" s="290"/>
      <c r="AP110" s="290"/>
      <c r="AQ110" s="134"/>
      <c r="AR110" s="291"/>
      <c r="AS110" s="291"/>
      <c r="AT110" s="291"/>
      <c r="AU110" s="291"/>
      <c r="AV110" s="213"/>
      <c r="AW110" s="188"/>
      <c r="AX110" s="188"/>
      <c r="AY110" s="188"/>
      <c r="AZ110" s="188"/>
      <c r="BA110" s="187"/>
      <c r="BB110" s="470">
        <f t="shared" si="53"/>
        <v>30</v>
      </c>
      <c r="BC110" s="344">
        <f t="shared" si="55"/>
        <v>15</v>
      </c>
      <c r="BD110" s="107">
        <f t="shared" si="55"/>
        <v>15</v>
      </c>
      <c r="BE110" s="107">
        <f t="shared" si="55"/>
        <v>0</v>
      </c>
      <c r="BF110" s="443">
        <f t="shared" si="55"/>
        <v>0</v>
      </c>
      <c r="BG110" s="102">
        <v>9</v>
      </c>
      <c r="BH110" s="107">
        <v>9</v>
      </c>
      <c r="BI110" s="107">
        <v>0</v>
      </c>
      <c r="BJ110" s="443">
        <v>0</v>
      </c>
      <c r="BK110" s="213">
        <f>SUM(H110,M110,R110,W110,AB110,AG110,AL110,AQ110,AV110,BA110)</f>
        <v>3</v>
      </c>
      <c r="BL110" s="107"/>
      <c r="BM110" s="134"/>
      <c r="BN110" s="102"/>
      <c r="BO110" s="120"/>
      <c r="BP110" s="107"/>
      <c r="BQ110" s="120"/>
      <c r="BR110" s="107"/>
      <c r="BS110" s="134"/>
      <c r="BT110" s="102"/>
      <c r="BU110" s="193"/>
      <c r="BV110" s="107"/>
      <c r="BW110" s="134"/>
      <c r="BX110" s="102"/>
      <c r="BY110" s="120"/>
      <c r="BZ110" s="107"/>
      <c r="CA110" s="134"/>
      <c r="CB110" s="120"/>
      <c r="CC110" s="122"/>
      <c r="CD110" s="130"/>
      <c r="CE110" s="131"/>
      <c r="CF110" s="201"/>
      <c r="CG110" s="131"/>
      <c r="CH110" s="130"/>
      <c r="CI110" s="131"/>
      <c r="CJ110" s="201"/>
      <c r="CK110" s="202"/>
      <c r="CL110" s="130"/>
      <c r="CM110" s="131"/>
      <c r="CN110" s="130"/>
      <c r="CO110" s="131"/>
      <c r="CP110" s="130"/>
      <c r="CQ110" s="131"/>
      <c r="CR110" s="130"/>
      <c r="CS110" s="131"/>
      <c r="CT110" s="195"/>
      <c r="CU110" s="131"/>
      <c r="CV110" s="138"/>
      <c r="CW110" s="131"/>
      <c r="CX110" s="130"/>
      <c r="CY110" s="131"/>
      <c r="CZ110" s="130"/>
      <c r="DA110" s="131"/>
      <c r="DB110" s="102"/>
      <c r="DC110" s="120"/>
      <c r="DD110" s="140"/>
      <c r="DE110" s="120"/>
      <c r="DF110" s="140"/>
      <c r="DG110" s="140"/>
      <c r="DH110" s="23"/>
      <c r="DI110" s="23"/>
      <c r="DJ110" s="23"/>
      <c r="DK110" s="107"/>
      <c r="DL110" s="120"/>
      <c r="DM110" s="196"/>
      <c r="DN110" s="120"/>
      <c r="DO110" s="120"/>
      <c r="DP110" s="120"/>
      <c r="DQ110" s="120"/>
      <c r="DR110" s="83"/>
      <c r="DS110" s="84"/>
      <c r="DT110" s="84"/>
      <c r="DU110" s="84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120">
        <f t="shared" si="54"/>
        <v>3</v>
      </c>
      <c r="EG110" s="121">
        <v>5</v>
      </c>
      <c r="EH110" s="122">
        <f t="shared" si="56"/>
        <v>0.5</v>
      </c>
      <c r="EI110" s="88"/>
      <c r="EJ110" s="88"/>
    </row>
    <row r="111" spans="1:219" s="19" customFormat="1" ht="19.899999999999999" hidden="1" customHeight="1">
      <c r="A111" s="740" t="s">
        <v>358</v>
      </c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  <c r="AE111" s="659"/>
      <c r="AF111" s="659"/>
      <c r="AG111" s="659"/>
      <c r="AH111" s="659"/>
      <c r="AI111" s="659"/>
      <c r="AJ111" s="659"/>
      <c r="AK111" s="659"/>
      <c r="AL111" s="659"/>
      <c r="AM111" s="659"/>
      <c r="AN111" s="659"/>
      <c r="AO111" s="659"/>
      <c r="AP111" s="659"/>
      <c r="AQ111" s="659"/>
      <c r="AR111" s="659"/>
      <c r="AS111" s="659"/>
      <c r="AT111" s="659"/>
      <c r="AU111" s="659"/>
      <c r="AV111" s="659"/>
      <c r="AW111" s="659"/>
      <c r="AX111" s="659"/>
      <c r="AY111" s="659"/>
      <c r="AZ111" s="659"/>
      <c r="BA111" s="659"/>
      <c r="BB111" s="203">
        <f>SUM(BB112:BB115,)</f>
        <v>180</v>
      </c>
      <c r="BC111" s="471">
        <f>SUM(BC112:BC115,)</f>
        <v>0</v>
      </c>
      <c r="BD111" s="205">
        <f>SUM(BD112:BD115,)</f>
        <v>0</v>
      </c>
      <c r="BE111" s="205">
        <f>SUM(BE112:BE115,)</f>
        <v>0</v>
      </c>
      <c r="BF111" s="445">
        <f>SUM(BF112:BF115,)</f>
        <v>180</v>
      </c>
      <c r="BG111" s="204"/>
      <c r="BH111" s="205"/>
      <c r="BI111" s="205"/>
      <c r="BJ111" s="445"/>
      <c r="BK111" s="440">
        <f>SUM(BK112:BK115,)</f>
        <v>10</v>
      </c>
      <c r="BL111" s="270"/>
      <c r="BM111" s="271"/>
      <c r="BN111" s="241"/>
      <c r="BO111" s="272"/>
      <c r="BP111" s="270"/>
      <c r="BQ111" s="272"/>
      <c r="BR111" s="270"/>
      <c r="BS111" s="271"/>
      <c r="BT111" s="241"/>
      <c r="BU111" s="273"/>
      <c r="BV111" s="270"/>
      <c r="BW111" s="271"/>
      <c r="BX111" s="241"/>
      <c r="BY111" s="272"/>
      <c r="BZ111" s="270"/>
      <c r="CA111" s="271"/>
      <c r="CB111" s="272"/>
      <c r="CC111" s="274"/>
      <c r="CD111" s="270"/>
      <c r="CE111" s="272"/>
      <c r="CF111" s="275"/>
      <c r="CG111" s="272"/>
      <c r="CH111" s="270"/>
      <c r="CI111" s="272"/>
      <c r="CJ111" s="275"/>
      <c r="CK111" s="276"/>
      <c r="CL111" s="270"/>
      <c r="CM111" s="272"/>
      <c r="CN111" s="270"/>
      <c r="CO111" s="272"/>
      <c r="CP111" s="270"/>
      <c r="CQ111" s="272"/>
      <c r="CR111" s="270"/>
      <c r="CS111" s="272"/>
      <c r="CT111" s="277"/>
      <c r="CU111" s="272"/>
      <c r="CV111" s="278"/>
      <c r="CW111" s="272"/>
      <c r="CX111" s="270"/>
      <c r="CY111" s="272"/>
      <c r="CZ111" s="270"/>
      <c r="DA111" s="272"/>
      <c r="DB111" s="241"/>
      <c r="DC111" s="272"/>
      <c r="DD111" s="208"/>
      <c r="DE111" s="272"/>
      <c r="DF111" s="208"/>
      <c r="DG111" s="208"/>
      <c r="DH111" s="275"/>
      <c r="DI111" s="275"/>
      <c r="DJ111" s="275"/>
      <c r="DK111" s="270"/>
      <c r="DL111" s="272"/>
      <c r="DM111" s="207"/>
      <c r="DN111" s="272"/>
      <c r="DO111" s="272"/>
      <c r="DP111" s="272"/>
      <c r="DQ111" s="272"/>
      <c r="DR111" s="209"/>
      <c r="DS111" s="279"/>
      <c r="DT111" s="279"/>
      <c r="DU111" s="279"/>
      <c r="DV111" s="280"/>
      <c r="DW111" s="280"/>
      <c r="DX111" s="280"/>
      <c r="DY111" s="280"/>
      <c r="DZ111" s="280"/>
      <c r="EA111" s="280"/>
      <c r="EB111" s="280"/>
      <c r="EC111" s="280"/>
      <c r="ED111" s="280"/>
      <c r="EE111" s="280"/>
      <c r="EF111" s="120"/>
      <c r="EG111" s="121"/>
      <c r="EH111" s="122">
        <f t="shared" si="56"/>
        <v>0</v>
      </c>
      <c r="EI111" s="88"/>
      <c r="EJ111" s="88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</row>
    <row r="112" spans="1:219" ht="21" customHeight="1">
      <c r="A112" s="344">
        <v>18</v>
      </c>
      <c r="B112" s="467" t="s">
        <v>196</v>
      </c>
      <c r="C112" s="390" t="s">
        <v>164</v>
      </c>
      <c r="D112" s="123"/>
      <c r="E112" s="123"/>
      <c r="F112" s="123"/>
      <c r="G112" s="123"/>
      <c r="H112" s="185"/>
      <c r="I112" s="123"/>
      <c r="J112" s="123"/>
      <c r="K112" s="123"/>
      <c r="L112" s="123"/>
      <c r="M112" s="185"/>
      <c r="N112" s="124"/>
      <c r="O112" s="124"/>
      <c r="P112" s="124"/>
      <c r="Q112" s="124"/>
      <c r="R112" s="185"/>
      <c r="S112" s="124"/>
      <c r="T112" s="124"/>
      <c r="U112" s="124"/>
      <c r="V112" s="124">
        <v>40</v>
      </c>
      <c r="W112" s="185">
        <v>2</v>
      </c>
      <c r="X112" s="234"/>
      <c r="Y112" s="125"/>
      <c r="Z112" s="125"/>
      <c r="AA112" s="125"/>
      <c r="AB112" s="317"/>
      <c r="AC112" s="125"/>
      <c r="AD112" s="125"/>
      <c r="AE112" s="125"/>
      <c r="AF112" s="125"/>
      <c r="AG112" s="185"/>
      <c r="AH112" s="186"/>
      <c r="AI112" s="186"/>
      <c r="AJ112" s="186"/>
      <c r="AK112" s="186"/>
      <c r="AL112" s="107"/>
      <c r="AM112" s="235"/>
      <c r="AN112" s="235"/>
      <c r="AO112" s="235"/>
      <c r="AP112" s="235"/>
      <c r="AQ112" s="107"/>
      <c r="AR112" s="188"/>
      <c r="AS112" s="188"/>
      <c r="AT112" s="188"/>
      <c r="AU112" s="216"/>
      <c r="AV112" s="120"/>
      <c r="AW112" s="188"/>
      <c r="AX112" s="188"/>
      <c r="AY112" s="188"/>
      <c r="AZ112" s="216"/>
      <c r="BA112" s="120"/>
      <c r="BB112" s="470">
        <f>SUM(BC112:BF112)</f>
        <v>40</v>
      </c>
      <c r="BC112" s="344">
        <f t="shared" ref="BC112:BF115" si="57">SUM(D112,I112,N112,S112,X112,AC112,AH112,AM112,AR112,AW112)</f>
        <v>0</v>
      </c>
      <c r="BD112" s="107">
        <f t="shared" si="57"/>
        <v>0</v>
      </c>
      <c r="BE112" s="107">
        <f t="shared" si="57"/>
        <v>0</v>
      </c>
      <c r="BF112" s="443">
        <f t="shared" si="57"/>
        <v>40</v>
      </c>
      <c r="BG112" s="102">
        <v>0</v>
      </c>
      <c r="BH112" s="107">
        <v>0</v>
      </c>
      <c r="BI112" s="107">
        <v>0</v>
      </c>
      <c r="BJ112" s="443">
        <v>40</v>
      </c>
      <c r="BK112" s="213">
        <f>SUM(H112,M112,R112,W112,AB112,AG112,AL112,AQ112,AV112,BA112)</f>
        <v>2</v>
      </c>
      <c r="BL112" s="107"/>
      <c r="BM112" s="134"/>
      <c r="BN112" s="102"/>
      <c r="BO112" s="120"/>
      <c r="BP112" s="107"/>
      <c r="BQ112" s="120"/>
      <c r="BR112" s="107"/>
      <c r="BS112" s="134"/>
      <c r="BT112" s="102"/>
      <c r="BU112" s="193"/>
      <c r="BV112" s="107"/>
      <c r="BW112" s="134"/>
      <c r="BX112" s="102"/>
      <c r="BY112" s="120"/>
      <c r="BZ112" s="107"/>
      <c r="CA112" s="134"/>
      <c r="CB112" s="120"/>
      <c r="CC112" s="122"/>
      <c r="CD112" s="130"/>
      <c r="CE112" s="131"/>
      <c r="CF112" s="201"/>
      <c r="CG112" s="131"/>
      <c r="CH112" s="130"/>
      <c r="CI112" s="131"/>
      <c r="CJ112" s="201"/>
      <c r="CK112" s="202"/>
      <c r="CL112" s="130"/>
      <c r="CM112" s="131"/>
      <c r="CN112" s="130"/>
      <c r="CO112" s="131"/>
      <c r="CP112" s="130"/>
      <c r="CQ112" s="131"/>
      <c r="CR112" s="130"/>
      <c r="CS112" s="131"/>
      <c r="CT112" s="195"/>
      <c r="CU112" s="131"/>
      <c r="CV112" s="138"/>
      <c r="CW112" s="131"/>
      <c r="CX112" s="130"/>
      <c r="CY112" s="131"/>
      <c r="CZ112" s="130"/>
      <c r="DA112" s="131"/>
      <c r="DB112" s="102"/>
      <c r="DC112" s="120"/>
      <c r="DD112" s="140"/>
      <c r="DE112" s="120"/>
      <c r="DF112" s="140"/>
      <c r="DG112" s="140"/>
      <c r="DH112" s="23"/>
      <c r="DI112" s="23"/>
      <c r="DJ112" s="23"/>
      <c r="DK112" s="107"/>
      <c r="DL112" s="120"/>
      <c r="DM112" s="196"/>
      <c r="DN112" s="120"/>
      <c r="DO112" s="120"/>
      <c r="DP112" s="120"/>
      <c r="DQ112" s="120"/>
      <c r="DR112" s="83"/>
      <c r="DS112" s="84"/>
      <c r="DT112" s="84"/>
      <c r="DU112" s="84"/>
      <c r="DV112" s="88"/>
      <c r="DW112" s="88"/>
      <c r="DX112" s="88"/>
      <c r="DY112" s="88"/>
      <c r="DZ112" s="88"/>
      <c r="EA112" s="88"/>
      <c r="EB112" s="88"/>
      <c r="EC112" s="88"/>
      <c r="ED112" s="88"/>
      <c r="EE112" s="88"/>
      <c r="EF112" s="120">
        <f>BK112</f>
        <v>2</v>
      </c>
      <c r="EG112" s="121">
        <v>40</v>
      </c>
      <c r="EH112" s="122">
        <f t="shared" si="56"/>
        <v>2</v>
      </c>
      <c r="EI112" s="88"/>
      <c r="EJ112" s="88"/>
    </row>
    <row r="113" spans="1:213" ht="21" customHeight="1">
      <c r="A113" s="344">
        <v>19</v>
      </c>
      <c r="B113" s="467" t="s">
        <v>197</v>
      </c>
      <c r="C113" s="390" t="s">
        <v>164</v>
      </c>
      <c r="D113" s="123"/>
      <c r="E113" s="123"/>
      <c r="F113" s="123"/>
      <c r="G113" s="123"/>
      <c r="H113" s="185"/>
      <c r="I113" s="123"/>
      <c r="J113" s="123"/>
      <c r="K113" s="123"/>
      <c r="L113" s="123"/>
      <c r="M113" s="185"/>
      <c r="N113" s="124"/>
      <c r="O113" s="124"/>
      <c r="P113" s="124"/>
      <c r="Q113" s="124"/>
      <c r="R113" s="185"/>
      <c r="S113" s="124"/>
      <c r="T113" s="124"/>
      <c r="U113" s="124"/>
      <c r="V113" s="124"/>
      <c r="W113" s="185"/>
      <c r="X113" s="234"/>
      <c r="Y113" s="125"/>
      <c r="Z113" s="125"/>
      <c r="AA113" s="125"/>
      <c r="AB113" s="317"/>
      <c r="AC113" s="125"/>
      <c r="AD113" s="125"/>
      <c r="AE113" s="125"/>
      <c r="AF113" s="125">
        <v>40</v>
      </c>
      <c r="AG113" s="185">
        <v>2</v>
      </c>
      <c r="AH113" s="186"/>
      <c r="AI113" s="186"/>
      <c r="AJ113" s="186"/>
      <c r="AK113" s="186"/>
      <c r="AL113" s="107"/>
      <c r="AM113" s="235"/>
      <c r="AN113" s="235"/>
      <c r="AO113" s="235"/>
      <c r="AP113" s="235"/>
      <c r="AQ113" s="107"/>
      <c r="AR113" s="188"/>
      <c r="AS113" s="188"/>
      <c r="AT113" s="188"/>
      <c r="AU113" s="216"/>
      <c r="AV113" s="120"/>
      <c r="AW113" s="188"/>
      <c r="AX113" s="188"/>
      <c r="AY113" s="188"/>
      <c r="AZ113" s="216"/>
      <c r="BA113" s="120"/>
      <c r="BB113" s="470">
        <f>SUM(BC113:BF113)</f>
        <v>40</v>
      </c>
      <c r="BC113" s="344">
        <f t="shared" si="57"/>
        <v>0</v>
      </c>
      <c r="BD113" s="107">
        <f t="shared" si="57"/>
        <v>0</v>
      </c>
      <c r="BE113" s="107">
        <f t="shared" si="57"/>
        <v>0</v>
      </c>
      <c r="BF113" s="443">
        <f t="shared" si="57"/>
        <v>40</v>
      </c>
      <c r="BG113" s="102">
        <v>0</v>
      </c>
      <c r="BH113" s="107">
        <v>0</v>
      </c>
      <c r="BI113" s="107">
        <v>0</v>
      </c>
      <c r="BJ113" s="443">
        <v>40</v>
      </c>
      <c r="BK113" s="213">
        <f>SUM(H113,M113,R113,W113,AB113,AG113,AL113,AQ113,AV113,BA113)</f>
        <v>2</v>
      </c>
      <c r="BL113" s="107"/>
      <c r="BM113" s="134"/>
      <c r="BN113" s="102"/>
      <c r="BO113" s="120"/>
      <c r="BP113" s="107"/>
      <c r="BQ113" s="120"/>
      <c r="BR113" s="107"/>
      <c r="BS113" s="134"/>
      <c r="BT113" s="102"/>
      <c r="BU113" s="193"/>
      <c r="BV113" s="107"/>
      <c r="BW113" s="134"/>
      <c r="BX113" s="102"/>
      <c r="BY113" s="120"/>
      <c r="BZ113" s="107"/>
      <c r="CA113" s="134"/>
      <c r="CB113" s="120"/>
      <c r="CC113" s="122"/>
      <c r="CD113" s="130"/>
      <c r="CE113" s="131"/>
      <c r="CF113" s="201"/>
      <c r="CG113" s="131"/>
      <c r="CH113" s="130"/>
      <c r="CI113" s="131"/>
      <c r="CJ113" s="201"/>
      <c r="CK113" s="202"/>
      <c r="CL113" s="130"/>
      <c r="CM113" s="131"/>
      <c r="CN113" s="130"/>
      <c r="CO113" s="131"/>
      <c r="CP113" s="130"/>
      <c r="CQ113" s="131"/>
      <c r="CR113" s="130"/>
      <c r="CS113" s="131"/>
      <c r="CT113" s="195"/>
      <c r="CU113" s="131"/>
      <c r="CV113" s="138"/>
      <c r="CW113" s="131"/>
      <c r="CX113" s="130"/>
      <c r="CY113" s="131"/>
      <c r="CZ113" s="130"/>
      <c r="DA113" s="131"/>
      <c r="DB113" s="102"/>
      <c r="DC113" s="120"/>
      <c r="DD113" s="140"/>
      <c r="DE113" s="120"/>
      <c r="DF113" s="140"/>
      <c r="DG113" s="140"/>
      <c r="DH113" s="23"/>
      <c r="DI113" s="23"/>
      <c r="DJ113" s="23"/>
      <c r="DK113" s="107"/>
      <c r="DL113" s="120"/>
      <c r="DM113" s="196"/>
      <c r="DN113" s="120"/>
      <c r="DO113" s="120"/>
      <c r="DP113" s="120"/>
      <c r="DQ113" s="120"/>
      <c r="DR113" s="83"/>
      <c r="DS113" s="84"/>
      <c r="DT113" s="84"/>
      <c r="DU113" s="84"/>
      <c r="DV113" s="88"/>
      <c r="DW113" s="88"/>
      <c r="DX113" s="88"/>
      <c r="DY113" s="88"/>
      <c r="DZ113" s="88"/>
      <c r="EA113" s="88"/>
      <c r="EB113" s="88"/>
      <c r="EC113" s="88"/>
      <c r="ED113" s="88"/>
      <c r="EE113" s="88"/>
      <c r="EF113" s="120">
        <f>BK113</f>
        <v>2</v>
      </c>
      <c r="EG113" s="121">
        <v>40</v>
      </c>
      <c r="EH113" s="122">
        <f t="shared" si="56"/>
        <v>2</v>
      </c>
      <c r="EI113" s="88"/>
      <c r="EJ113" s="88"/>
    </row>
    <row r="114" spans="1:213" ht="21" customHeight="1">
      <c r="A114" s="344">
        <v>20</v>
      </c>
      <c r="B114" s="467" t="s">
        <v>198</v>
      </c>
      <c r="C114" s="390" t="s">
        <v>164</v>
      </c>
      <c r="D114" s="123"/>
      <c r="E114" s="123"/>
      <c r="F114" s="123"/>
      <c r="G114" s="123"/>
      <c r="H114" s="185"/>
      <c r="I114" s="123"/>
      <c r="J114" s="123"/>
      <c r="K114" s="123"/>
      <c r="L114" s="123"/>
      <c r="M114" s="185"/>
      <c r="N114" s="124"/>
      <c r="O114" s="124"/>
      <c r="P114" s="124"/>
      <c r="Q114" s="124"/>
      <c r="R114" s="185"/>
      <c r="S114" s="124"/>
      <c r="T114" s="124"/>
      <c r="U114" s="124"/>
      <c r="V114" s="124"/>
      <c r="W114" s="185"/>
      <c r="X114" s="234"/>
      <c r="Y114" s="125"/>
      <c r="Z114" s="125"/>
      <c r="AA114" s="125"/>
      <c r="AB114" s="317"/>
      <c r="AC114" s="125"/>
      <c r="AD114" s="125"/>
      <c r="AE114" s="125"/>
      <c r="AF114" s="125"/>
      <c r="AG114" s="185"/>
      <c r="AH114" s="186"/>
      <c r="AI114" s="186"/>
      <c r="AJ114" s="186"/>
      <c r="AK114" s="186"/>
      <c r="AL114" s="107"/>
      <c r="AM114" s="235"/>
      <c r="AN114" s="235"/>
      <c r="AO114" s="235"/>
      <c r="AP114" s="235">
        <v>40</v>
      </c>
      <c r="AQ114" s="120">
        <v>2</v>
      </c>
      <c r="AR114" s="188"/>
      <c r="AS114" s="188"/>
      <c r="AT114" s="188"/>
      <c r="AU114" s="216"/>
      <c r="AV114" s="120"/>
      <c r="AW114" s="188"/>
      <c r="AX114" s="188"/>
      <c r="AY114" s="188"/>
      <c r="AZ114" s="216"/>
      <c r="BA114" s="120"/>
      <c r="BB114" s="470">
        <f>SUM(BC114:BF114)</f>
        <v>40</v>
      </c>
      <c r="BC114" s="344">
        <f t="shared" si="57"/>
        <v>0</v>
      </c>
      <c r="BD114" s="107">
        <f t="shared" si="57"/>
        <v>0</v>
      </c>
      <c r="BE114" s="107">
        <f t="shared" si="57"/>
        <v>0</v>
      </c>
      <c r="BF114" s="443">
        <f t="shared" si="57"/>
        <v>40</v>
      </c>
      <c r="BG114" s="102">
        <v>0</v>
      </c>
      <c r="BH114" s="107">
        <v>0</v>
      </c>
      <c r="BI114" s="107">
        <v>0</v>
      </c>
      <c r="BJ114" s="443">
        <v>40</v>
      </c>
      <c r="BK114" s="213">
        <f>SUM(H114,M114,R114,W114,AB114,AG114,AL114,AQ114,AV114,BA114)</f>
        <v>2</v>
      </c>
      <c r="BL114" s="107"/>
      <c r="BM114" s="134"/>
      <c r="BN114" s="102"/>
      <c r="BO114" s="120"/>
      <c r="BP114" s="107"/>
      <c r="BQ114" s="120"/>
      <c r="BR114" s="107"/>
      <c r="BS114" s="134"/>
      <c r="BT114" s="102"/>
      <c r="BU114" s="193"/>
      <c r="BV114" s="107"/>
      <c r="BW114" s="134"/>
      <c r="BX114" s="102"/>
      <c r="BY114" s="120"/>
      <c r="BZ114" s="107"/>
      <c r="CA114" s="134"/>
      <c r="CB114" s="120"/>
      <c r="CC114" s="122"/>
      <c r="CD114" s="130"/>
      <c r="CE114" s="131"/>
      <c r="CF114" s="201"/>
      <c r="CG114" s="131"/>
      <c r="CH114" s="130"/>
      <c r="CI114" s="131"/>
      <c r="CJ114" s="201"/>
      <c r="CK114" s="202"/>
      <c r="CL114" s="130"/>
      <c r="CM114" s="131"/>
      <c r="CN114" s="130"/>
      <c r="CO114" s="131"/>
      <c r="CP114" s="130"/>
      <c r="CQ114" s="131"/>
      <c r="CR114" s="130"/>
      <c r="CS114" s="131"/>
      <c r="CT114" s="195"/>
      <c r="CU114" s="131"/>
      <c r="CV114" s="138"/>
      <c r="CW114" s="131"/>
      <c r="CX114" s="130"/>
      <c r="CY114" s="131"/>
      <c r="CZ114" s="130"/>
      <c r="DA114" s="131"/>
      <c r="DB114" s="102"/>
      <c r="DC114" s="120"/>
      <c r="DD114" s="140"/>
      <c r="DE114" s="120"/>
      <c r="DF114" s="140"/>
      <c r="DG114" s="140"/>
      <c r="DH114" s="23"/>
      <c r="DI114" s="23"/>
      <c r="DJ114" s="23"/>
      <c r="DK114" s="107"/>
      <c r="DL114" s="120"/>
      <c r="DM114" s="196"/>
      <c r="DN114" s="120"/>
      <c r="DO114" s="120"/>
      <c r="DP114" s="120"/>
      <c r="DQ114" s="120"/>
      <c r="DR114" s="83"/>
      <c r="DS114" s="84"/>
      <c r="DT114" s="84"/>
      <c r="DU114" s="84"/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120">
        <f>BK114</f>
        <v>2</v>
      </c>
      <c r="EG114" s="121">
        <v>40</v>
      </c>
      <c r="EH114" s="122">
        <f t="shared" si="56"/>
        <v>2</v>
      </c>
      <c r="EI114" s="88"/>
      <c r="EJ114" s="88"/>
    </row>
    <row r="115" spans="1:213" ht="21" customHeight="1">
      <c r="A115" s="344">
        <v>21</v>
      </c>
      <c r="B115" s="467" t="s">
        <v>199</v>
      </c>
      <c r="C115" s="390"/>
      <c r="D115" s="123"/>
      <c r="E115" s="123"/>
      <c r="F115" s="123"/>
      <c r="G115" s="123"/>
      <c r="H115" s="185"/>
      <c r="I115" s="123"/>
      <c r="J115" s="123"/>
      <c r="K115" s="123"/>
      <c r="L115" s="123"/>
      <c r="M115" s="185"/>
      <c r="N115" s="124"/>
      <c r="O115" s="124"/>
      <c r="P115" s="124"/>
      <c r="Q115" s="124"/>
      <c r="R115" s="185"/>
      <c r="S115" s="124"/>
      <c r="T115" s="124"/>
      <c r="U115" s="124"/>
      <c r="V115" s="124"/>
      <c r="W115" s="185"/>
      <c r="X115" s="234"/>
      <c r="Y115" s="125"/>
      <c r="Z115" s="125"/>
      <c r="AA115" s="125"/>
      <c r="AB115" s="317"/>
      <c r="AC115" s="125"/>
      <c r="AD115" s="125"/>
      <c r="AE115" s="125"/>
      <c r="AF115" s="125"/>
      <c r="AG115" s="185"/>
      <c r="AH115" s="186"/>
      <c r="AI115" s="186"/>
      <c r="AJ115" s="186"/>
      <c r="AK115" s="186"/>
      <c r="AL115" s="107"/>
      <c r="AM115" s="235"/>
      <c r="AN115" s="235"/>
      <c r="AO115" s="235"/>
      <c r="AP115" s="235"/>
      <c r="AQ115" s="107"/>
      <c r="AR115" s="188"/>
      <c r="AS115" s="188"/>
      <c r="AT115" s="188"/>
      <c r="AU115" s="216"/>
      <c r="AV115" s="120"/>
      <c r="AW115" s="188"/>
      <c r="AX115" s="188"/>
      <c r="AY115" s="188"/>
      <c r="AZ115" s="216">
        <v>60</v>
      </c>
      <c r="BA115" s="120">
        <v>4</v>
      </c>
      <c r="BB115" s="470">
        <f>SUM(BC115:BF115)</f>
        <v>60</v>
      </c>
      <c r="BC115" s="344">
        <f t="shared" si="57"/>
        <v>0</v>
      </c>
      <c r="BD115" s="107">
        <f t="shared" si="57"/>
        <v>0</v>
      </c>
      <c r="BE115" s="107">
        <f t="shared" si="57"/>
        <v>0</v>
      </c>
      <c r="BF115" s="443">
        <f t="shared" si="57"/>
        <v>60</v>
      </c>
      <c r="BG115" s="102">
        <v>0</v>
      </c>
      <c r="BH115" s="107">
        <v>0</v>
      </c>
      <c r="BI115" s="107">
        <v>0</v>
      </c>
      <c r="BJ115" s="443">
        <v>60</v>
      </c>
      <c r="BK115" s="213">
        <f>SUM(H115,M115,R115,W115,AB115,AG115,AL115,AQ115,AV115,BA115)</f>
        <v>4</v>
      </c>
      <c r="BL115" s="107"/>
      <c r="BM115" s="134"/>
      <c r="BN115" s="102"/>
      <c r="BO115" s="120"/>
      <c r="BP115" s="107"/>
      <c r="BQ115" s="120"/>
      <c r="BR115" s="107"/>
      <c r="BS115" s="134"/>
      <c r="BT115" s="102"/>
      <c r="BU115" s="193"/>
      <c r="BV115" s="107"/>
      <c r="BW115" s="134"/>
      <c r="BX115" s="102"/>
      <c r="BY115" s="120"/>
      <c r="BZ115" s="107"/>
      <c r="CA115" s="134"/>
      <c r="CB115" s="120"/>
      <c r="CC115" s="122"/>
      <c r="CD115" s="130"/>
      <c r="CE115" s="131"/>
      <c r="CF115" s="201"/>
      <c r="CG115" s="131"/>
      <c r="CH115" s="130"/>
      <c r="CI115" s="131"/>
      <c r="CJ115" s="201"/>
      <c r="CK115" s="202"/>
      <c r="CL115" s="130"/>
      <c r="CM115" s="131"/>
      <c r="CN115" s="130"/>
      <c r="CO115" s="131"/>
      <c r="CP115" s="130"/>
      <c r="CQ115" s="131"/>
      <c r="CR115" s="130"/>
      <c r="CS115" s="131"/>
      <c r="CT115" s="195"/>
      <c r="CU115" s="131"/>
      <c r="CV115" s="138"/>
      <c r="CW115" s="131"/>
      <c r="CX115" s="130"/>
      <c r="CY115" s="131"/>
      <c r="CZ115" s="130"/>
      <c r="DA115" s="131"/>
      <c r="DB115" s="102"/>
      <c r="DC115" s="120"/>
      <c r="DD115" s="140"/>
      <c r="DE115" s="120"/>
      <c r="DF115" s="140"/>
      <c r="DG115" s="140"/>
      <c r="DH115" s="23"/>
      <c r="DI115" s="23"/>
      <c r="DJ115" s="23"/>
      <c r="DK115" s="107"/>
      <c r="DL115" s="120"/>
      <c r="DM115" s="196"/>
      <c r="DN115" s="134"/>
      <c r="DO115" s="134"/>
      <c r="DP115" s="134"/>
      <c r="DQ115" s="120"/>
      <c r="DR115" s="83"/>
      <c r="DS115" s="84"/>
      <c r="DT115" s="84"/>
      <c r="DU115" s="84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120"/>
      <c r="EG115" s="121">
        <v>60</v>
      </c>
      <c r="EH115" s="122">
        <f t="shared" si="56"/>
        <v>4</v>
      </c>
      <c r="EI115" s="88"/>
      <c r="EJ115" s="88"/>
    </row>
    <row r="116" spans="1:213" ht="19.899999999999999" customHeight="1">
      <c r="A116" s="731" t="s">
        <v>200</v>
      </c>
      <c r="B116" s="611"/>
      <c r="C116" s="611"/>
      <c r="D116" s="611"/>
      <c r="E116" s="611"/>
      <c r="F116" s="611"/>
      <c r="G116" s="611"/>
      <c r="H116" s="611"/>
      <c r="I116" s="611"/>
      <c r="J116" s="611"/>
      <c r="K116" s="611"/>
      <c r="L116" s="611"/>
      <c r="M116" s="611"/>
      <c r="N116" s="611"/>
      <c r="O116" s="611"/>
      <c r="P116" s="611"/>
      <c r="Q116" s="611"/>
      <c r="R116" s="611"/>
      <c r="S116" s="611"/>
      <c r="T116" s="611"/>
      <c r="U116" s="611"/>
      <c r="V116" s="611"/>
      <c r="W116" s="611"/>
      <c r="X116" s="611"/>
      <c r="Y116" s="611"/>
      <c r="Z116" s="611"/>
      <c r="AA116" s="611"/>
      <c r="AB116" s="611"/>
      <c r="AC116" s="611"/>
      <c r="AD116" s="611"/>
      <c r="AE116" s="611"/>
      <c r="AF116" s="611"/>
      <c r="AG116" s="611"/>
      <c r="AH116" s="611"/>
      <c r="AI116" s="611"/>
      <c r="AJ116" s="611"/>
      <c r="AK116" s="611"/>
      <c r="AL116" s="611"/>
      <c r="AM116" s="611"/>
      <c r="AN116" s="611"/>
      <c r="AO116" s="611"/>
      <c r="AP116" s="611"/>
      <c r="AQ116" s="611"/>
      <c r="AR116" s="611"/>
      <c r="AS116" s="611"/>
      <c r="AT116" s="611"/>
      <c r="AU116" s="611"/>
      <c r="AV116" s="611"/>
      <c r="AW116" s="611"/>
      <c r="AX116" s="611"/>
      <c r="AY116" s="611"/>
      <c r="AZ116" s="611"/>
      <c r="BA116" s="612"/>
      <c r="BB116" s="299">
        <f>BB117+BB119+BB121+BB123</f>
        <v>90</v>
      </c>
      <c r="BC116" s="600"/>
      <c r="BD116" s="601"/>
      <c r="BE116" s="601"/>
      <c r="BF116" s="749"/>
      <c r="BG116" s="726"/>
      <c r="BH116" s="601"/>
      <c r="BI116" s="601"/>
      <c r="BJ116" s="749"/>
      <c r="BK116" s="442">
        <f>BK117+BK119+BK121+BK123</f>
        <v>7</v>
      </c>
      <c r="BL116" s="107"/>
      <c r="BM116" s="134"/>
      <c r="BN116" s="102"/>
      <c r="BO116" s="120"/>
      <c r="BP116" s="107"/>
      <c r="BQ116" s="120"/>
      <c r="BR116" s="107"/>
      <c r="BS116" s="134"/>
      <c r="BT116" s="102"/>
      <c r="BU116" s="193"/>
      <c r="BV116" s="107"/>
      <c r="BW116" s="134"/>
      <c r="BX116" s="102"/>
      <c r="BY116" s="120"/>
      <c r="BZ116" s="107"/>
      <c r="CA116" s="134"/>
      <c r="CB116" s="120"/>
      <c r="CC116" s="122"/>
      <c r="CD116" s="130"/>
      <c r="CE116" s="131"/>
      <c r="CF116" s="201"/>
      <c r="CG116" s="131"/>
      <c r="CH116" s="130"/>
      <c r="CI116" s="131"/>
      <c r="CJ116" s="201"/>
      <c r="CK116" s="202"/>
      <c r="CL116" s="130"/>
      <c r="CM116" s="131"/>
      <c r="CN116" s="130"/>
      <c r="CO116" s="131"/>
      <c r="CP116" s="130"/>
      <c r="CQ116" s="131"/>
      <c r="CR116" s="130"/>
      <c r="CS116" s="131"/>
      <c r="CT116" s="195"/>
      <c r="CU116" s="131"/>
      <c r="CV116" s="138"/>
      <c r="CW116" s="131"/>
      <c r="CX116" s="130"/>
      <c r="CY116" s="131"/>
      <c r="CZ116" s="130"/>
      <c r="DA116" s="131"/>
      <c r="DB116" s="102"/>
      <c r="DC116" s="120"/>
      <c r="DD116" s="140"/>
      <c r="DE116" s="120"/>
      <c r="DF116" s="140"/>
      <c r="DG116" s="140"/>
      <c r="DH116" s="23"/>
      <c r="DI116" s="23"/>
      <c r="DJ116" s="23"/>
      <c r="DK116" s="107"/>
      <c r="DL116" s="120"/>
      <c r="DM116" s="196"/>
      <c r="DN116" s="134"/>
      <c r="DO116" s="134"/>
      <c r="DP116" s="134"/>
      <c r="DQ116" s="120"/>
      <c r="DR116" s="83"/>
      <c r="DS116" s="84"/>
      <c r="DT116" s="84"/>
      <c r="DU116" s="84"/>
      <c r="DV116" s="88"/>
      <c r="DW116" s="88"/>
      <c r="DX116" s="88"/>
      <c r="DY116" s="88"/>
      <c r="DZ116" s="88"/>
      <c r="EA116" s="88"/>
      <c r="EB116" s="88"/>
      <c r="EC116" s="88"/>
      <c r="ED116" s="88"/>
      <c r="EE116" s="88"/>
      <c r="EF116" s="120"/>
      <c r="EG116" s="121"/>
      <c r="EH116" s="122">
        <f t="shared" si="56"/>
        <v>0</v>
      </c>
      <c r="EI116" s="88"/>
      <c r="EJ116" s="88"/>
    </row>
    <row r="117" spans="1:213" ht="19.899999999999999" hidden="1" customHeight="1">
      <c r="A117" s="725" t="s">
        <v>359</v>
      </c>
      <c r="B117" s="598"/>
      <c r="C117" s="598"/>
      <c r="D117" s="598"/>
      <c r="E117" s="598"/>
      <c r="F117" s="598"/>
      <c r="G117" s="598"/>
      <c r="H117" s="598"/>
      <c r="I117" s="598"/>
      <c r="J117" s="598"/>
      <c r="K117" s="598"/>
      <c r="L117" s="598"/>
      <c r="M117" s="598"/>
      <c r="N117" s="598"/>
      <c r="O117" s="598"/>
      <c r="P117" s="598"/>
      <c r="Q117" s="598"/>
      <c r="R117" s="598"/>
      <c r="S117" s="598"/>
      <c r="T117" s="598"/>
      <c r="U117" s="598"/>
      <c r="V117" s="598"/>
      <c r="W117" s="598"/>
      <c r="X117" s="598"/>
      <c r="Y117" s="598"/>
      <c r="Z117" s="598"/>
      <c r="AA117" s="598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598"/>
      <c r="AP117" s="598"/>
      <c r="AQ117" s="598"/>
      <c r="AR117" s="598"/>
      <c r="AS117" s="598"/>
      <c r="AT117" s="598"/>
      <c r="AU117" s="598"/>
      <c r="AV117" s="598"/>
      <c r="AW117" s="598"/>
      <c r="AX117" s="598"/>
      <c r="AY117" s="598"/>
      <c r="AZ117" s="598"/>
      <c r="BA117" s="599"/>
      <c r="BB117" s="203">
        <f>BB118</f>
        <v>15</v>
      </c>
      <c r="BC117" s="471">
        <f>BC118</f>
        <v>0</v>
      </c>
      <c r="BD117" s="205">
        <f t="shared" ref="BD117:BK117" si="58">BD118</f>
        <v>0</v>
      </c>
      <c r="BE117" s="205">
        <f t="shared" si="58"/>
        <v>0</v>
      </c>
      <c r="BF117" s="445">
        <f t="shared" si="58"/>
        <v>15</v>
      </c>
      <c r="BG117" s="204"/>
      <c r="BH117" s="205"/>
      <c r="BI117" s="205"/>
      <c r="BJ117" s="445"/>
      <c r="BK117" s="440">
        <f t="shared" si="58"/>
        <v>1</v>
      </c>
      <c r="BL117" s="206">
        <f t="shared" ref="BL117:DB117" si="59">SUM(BL118:BL124)</f>
        <v>0</v>
      </c>
      <c r="BM117" s="206">
        <f t="shared" si="59"/>
        <v>0</v>
      </c>
      <c r="BN117" s="206">
        <f t="shared" si="59"/>
        <v>0</v>
      </c>
      <c r="BO117" s="206">
        <f t="shared" si="59"/>
        <v>0</v>
      </c>
      <c r="BP117" s="206">
        <f t="shared" si="59"/>
        <v>0</v>
      </c>
      <c r="BQ117" s="206">
        <f t="shared" si="59"/>
        <v>0</v>
      </c>
      <c r="BR117" s="206">
        <f t="shared" si="59"/>
        <v>0</v>
      </c>
      <c r="BS117" s="206">
        <f t="shared" si="59"/>
        <v>0</v>
      </c>
      <c r="BT117" s="206">
        <f t="shared" si="59"/>
        <v>0</v>
      </c>
      <c r="BU117" s="206">
        <f t="shared" si="59"/>
        <v>0</v>
      </c>
      <c r="BV117" s="206">
        <f t="shared" si="59"/>
        <v>15</v>
      </c>
      <c r="BW117" s="206">
        <f t="shared" si="59"/>
        <v>1</v>
      </c>
      <c r="BX117" s="206">
        <f t="shared" si="59"/>
        <v>0</v>
      </c>
      <c r="BY117" s="206">
        <f t="shared" si="59"/>
        <v>0</v>
      </c>
      <c r="BZ117" s="206">
        <f t="shared" si="59"/>
        <v>0</v>
      </c>
      <c r="CA117" s="206">
        <f t="shared" si="59"/>
        <v>0</v>
      </c>
      <c r="CB117" s="206">
        <f t="shared" si="59"/>
        <v>0</v>
      </c>
      <c r="CC117" s="318">
        <f t="shared" si="59"/>
        <v>0</v>
      </c>
      <c r="CD117" s="206">
        <f t="shared" si="59"/>
        <v>0</v>
      </c>
      <c r="CE117" s="206">
        <f t="shared" si="59"/>
        <v>0</v>
      </c>
      <c r="CF117" s="206">
        <f t="shared" si="59"/>
        <v>0</v>
      </c>
      <c r="CG117" s="206">
        <f t="shared" si="59"/>
        <v>0</v>
      </c>
      <c r="CH117" s="206">
        <f t="shared" si="59"/>
        <v>0</v>
      </c>
      <c r="CI117" s="206">
        <f t="shared" si="59"/>
        <v>0</v>
      </c>
      <c r="CJ117" s="206">
        <f t="shared" si="59"/>
        <v>0</v>
      </c>
      <c r="CK117" s="206">
        <f t="shared" si="59"/>
        <v>0</v>
      </c>
      <c r="CL117" s="206">
        <f t="shared" si="59"/>
        <v>0</v>
      </c>
      <c r="CM117" s="206">
        <f t="shared" si="59"/>
        <v>0</v>
      </c>
      <c r="CN117" s="206">
        <f t="shared" si="59"/>
        <v>0</v>
      </c>
      <c r="CO117" s="206">
        <f t="shared" si="59"/>
        <v>0</v>
      </c>
      <c r="CP117" s="206">
        <f t="shared" si="59"/>
        <v>0</v>
      </c>
      <c r="CQ117" s="206">
        <f t="shared" si="59"/>
        <v>0</v>
      </c>
      <c r="CR117" s="206">
        <f t="shared" si="59"/>
        <v>15</v>
      </c>
      <c r="CS117" s="206">
        <f t="shared" si="59"/>
        <v>1</v>
      </c>
      <c r="CT117" s="206">
        <f t="shared" si="59"/>
        <v>0</v>
      </c>
      <c r="CU117" s="206">
        <f t="shared" si="59"/>
        <v>0</v>
      </c>
      <c r="CV117" s="206">
        <f t="shared" si="59"/>
        <v>30</v>
      </c>
      <c r="CW117" s="206">
        <f t="shared" si="59"/>
        <v>2</v>
      </c>
      <c r="CX117" s="206">
        <f t="shared" si="59"/>
        <v>30</v>
      </c>
      <c r="CY117" s="206">
        <f t="shared" si="59"/>
        <v>3</v>
      </c>
      <c r="CZ117" s="206">
        <f t="shared" si="59"/>
        <v>0</v>
      </c>
      <c r="DA117" s="206">
        <f t="shared" si="59"/>
        <v>0</v>
      </c>
      <c r="DB117" s="205">
        <f t="shared" si="59"/>
        <v>0</v>
      </c>
      <c r="DC117" s="272">
        <f>BB117/25</f>
        <v>0.6</v>
      </c>
      <c r="DD117" s="208">
        <f>DC117*100/180</f>
        <v>0.33333333333333331</v>
      </c>
      <c r="DE117" s="208">
        <f>DD117*100/180</f>
        <v>0.18518518518518515</v>
      </c>
      <c r="DF117" s="208">
        <f>DE117*100/180</f>
        <v>0.10288065843621398</v>
      </c>
      <c r="DG117" s="208">
        <f>DD117+DF117</f>
        <v>0.43621399176954728</v>
      </c>
      <c r="DH117" s="270"/>
      <c r="DI117" s="270"/>
      <c r="DJ117" s="270"/>
      <c r="DK117" s="270">
        <f>SUM(DK118:DK124)</f>
        <v>75</v>
      </c>
      <c r="DL117" s="176">
        <f>SUM(DL118:DL124)</f>
        <v>6</v>
      </c>
      <c r="DM117" s="208">
        <f>SUM(DM118:DM124)</f>
        <v>3.3333333333333335</v>
      </c>
      <c r="DN117" s="207"/>
      <c r="DO117" s="207"/>
      <c r="DP117" s="207"/>
      <c r="DQ117" s="208"/>
      <c r="DR117" s="209"/>
      <c r="DS117" s="84"/>
      <c r="DT117" s="84"/>
      <c r="DU117" s="84"/>
      <c r="DV117" s="88"/>
      <c r="DW117" s="88"/>
      <c r="DX117" s="88"/>
      <c r="DY117" s="88"/>
      <c r="DZ117" s="88"/>
      <c r="EA117" s="88"/>
      <c r="EB117" s="88"/>
      <c r="EC117" s="88"/>
      <c r="ED117" s="88"/>
      <c r="EE117" s="88"/>
      <c r="EF117" s="120"/>
      <c r="EG117" s="121"/>
      <c r="EH117" s="122">
        <f t="shared" si="56"/>
        <v>0</v>
      </c>
      <c r="EI117" s="88"/>
      <c r="EJ117" s="88"/>
    </row>
    <row r="118" spans="1:213" ht="21" customHeight="1">
      <c r="A118" s="344">
        <v>1</v>
      </c>
      <c r="B118" s="466" t="s">
        <v>203</v>
      </c>
      <c r="C118" s="390"/>
      <c r="D118" s="123"/>
      <c r="E118" s="123"/>
      <c r="F118" s="123"/>
      <c r="G118" s="123"/>
      <c r="H118" s="187"/>
      <c r="I118" s="123"/>
      <c r="J118" s="123"/>
      <c r="K118" s="123"/>
      <c r="L118" s="123"/>
      <c r="M118" s="187"/>
      <c r="N118" s="124"/>
      <c r="O118" s="124"/>
      <c r="P118" s="124"/>
      <c r="Q118" s="124"/>
      <c r="R118" s="185"/>
      <c r="S118" s="124"/>
      <c r="T118" s="124"/>
      <c r="U118" s="124"/>
      <c r="V118" s="124">
        <v>15</v>
      </c>
      <c r="W118" s="185">
        <v>1</v>
      </c>
      <c r="X118" s="125"/>
      <c r="Y118" s="125"/>
      <c r="Z118" s="125"/>
      <c r="AA118" s="125"/>
      <c r="AB118" s="185"/>
      <c r="AC118" s="125"/>
      <c r="AD118" s="125"/>
      <c r="AE118" s="125"/>
      <c r="AF118" s="125"/>
      <c r="AG118" s="185"/>
      <c r="AH118" s="235"/>
      <c r="AI118" s="235"/>
      <c r="AJ118" s="235"/>
      <c r="AK118" s="235"/>
      <c r="AL118" s="185"/>
      <c r="AM118" s="186"/>
      <c r="AN118" s="186"/>
      <c r="AO118" s="186"/>
      <c r="AP118" s="186"/>
      <c r="AQ118" s="187"/>
      <c r="AR118" s="216"/>
      <c r="AS118" s="216"/>
      <c r="AT118" s="216"/>
      <c r="AU118" s="216"/>
      <c r="AV118" s="187"/>
      <c r="AW118" s="188"/>
      <c r="AX118" s="188"/>
      <c r="AY118" s="188"/>
      <c r="AZ118" s="188"/>
      <c r="BA118" s="185"/>
      <c r="BB118" s="468">
        <f t="shared" ref="BB118:BB124" si="60">BC118+BD118+BE118+BF118</f>
        <v>15</v>
      </c>
      <c r="BC118" s="344">
        <f>D118+I118+N118+S118+X118+AC118+AH118+AM118+AR118+AW118</f>
        <v>0</v>
      </c>
      <c r="BD118" s="107">
        <f>E118+J118+O118+T118+Y118+AD118+AI118+AN118+AS118+AX118</f>
        <v>0</v>
      </c>
      <c r="BE118" s="107">
        <f>F118+K118+P118+U118+Z118+AE118+AJ118+AO118+AT118+AY118</f>
        <v>0</v>
      </c>
      <c r="BF118" s="443">
        <f>G118+L118+Q118+V118+AA118+AF118+AK118+AP118+AU118+AZ118</f>
        <v>15</v>
      </c>
      <c r="BG118" s="102">
        <v>0</v>
      </c>
      <c r="BH118" s="107">
        <v>0</v>
      </c>
      <c r="BI118" s="107">
        <v>0</v>
      </c>
      <c r="BJ118" s="443">
        <v>9</v>
      </c>
      <c r="BK118" s="213">
        <f>SUM(H118,M118,R118,W118,AB118,AG118,AL118,AQ118,AV118,BA118)</f>
        <v>1</v>
      </c>
      <c r="BL118" s="107"/>
      <c r="BM118" s="194"/>
      <c r="BN118" s="102"/>
      <c r="BO118" s="120"/>
      <c r="BP118" s="107"/>
      <c r="BQ118" s="120"/>
      <c r="BR118" s="107"/>
      <c r="BS118" s="194"/>
      <c r="BT118" s="102"/>
      <c r="BU118" s="193"/>
      <c r="BV118" s="107">
        <f>BB118</f>
        <v>15</v>
      </c>
      <c r="BW118" s="194">
        <f>BK118</f>
        <v>1</v>
      </c>
      <c r="BX118" s="102"/>
      <c r="BY118" s="120"/>
      <c r="BZ118" s="107"/>
      <c r="CA118" s="134"/>
      <c r="CB118" s="120"/>
      <c r="CC118" s="122"/>
      <c r="CD118" s="130"/>
      <c r="CE118" s="131"/>
      <c r="CF118" s="130"/>
      <c r="CG118" s="131"/>
      <c r="CH118" s="130"/>
      <c r="CI118" s="131"/>
      <c r="CJ118" s="201"/>
      <c r="CK118" s="202"/>
      <c r="CL118" s="130"/>
      <c r="CM118" s="131"/>
      <c r="CN118" s="130"/>
      <c r="CO118" s="131"/>
      <c r="CP118" s="201"/>
      <c r="CQ118" s="202"/>
      <c r="CR118" s="130">
        <f>BB118</f>
        <v>15</v>
      </c>
      <c r="CS118" s="131">
        <f>BK118</f>
        <v>1</v>
      </c>
      <c r="CT118" s="195"/>
      <c r="CU118" s="131"/>
      <c r="CV118" s="138"/>
      <c r="CW118" s="131"/>
      <c r="CX118" s="130"/>
      <c r="CY118" s="131"/>
      <c r="CZ118" s="130"/>
      <c r="DA118" s="131"/>
      <c r="DB118" s="102"/>
      <c r="DC118" s="120">
        <f>BB118/25</f>
        <v>0.6</v>
      </c>
      <c r="DD118" s="140">
        <f>DC118*100/180</f>
        <v>0.33333333333333331</v>
      </c>
      <c r="DE118" s="120">
        <f t="shared" ref="DE118:DE124" si="61">DB118/25</f>
        <v>0</v>
      </c>
      <c r="DF118" s="140">
        <f t="shared" ref="DF118:DF124" si="62">DE118*100/180</f>
        <v>0</v>
      </c>
      <c r="DG118" s="140">
        <f t="shared" ref="DG118:DG124" si="63">DD118+DF118</f>
        <v>0.33333333333333331</v>
      </c>
      <c r="DH118" s="23"/>
      <c r="DI118" s="23"/>
      <c r="DJ118" s="23"/>
      <c r="DK118" s="107">
        <f>BB118</f>
        <v>15</v>
      </c>
      <c r="DL118" s="120">
        <f t="shared" ref="DL118:DL124" si="64">BK118</f>
        <v>1</v>
      </c>
      <c r="DM118" s="196">
        <f>DL118*100/180</f>
        <v>0.55555555555555558</v>
      </c>
      <c r="DN118" s="120"/>
      <c r="DO118" s="120"/>
      <c r="DP118" s="120"/>
      <c r="DQ118" s="120"/>
      <c r="DR118" s="83" t="s">
        <v>204</v>
      </c>
      <c r="DS118" s="84"/>
      <c r="DT118" s="84"/>
      <c r="DU118" s="84"/>
      <c r="DV118" s="88"/>
      <c r="DW118" s="88"/>
      <c r="DX118" s="88"/>
      <c r="DY118" s="88"/>
      <c r="DZ118" s="88"/>
      <c r="EA118" s="88"/>
      <c r="EB118" s="88"/>
      <c r="EC118" s="88"/>
      <c r="ED118" s="88"/>
      <c r="EE118" s="88"/>
      <c r="EF118" s="120"/>
      <c r="EG118" s="121">
        <v>15</v>
      </c>
      <c r="EH118" s="122">
        <f t="shared" si="56"/>
        <v>1</v>
      </c>
      <c r="EI118" s="88"/>
      <c r="EJ118" s="88"/>
    </row>
    <row r="119" spans="1:213" ht="19.899999999999999" hidden="1" customHeight="1">
      <c r="A119" s="734" t="s">
        <v>360</v>
      </c>
      <c r="B119" s="735"/>
      <c r="C119" s="735"/>
      <c r="D119" s="735"/>
      <c r="E119" s="735"/>
      <c r="F119" s="735"/>
      <c r="G119" s="735"/>
      <c r="H119" s="735"/>
      <c r="I119" s="735"/>
      <c r="J119" s="735"/>
      <c r="K119" s="735"/>
      <c r="L119" s="735"/>
      <c r="M119" s="735"/>
      <c r="N119" s="735"/>
      <c r="O119" s="735"/>
      <c r="P119" s="735"/>
      <c r="Q119" s="735"/>
      <c r="R119" s="735"/>
      <c r="S119" s="735"/>
      <c r="T119" s="735"/>
      <c r="U119" s="735"/>
      <c r="V119" s="735"/>
      <c r="W119" s="735"/>
      <c r="X119" s="735"/>
      <c r="Y119" s="735"/>
      <c r="Z119" s="735"/>
      <c r="AA119" s="735"/>
      <c r="AB119" s="735"/>
      <c r="AC119" s="735"/>
      <c r="AD119" s="735"/>
      <c r="AE119" s="735"/>
      <c r="AF119" s="735"/>
      <c r="AG119" s="735"/>
      <c r="AH119" s="735"/>
      <c r="AI119" s="735"/>
      <c r="AJ119" s="735"/>
      <c r="AK119" s="735"/>
      <c r="AL119" s="735"/>
      <c r="AM119" s="735"/>
      <c r="AN119" s="735"/>
      <c r="AO119" s="735"/>
      <c r="AP119" s="735"/>
      <c r="AQ119" s="735"/>
      <c r="AR119" s="735"/>
      <c r="AS119" s="735"/>
      <c r="AT119" s="735"/>
      <c r="AU119" s="735"/>
      <c r="AV119" s="735"/>
      <c r="AW119" s="735"/>
      <c r="AX119" s="735"/>
      <c r="AY119" s="735"/>
      <c r="AZ119" s="735"/>
      <c r="BA119" s="736"/>
      <c r="BB119" s="163">
        <f>BB120</f>
        <v>30</v>
      </c>
      <c r="BC119" s="472">
        <f t="shared" ref="BC119:BK119" si="65">BC120</f>
        <v>15</v>
      </c>
      <c r="BD119" s="165">
        <f t="shared" si="65"/>
        <v>15</v>
      </c>
      <c r="BE119" s="165">
        <f t="shared" si="65"/>
        <v>0</v>
      </c>
      <c r="BF119" s="444">
        <f t="shared" si="65"/>
        <v>0</v>
      </c>
      <c r="BG119" s="164"/>
      <c r="BH119" s="165"/>
      <c r="BI119" s="165"/>
      <c r="BJ119" s="444"/>
      <c r="BK119" s="441">
        <f t="shared" si="65"/>
        <v>2</v>
      </c>
      <c r="BL119" s="107"/>
      <c r="BM119" s="194"/>
      <c r="BN119" s="102"/>
      <c r="BO119" s="120"/>
      <c r="BP119" s="107"/>
      <c r="BQ119" s="120"/>
      <c r="BR119" s="107"/>
      <c r="BS119" s="194"/>
      <c r="BT119" s="102"/>
      <c r="BU119" s="193"/>
      <c r="BV119" s="107"/>
      <c r="BW119" s="194"/>
      <c r="BX119" s="102"/>
      <c r="BY119" s="120"/>
      <c r="BZ119" s="107"/>
      <c r="CA119" s="134"/>
      <c r="CB119" s="120"/>
      <c r="CC119" s="122"/>
      <c r="CD119" s="130"/>
      <c r="CE119" s="131"/>
      <c r="CF119" s="130"/>
      <c r="CG119" s="131"/>
      <c r="CH119" s="130"/>
      <c r="CI119" s="131"/>
      <c r="CJ119" s="201"/>
      <c r="CK119" s="202"/>
      <c r="CL119" s="130"/>
      <c r="CM119" s="131"/>
      <c r="CN119" s="130"/>
      <c r="CO119" s="131"/>
      <c r="CP119" s="201"/>
      <c r="CQ119" s="202"/>
      <c r="CR119" s="130"/>
      <c r="CS119" s="131"/>
      <c r="CT119" s="195"/>
      <c r="CU119" s="131"/>
      <c r="CV119" s="138"/>
      <c r="CW119" s="131"/>
      <c r="CX119" s="130"/>
      <c r="CY119" s="131"/>
      <c r="CZ119" s="130"/>
      <c r="DA119" s="131"/>
      <c r="DB119" s="102"/>
      <c r="DC119" s="120"/>
      <c r="DD119" s="140"/>
      <c r="DE119" s="120"/>
      <c r="DF119" s="140"/>
      <c r="DG119" s="140"/>
      <c r="DH119" s="23"/>
      <c r="DI119" s="23"/>
      <c r="DJ119" s="23"/>
      <c r="DK119" s="107"/>
      <c r="DL119" s="120"/>
      <c r="DM119" s="196"/>
      <c r="DN119" s="120"/>
      <c r="DO119" s="120"/>
      <c r="DP119" s="120"/>
      <c r="DQ119" s="120"/>
      <c r="DR119" s="83"/>
      <c r="DS119" s="84"/>
      <c r="DT119" s="84"/>
      <c r="DU119" s="84"/>
      <c r="DV119" s="88"/>
      <c r="DW119" s="88"/>
      <c r="DX119" s="88"/>
      <c r="DY119" s="88"/>
      <c r="DZ119" s="88"/>
      <c r="EA119" s="88"/>
      <c r="EB119" s="88"/>
      <c r="EC119" s="88"/>
      <c r="ED119" s="88"/>
      <c r="EE119" s="88"/>
      <c r="EF119" s="120"/>
      <c r="EG119" s="121"/>
      <c r="EH119" s="122">
        <f t="shared" si="56"/>
        <v>0</v>
      </c>
      <c r="EI119" s="88"/>
      <c r="EJ119" s="88"/>
    </row>
    <row r="120" spans="1:213" ht="21" customHeight="1">
      <c r="A120" s="344">
        <v>2</v>
      </c>
      <c r="B120" s="467" t="s">
        <v>207</v>
      </c>
      <c r="C120" s="390"/>
      <c r="D120" s="123"/>
      <c r="E120" s="123"/>
      <c r="F120" s="123"/>
      <c r="G120" s="123"/>
      <c r="H120" s="187"/>
      <c r="I120" s="210"/>
      <c r="J120" s="123"/>
      <c r="K120" s="123"/>
      <c r="L120" s="123"/>
      <c r="M120" s="187"/>
      <c r="N120" s="124"/>
      <c r="O120" s="124"/>
      <c r="P120" s="124"/>
      <c r="Q120" s="124"/>
      <c r="R120" s="187"/>
      <c r="S120" s="124"/>
      <c r="T120" s="124"/>
      <c r="U120" s="124"/>
      <c r="V120" s="124"/>
      <c r="W120" s="187"/>
      <c r="X120" s="125"/>
      <c r="Y120" s="125"/>
      <c r="Z120" s="125"/>
      <c r="AA120" s="125"/>
      <c r="AB120" s="187"/>
      <c r="AC120" s="125"/>
      <c r="AD120" s="125"/>
      <c r="AE120" s="125"/>
      <c r="AF120" s="125"/>
      <c r="AG120" s="187"/>
      <c r="AH120" s="235"/>
      <c r="AI120" s="235"/>
      <c r="AJ120" s="235"/>
      <c r="AK120" s="235"/>
      <c r="AL120" s="187"/>
      <c r="AM120" s="186"/>
      <c r="AN120" s="186"/>
      <c r="AO120" s="186"/>
      <c r="AP120" s="186"/>
      <c r="AQ120" s="211"/>
      <c r="AR120" s="216">
        <v>15</v>
      </c>
      <c r="AS120" s="216">
        <v>15</v>
      </c>
      <c r="AT120" s="216"/>
      <c r="AU120" s="216"/>
      <c r="AV120" s="212">
        <v>2</v>
      </c>
      <c r="AW120" s="188"/>
      <c r="AX120" s="188"/>
      <c r="AY120" s="188"/>
      <c r="AZ120" s="188"/>
      <c r="BA120" s="213"/>
      <c r="BB120" s="469">
        <f>SUM(BC120:BF120)</f>
        <v>30</v>
      </c>
      <c r="BC120" s="344">
        <f>D120+I120+N120+S120+X120+AC120+AH120+AM120+AR120+AW120</f>
        <v>15</v>
      </c>
      <c r="BD120" s="107">
        <f>E120+J120+O120+T120+Y120+AD120+AI120+AN120+AS120+AX120</f>
        <v>15</v>
      </c>
      <c r="BE120" s="107">
        <f>F120+K120+P120+U120+Z120+AE120+AJ120+AO120+AT120+AY120</f>
        <v>0</v>
      </c>
      <c r="BF120" s="443">
        <f>G120+L120+Q120+V120+AA120+AF120+AK120+AP120+AU120+AZ120</f>
        <v>0</v>
      </c>
      <c r="BG120" s="102">
        <v>9</v>
      </c>
      <c r="BH120" s="107">
        <v>9</v>
      </c>
      <c r="BI120" s="107">
        <v>0</v>
      </c>
      <c r="BJ120" s="443">
        <v>0</v>
      </c>
      <c r="BK120" s="213">
        <f>SUM(H120,M120,R120,W120,AB120,AG120,AL120,AQ120,AV120,BA120)</f>
        <v>2</v>
      </c>
      <c r="BL120" s="107"/>
      <c r="BM120" s="194"/>
      <c r="BN120" s="102"/>
      <c r="BO120" s="120"/>
      <c r="BP120" s="107"/>
      <c r="BQ120" s="120"/>
      <c r="BR120" s="107"/>
      <c r="BS120" s="194"/>
      <c r="BT120" s="102"/>
      <c r="BU120" s="193"/>
      <c r="BV120" s="107"/>
      <c r="BW120" s="194"/>
      <c r="BX120" s="102"/>
      <c r="BY120" s="120"/>
      <c r="BZ120" s="107"/>
      <c r="CA120" s="134"/>
      <c r="CB120" s="120"/>
      <c r="CC120" s="122"/>
      <c r="CD120" s="130"/>
      <c r="CE120" s="131"/>
      <c r="CF120" s="130"/>
      <c r="CG120" s="131"/>
      <c r="CH120" s="130"/>
      <c r="CI120" s="131"/>
      <c r="CJ120" s="201"/>
      <c r="CK120" s="202"/>
      <c r="CL120" s="130"/>
      <c r="CM120" s="131"/>
      <c r="CN120" s="130"/>
      <c r="CO120" s="131"/>
      <c r="CP120" s="201"/>
      <c r="CQ120" s="202"/>
      <c r="CR120" s="130"/>
      <c r="CS120" s="131"/>
      <c r="CT120" s="195"/>
      <c r="CU120" s="131"/>
      <c r="CV120" s="138"/>
      <c r="CW120" s="131"/>
      <c r="CX120" s="130"/>
      <c r="CY120" s="131"/>
      <c r="CZ120" s="130"/>
      <c r="DA120" s="131"/>
      <c r="DB120" s="102"/>
      <c r="DC120" s="120"/>
      <c r="DD120" s="140"/>
      <c r="DE120" s="120"/>
      <c r="DF120" s="140"/>
      <c r="DG120" s="140"/>
      <c r="DH120" s="23"/>
      <c r="DI120" s="23"/>
      <c r="DJ120" s="23"/>
      <c r="DK120" s="107"/>
      <c r="DL120" s="120"/>
      <c r="DM120" s="196"/>
      <c r="DN120" s="120"/>
      <c r="DO120" s="120"/>
      <c r="DP120" s="120"/>
      <c r="DQ120" s="120"/>
      <c r="DR120" s="83"/>
      <c r="DS120" s="84"/>
      <c r="DT120" s="84"/>
      <c r="DU120" s="84"/>
      <c r="DV120" s="88"/>
      <c r="DW120" s="88"/>
      <c r="DX120" s="88"/>
      <c r="DY120" s="88"/>
      <c r="DZ120" s="88"/>
      <c r="EA120" s="88"/>
      <c r="EB120" s="88"/>
      <c r="EC120" s="88"/>
      <c r="ED120" s="88"/>
      <c r="EE120" s="88"/>
      <c r="EF120" s="120"/>
      <c r="EG120" s="121">
        <v>15</v>
      </c>
      <c r="EH120" s="122">
        <f t="shared" si="56"/>
        <v>1</v>
      </c>
      <c r="EI120" s="88"/>
      <c r="EJ120" s="88"/>
    </row>
    <row r="121" spans="1:213" ht="19.899999999999999" hidden="1" customHeight="1">
      <c r="A121" s="737" t="s">
        <v>361</v>
      </c>
      <c r="B121" s="738"/>
      <c r="C121" s="738"/>
      <c r="D121" s="738"/>
      <c r="E121" s="738"/>
      <c r="F121" s="738"/>
      <c r="G121" s="738"/>
      <c r="H121" s="738"/>
      <c r="I121" s="738"/>
      <c r="J121" s="738"/>
      <c r="K121" s="738"/>
      <c r="L121" s="738"/>
      <c r="M121" s="738"/>
      <c r="N121" s="738"/>
      <c r="O121" s="738"/>
      <c r="P121" s="738"/>
      <c r="Q121" s="738"/>
      <c r="R121" s="738"/>
      <c r="S121" s="738"/>
      <c r="T121" s="738"/>
      <c r="U121" s="738"/>
      <c r="V121" s="738"/>
      <c r="W121" s="738"/>
      <c r="X121" s="738"/>
      <c r="Y121" s="738"/>
      <c r="Z121" s="738"/>
      <c r="AA121" s="738"/>
      <c r="AB121" s="738"/>
      <c r="AC121" s="738"/>
      <c r="AD121" s="738"/>
      <c r="AE121" s="738"/>
      <c r="AF121" s="738"/>
      <c r="AG121" s="738"/>
      <c r="AH121" s="738"/>
      <c r="AI121" s="738"/>
      <c r="AJ121" s="738"/>
      <c r="AK121" s="738"/>
      <c r="AL121" s="738"/>
      <c r="AM121" s="738"/>
      <c r="AN121" s="738"/>
      <c r="AO121" s="738"/>
      <c r="AP121" s="738"/>
      <c r="AQ121" s="738"/>
      <c r="AR121" s="738"/>
      <c r="AS121" s="738"/>
      <c r="AT121" s="738"/>
      <c r="AU121" s="738"/>
      <c r="AV121" s="738"/>
      <c r="AW121" s="738"/>
      <c r="AX121" s="738"/>
      <c r="AY121" s="738"/>
      <c r="AZ121" s="738"/>
      <c r="BA121" s="739"/>
      <c r="BB121" s="163">
        <f>BB122</f>
        <v>15</v>
      </c>
      <c r="BC121" s="472">
        <f t="shared" ref="BC121:DR121" si="66">BC122</f>
        <v>0</v>
      </c>
      <c r="BD121" s="165">
        <f t="shared" si="66"/>
        <v>0</v>
      </c>
      <c r="BE121" s="165">
        <f t="shared" si="66"/>
        <v>0</v>
      </c>
      <c r="BF121" s="444">
        <f t="shared" si="66"/>
        <v>15</v>
      </c>
      <c r="BG121" s="164"/>
      <c r="BH121" s="165"/>
      <c r="BI121" s="165"/>
      <c r="BJ121" s="444"/>
      <c r="BK121" s="441">
        <f t="shared" si="66"/>
        <v>1</v>
      </c>
      <c r="BL121" s="165">
        <f t="shared" si="66"/>
        <v>0</v>
      </c>
      <c r="BM121" s="165">
        <f t="shared" si="66"/>
        <v>0</v>
      </c>
      <c r="BN121" s="165">
        <f t="shared" si="66"/>
        <v>0</v>
      </c>
      <c r="BO121" s="165">
        <f t="shared" si="66"/>
        <v>0</v>
      </c>
      <c r="BP121" s="165">
        <f t="shared" si="66"/>
        <v>0</v>
      </c>
      <c r="BQ121" s="165">
        <f t="shared" si="66"/>
        <v>0</v>
      </c>
      <c r="BR121" s="165">
        <f t="shared" si="66"/>
        <v>0</v>
      </c>
      <c r="BS121" s="165">
        <f t="shared" si="66"/>
        <v>0</v>
      </c>
      <c r="BT121" s="165">
        <f t="shared" si="66"/>
        <v>0</v>
      </c>
      <c r="BU121" s="165">
        <f t="shared" si="66"/>
        <v>0</v>
      </c>
      <c r="BV121" s="165">
        <f t="shared" si="66"/>
        <v>0</v>
      </c>
      <c r="BW121" s="165">
        <f t="shared" si="66"/>
        <v>0</v>
      </c>
      <c r="BX121" s="165">
        <f t="shared" si="66"/>
        <v>0</v>
      </c>
      <c r="BY121" s="165">
        <f t="shared" si="66"/>
        <v>0</v>
      </c>
      <c r="BZ121" s="165">
        <f t="shared" si="66"/>
        <v>0</v>
      </c>
      <c r="CA121" s="165">
        <f t="shared" si="66"/>
        <v>0</v>
      </c>
      <c r="CB121" s="165">
        <f t="shared" si="66"/>
        <v>0</v>
      </c>
      <c r="CC121" s="165">
        <f t="shared" si="66"/>
        <v>0</v>
      </c>
      <c r="CD121" s="165">
        <f t="shared" si="66"/>
        <v>0</v>
      </c>
      <c r="CE121" s="165">
        <f t="shared" si="66"/>
        <v>0</v>
      </c>
      <c r="CF121" s="165">
        <f t="shared" si="66"/>
        <v>0</v>
      </c>
      <c r="CG121" s="165">
        <f t="shared" si="66"/>
        <v>0</v>
      </c>
      <c r="CH121" s="165">
        <f t="shared" si="66"/>
        <v>0</v>
      </c>
      <c r="CI121" s="165">
        <f t="shared" si="66"/>
        <v>0</v>
      </c>
      <c r="CJ121" s="165">
        <f t="shared" si="66"/>
        <v>0</v>
      </c>
      <c r="CK121" s="165">
        <f t="shared" si="66"/>
        <v>0</v>
      </c>
      <c r="CL121" s="165">
        <f t="shared" si="66"/>
        <v>0</v>
      </c>
      <c r="CM121" s="165">
        <f t="shared" si="66"/>
        <v>0</v>
      </c>
      <c r="CN121" s="165">
        <f t="shared" si="66"/>
        <v>0</v>
      </c>
      <c r="CO121" s="165">
        <f t="shared" si="66"/>
        <v>0</v>
      </c>
      <c r="CP121" s="165">
        <f t="shared" si="66"/>
        <v>0</v>
      </c>
      <c r="CQ121" s="165">
        <f t="shared" si="66"/>
        <v>0</v>
      </c>
      <c r="CR121" s="165">
        <f t="shared" si="66"/>
        <v>0</v>
      </c>
      <c r="CS121" s="165">
        <f t="shared" si="66"/>
        <v>0</v>
      </c>
      <c r="CT121" s="165">
        <f t="shared" si="66"/>
        <v>0</v>
      </c>
      <c r="CU121" s="165">
        <f t="shared" si="66"/>
        <v>0</v>
      </c>
      <c r="CV121" s="165">
        <f t="shared" si="66"/>
        <v>15</v>
      </c>
      <c r="CW121" s="165">
        <f t="shared" si="66"/>
        <v>1</v>
      </c>
      <c r="CX121" s="165">
        <f t="shared" si="66"/>
        <v>0</v>
      </c>
      <c r="CY121" s="165">
        <f t="shared" si="66"/>
        <v>0</v>
      </c>
      <c r="CZ121" s="165">
        <f t="shared" si="66"/>
        <v>0</v>
      </c>
      <c r="DA121" s="165">
        <f t="shared" si="66"/>
        <v>0</v>
      </c>
      <c r="DB121" s="165">
        <f t="shared" si="66"/>
        <v>0</v>
      </c>
      <c r="DC121" s="165">
        <f t="shared" si="66"/>
        <v>0.6</v>
      </c>
      <c r="DD121" s="165">
        <f t="shared" si="66"/>
        <v>0.33333333333333331</v>
      </c>
      <c r="DE121" s="165">
        <f t="shared" si="66"/>
        <v>0</v>
      </c>
      <c r="DF121" s="165">
        <f t="shared" si="66"/>
        <v>0</v>
      </c>
      <c r="DG121" s="165">
        <f t="shared" si="66"/>
        <v>0.33333333333333331</v>
      </c>
      <c r="DH121" s="165">
        <f t="shared" si="66"/>
        <v>0</v>
      </c>
      <c r="DI121" s="165">
        <f t="shared" si="66"/>
        <v>0</v>
      </c>
      <c r="DJ121" s="165">
        <f t="shared" si="66"/>
        <v>0</v>
      </c>
      <c r="DK121" s="165">
        <f t="shared" si="66"/>
        <v>15</v>
      </c>
      <c r="DL121" s="165">
        <f t="shared" si="66"/>
        <v>1</v>
      </c>
      <c r="DM121" s="165">
        <f t="shared" si="66"/>
        <v>0.55555555555555558</v>
      </c>
      <c r="DN121" s="165">
        <f t="shared" si="66"/>
        <v>0</v>
      </c>
      <c r="DO121" s="165">
        <f t="shared" si="66"/>
        <v>0</v>
      </c>
      <c r="DP121" s="165">
        <f t="shared" si="66"/>
        <v>0</v>
      </c>
      <c r="DQ121" s="165">
        <f t="shared" si="66"/>
        <v>0</v>
      </c>
      <c r="DR121" s="165" t="str">
        <f t="shared" si="66"/>
        <v>od D.S?</v>
      </c>
      <c r="DS121" s="165">
        <f t="shared" ref="DS121:EE121" si="67">DS122</f>
        <v>0</v>
      </c>
      <c r="DT121" s="165">
        <f t="shared" si="67"/>
        <v>0</v>
      </c>
      <c r="DU121" s="165">
        <f t="shared" si="67"/>
        <v>0</v>
      </c>
      <c r="DV121" s="165">
        <f t="shared" si="67"/>
        <v>0</v>
      </c>
      <c r="DW121" s="165">
        <f t="shared" si="67"/>
        <v>0</v>
      </c>
      <c r="DX121" s="165">
        <f t="shared" si="67"/>
        <v>0</v>
      </c>
      <c r="DY121" s="165">
        <f t="shared" si="67"/>
        <v>0</v>
      </c>
      <c r="DZ121" s="165">
        <f t="shared" si="67"/>
        <v>0</v>
      </c>
      <c r="EA121" s="165">
        <f t="shared" si="67"/>
        <v>0</v>
      </c>
      <c r="EB121" s="165">
        <f t="shared" si="67"/>
        <v>0</v>
      </c>
      <c r="EC121" s="165">
        <f t="shared" si="67"/>
        <v>0</v>
      </c>
      <c r="ED121" s="165">
        <f t="shared" si="67"/>
        <v>0</v>
      </c>
      <c r="EE121" s="165">
        <f t="shared" si="67"/>
        <v>0</v>
      </c>
      <c r="EF121" s="120"/>
      <c r="EG121" s="121"/>
      <c r="EH121" s="122">
        <f t="shared" si="56"/>
        <v>0</v>
      </c>
      <c r="EI121" s="88"/>
      <c r="EJ121" s="88"/>
    </row>
    <row r="122" spans="1:213" ht="21" customHeight="1">
      <c r="A122" s="344">
        <v>2</v>
      </c>
      <c r="B122" s="481" t="s">
        <v>201</v>
      </c>
      <c r="C122" s="390"/>
      <c r="D122" s="123"/>
      <c r="E122" s="123"/>
      <c r="F122" s="123"/>
      <c r="G122" s="123"/>
      <c r="H122" s="187"/>
      <c r="I122" s="123"/>
      <c r="J122" s="123"/>
      <c r="K122" s="123"/>
      <c r="L122" s="123">
        <v>15</v>
      </c>
      <c r="M122" s="187">
        <v>1</v>
      </c>
      <c r="N122" s="124"/>
      <c r="O122" s="124"/>
      <c r="P122" s="124"/>
      <c r="Q122" s="124"/>
      <c r="R122" s="185"/>
      <c r="S122" s="124"/>
      <c r="T122" s="124"/>
      <c r="U122" s="124"/>
      <c r="V122" s="124"/>
      <c r="W122" s="185"/>
      <c r="X122" s="125"/>
      <c r="Y122" s="125"/>
      <c r="Z122" s="125"/>
      <c r="AA122" s="125"/>
      <c r="AB122" s="185"/>
      <c r="AC122" s="125"/>
      <c r="AD122" s="125"/>
      <c r="AE122" s="125"/>
      <c r="AF122" s="125"/>
      <c r="AG122" s="185"/>
      <c r="AH122" s="235"/>
      <c r="AI122" s="235"/>
      <c r="AJ122" s="235"/>
      <c r="AK122" s="235"/>
      <c r="AL122" s="185"/>
      <c r="AM122" s="186"/>
      <c r="AN122" s="186"/>
      <c r="AO122" s="186"/>
      <c r="AP122" s="186"/>
      <c r="AQ122" s="187"/>
      <c r="AR122" s="216"/>
      <c r="AS122" s="216"/>
      <c r="AT122" s="216"/>
      <c r="AU122" s="216"/>
      <c r="AV122" s="187"/>
      <c r="AW122" s="188"/>
      <c r="AX122" s="188"/>
      <c r="AY122" s="188"/>
      <c r="AZ122" s="188"/>
      <c r="BA122" s="185"/>
      <c r="BB122" s="468">
        <f t="shared" si="60"/>
        <v>15</v>
      </c>
      <c r="BC122" s="344">
        <f>D122+I122+N122+S122+X122+AC122+AH122+AM122+AR122+AW122</f>
        <v>0</v>
      </c>
      <c r="BD122" s="107">
        <f>E122+J122+O122+T122+Y122+AD122+AI122+AN122+AS122+AX122</f>
        <v>0</v>
      </c>
      <c r="BE122" s="107">
        <f>F122+K122+P122+U122+Z122+AE122+AJ122+AO122+AT122+AY122</f>
        <v>0</v>
      </c>
      <c r="BF122" s="443">
        <f>G122+L122+Q122+V122+AA122+AF122+AK122+AP122+AU122+AZ122</f>
        <v>15</v>
      </c>
      <c r="BG122" s="102">
        <v>0</v>
      </c>
      <c r="BH122" s="107">
        <v>0</v>
      </c>
      <c r="BI122" s="107">
        <v>0</v>
      </c>
      <c r="BJ122" s="443">
        <v>9</v>
      </c>
      <c r="BK122" s="213">
        <f>SUM(H122,M122,R122,W122,AB122,AG122,AL122,AQ122,AV122,BA122)</f>
        <v>1</v>
      </c>
      <c r="BL122" s="107"/>
      <c r="BM122" s="194"/>
      <c r="BN122" s="102"/>
      <c r="BO122" s="120"/>
      <c r="BP122" s="107"/>
      <c r="BQ122" s="120"/>
      <c r="BR122" s="107"/>
      <c r="BS122" s="194"/>
      <c r="BT122" s="102"/>
      <c r="BU122" s="193"/>
      <c r="BV122" s="107"/>
      <c r="BW122" s="194"/>
      <c r="BX122" s="102"/>
      <c r="BY122" s="120"/>
      <c r="BZ122" s="107"/>
      <c r="CA122" s="134"/>
      <c r="CB122" s="120"/>
      <c r="CC122" s="122"/>
      <c r="CD122" s="130"/>
      <c r="CE122" s="131"/>
      <c r="CF122" s="130"/>
      <c r="CG122" s="131"/>
      <c r="CH122" s="130"/>
      <c r="CI122" s="131"/>
      <c r="CJ122" s="201"/>
      <c r="CK122" s="202"/>
      <c r="CL122" s="130"/>
      <c r="CM122" s="131"/>
      <c r="CN122" s="130"/>
      <c r="CO122" s="131"/>
      <c r="CP122" s="201"/>
      <c r="CQ122" s="202"/>
      <c r="CR122" s="130"/>
      <c r="CS122" s="131"/>
      <c r="CT122" s="195"/>
      <c r="CU122" s="131"/>
      <c r="CV122" s="138">
        <f>BB122</f>
        <v>15</v>
      </c>
      <c r="CW122" s="131">
        <f>BK122</f>
        <v>1</v>
      </c>
      <c r="CX122" s="130"/>
      <c r="CY122" s="131"/>
      <c r="CZ122" s="130"/>
      <c r="DA122" s="131"/>
      <c r="DB122" s="102"/>
      <c r="DC122" s="120">
        <f>BB122/25</f>
        <v>0.6</v>
      </c>
      <c r="DD122" s="140">
        <f>DC122*100/180</f>
        <v>0.33333333333333331</v>
      </c>
      <c r="DE122" s="120">
        <f t="shared" si="61"/>
        <v>0</v>
      </c>
      <c r="DF122" s="140">
        <f t="shared" si="62"/>
        <v>0</v>
      </c>
      <c r="DG122" s="140">
        <f t="shared" si="63"/>
        <v>0.33333333333333331</v>
      </c>
      <c r="DH122" s="23"/>
      <c r="DI122" s="23"/>
      <c r="DJ122" s="23"/>
      <c r="DK122" s="107">
        <f>BB122</f>
        <v>15</v>
      </c>
      <c r="DL122" s="120">
        <f t="shared" si="64"/>
        <v>1</v>
      </c>
      <c r="DM122" s="196">
        <f>DL122*100/180</f>
        <v>0.55555555555555558</v>
      </c>
      <c r="DN122" s="120"/>
      <c r="DO122" s="120"/>
      <c r="DP122" s="120"/>
      <c r="DQ122" s="120"/>
      <c r="DR122" s="83" t="s">
        <v>202</v>
      </c>
      <c r="DS122" s="84"/>
      <c r="DT122" s="84"/>
      <c r="DU122" s="84"/>
      <c r="DV122" s="88"/>
      <c r="DW122" s="88"/>
      <c r="DX122" s="88"/>
      <c r="DY122" s="88"/>
      <c r="DZ122" s="88"/>
      <c r="EA122" s="88"/>
      <c r="EB122" s="88"/>
      <c r="EC122" s="88"/>
      <c r="ED122" s="88"/>
      <c r="EE122" s="88"/>
      <c r="EF122" s="120">
        <f>BK122</f>
        <v>1</v>
      </c>
      <c r="EG122" s="121">
        <v>15</v>
      </c>
      <c r="EH122" s="122">
        <f t="shared" si="56"/>
        <v>1</v>
      </c>
      <c r="EI122" s="88"/>
      <c r="EJ122" s="88"/>
    </row>
    <row r="123" spans="1:213" ht="19.899999999999999" hidden="1" customHeight="1">
      <c r="A123" s="737" t="s">
        <v>362</v>
      </c>
      <c r="B123" s="738"/>
      <c r="C123" s="738"/>
      <c r="D123" s="738"/>
      <c r="E123" s="738"/>
      <c r="F123" s="738"/>
      <c r="G123" s="738"/>
      <c r="H123" s="738"/>
      <c r="I123" s="738"/>
      <c r="J123" s="738"/>
      <c r="K123" s="738"/>
      <c r="L123" s="738"/>
      <c r="M123" s="738"/>
      <c r="N123" s="738"/>
      <c r="O123" s="738"/>
      <c r="P123" s="738"/>
      <c r="Q123" s="738"/>
      <c r="R123" s="738"/>
      <c r="S123" s="738"/>
      <c r="T123" s="738"/>
      <c r="U123" s="738"/>
      <c r="V123" s="738"/>
      <c r="W123" s="738"/>
      <c r="X123" s="738"/>
      <c r="Y123" s="738"/>
      <c r="Z123" s="738"/>
      <c r="AA123" s="738"/>
      <c r="AB123" s="738"/>
      <c r="AC123" s="738"/>
      <c r="AD123" s="738"/>
      <c r="AE123" s="738"/>
      <c r="AF123" s="738"/>
      <c r="AG123" s="738"/>
      <c r="AH123" s="738"/>
      <c r="AI123" s="738"/>
      <c r="AJ123" s="738"/>
      <c r="AK123" s="738"/>
      <c r="AL123" s="738"/>
      <c r="AM123" s="738"/>
      <c r="AN123" s="738"/>
      <c r="AO123" s="738"/>
      <c r="AP123" s="738"/>
      <c r="AQ123" s="738"/>
      <c r="AR123" s="738"/>
      <c r="AS123" s="738"/>
      <c r="AT123" s="738"/>
      <c r="AU123" s="738"/>
      <c r="AV123" s="738"/>
      <c r="AW123" s="738"/>
      <c r="AX123" s="738"/>
      <c r="AY123" s="738"/>
      <c r="AZ123" s="738"/>
      <c r="BA123" s="739"/>
      <c r="BB123" s="163">
        <f>BB124</f>
        <v>30</v>
      </c>
      <c r="BC123" s="472">
        <f t="shared" ref="BC123:BK123" si="68">BC124</f>
        <v>0</v>
      </c>
      <c r="BD123" s="165">
        <f t="shared" si="68"/>
        <v>0</v>
      </c>
      <c r="BE123" s="165">
        <f t="shared" si="68"/>
        <v>30</v>
      </c>
      <c r="BF123" s="444">
        <f t="shared" si="68"/>
        <v>0</v>
      </c>
      <c r="BG123" s="164"/>
      <c r="BH123" s="165"/>
      <c r="BI123" s="165"/>
      <c r="BJ123" s="444"/>
      <c r="BK123" s="441">
        <f t="shared" si="68"/>
        <v>3</v>
      </c>
      <c r="BL123" s="107"/>
      <c r="BM123" s="194"/>
      <c r="BN123" s="102"/>
      <c r="BO123" s="120"/>
      <c r="BP123" s="107"/>
      <c r="BQ123" s="120"/>
      <c r="BR123" s="107"/>
      <c r="BS123" s="194"/>
      <c r="BT123" s="102"/>
      <c r="BU123" s="193"/>
      <c r="BV123" s="107"/>
      <c r="BW123" s="194"/>
      <c r="BX123" s="102"/>
      <c r="BY123" s="120"/>
      <c r="BZ123" s="107"/>
      <c r="CA123" s="134"/>
      <c r="CB123" s="120"/>
      <c r="CC123" s="122"/>
      <c r="CD123" s="130"/>
      <c r="CE123" s="131"/>
      <c r="CF123" s="130"/>
      <c r="CG123" s="131"/>
      <c r="CH123" s="130"/>
      <c r="CI123" s="131"/>
      <c r="CJ123" s="201"/>
      <c r="CK123" s="202"/>
      <c r="CL123" s="130"/>
      <c r="CM123" s="131"/>
      <c r="CN123" s="130"/>
      <c r="CO123" s="131"/>
      <c r="CP123" s="201"/>
      <c r="CQ123" s="202"/>
      <c r="CR123" s="130"/>
      <c r="CS123" s="131"/>
      <c r="CT123" s="195"/>
      <c r="CU123" s="131"/>
      <c r="CV123" s="138"/>
      <c r="CW123" s="131"/>
      <c r="CX123" s="130"/>
      <c r="CY123" s="131"/>
      <c r="CZ123" s="130"/>
      <c r="DA123" s="131"/>
      <c r="DB123" s="102"/>
      <c r="DC123" s="120"/>
      <c r="DD123" s="140"/>
      <c r="DE123" s="120"/>
      <c r="DF123" s="140"/>
      <c r="DG123" s="140"/>
      <c r="DH123" s="23"/>
      <c r="DI123" s="23"/>
      <c r="DJ123" s="23"/>
      <c r="DK123" s="107"/>
      <c r="DL123" s="120"/>
      <c r="DM123" s="196"/>
      <c r="DN123" s="120"/>
      <c r="DO123" s="120"/>
      <c r="DP123" s="120"/>
      <c r="DQ123" s="120"/>
      <c r="DR123" s="83"/>
      <c r="DS123" s="84"/>
      <c r="DT123" s="84"/>
      <c r="DU123" s="84"/>
      <c r="DV123" s="88"/>
      <c r="DW123" s="88"/>
      <c r="DX123" s="88"/>
      <c r="DY123" s="88"/>
      <c r="DZ123" s="88"/>
      <c r="EA123" s="88"/>
      <c r="EB123" s="88"/>
      <c r="EC123" s="88"/>
      <c r="ED123" s="88"/>
      <c r="EE123" s="88"/>
      <c r="EF123" s="120"/>
      <c r="EG123" s="121"/>
      <c r="EH123" s="122">
        <f t="shared" si="56"/>
        <v>0</v>
      </c>
      <c r="EI123" s="88"/>
      <c r="EJ123" s="88"/>
    </row>
    <row r="124" spans="1:213" ht="21" customHeight="1">
      <c r="A124" s="344">
        <v>3</v>
      </c>
      <c r="B124" s="467" t="s">
        <v>205</v>
      </c>
      <c r="C124" s="390"/>
      <c r="D124" s="123"/>
      <c r="E124" s="123"/>
      <c r="F124" s="123"/>
      <c r="G124" s="123"/>
      <c r="H124" s="187"/>
      <c r="I124" s="123"/>
      <c r="J124" s="123"/>
      <c r="K124" s="123"/>
      <c r="L124" s="123"/>
      <c r="M124" s="187"/>
      <c r="N124" s="124"/>
      <c r="O124" s="124"/>
      <c r="P124" s="124"/>
      <c r="Q124" s="124"/>
      <c r="R124" s="185"/>
      <c r="S124" s="124"/>
      <c r="T124" s="124"/>
      <c r="U124" s="124"/>
      <c r="V124" s="124"/>
      <c r="W124" s="185"/>
      <c r="X124" s="125"/>
      <c r="Y124" s="125"/>
      <c r="Z124" s="125"/>
      <c r="AA124" s="125"/>
      <c r="AB124" s="185"/>
      <c r="AC124" s="125"/>
      <c r="AD124" s="125"/>
      <c r="AE124" s="125"/>
      <c r="AF124" s="125"/>
      <c r="AG124" s="185"/>
      <c r="AH124" s="235"/>
      <c r="AI124" s="235"/>
      <c r="AJ124" s="235">
        <v>30</v>
      </c>
      <c r="AK124" s="235"/>
      <c r="AL124" s="185">
        <v>3</v>
      </c>
      <c r="AM124" s="186"/>
      <c r="AN124" s="186"/>
      <c r="AO124" s="186"/>
      <c r="AP124" s="186"/>
      <c r="AQ124" s="187"/>
      <c r="AR124" s="216"/>
      <c r="AS124" s="216"/>
      <c r="AT124" s="216"/>
      <c r="AU124" s="216"/>
      <c r="AV124" s="187"/>
      <c r="AW124" s="188"/>
      <c r="AX124" s="188"/>
      <c r="AY124" s="188"/>
      <c r="AZ124" s="188"/>
      <c r="BA124" s="185"/>
      <c r="BB124" s="468">
        <f t="shared" si="60"/>
        <v>30</v>
      </c>
      <c r="BC124" s="344">
        <f>D124+I124+N124+S124+X124+AC124+AH124+AM124+AR124+AW124</f>
        <v>0</v>
      </c>
      <c r="BD124" s="107">
        <f>E124+J124+O124+T124+Y124+AD124+AI124+AN124+AS124+AX124</f>
        <v>0</v>
      </c>
      <c r="BE124" s="107">
        <f>F124+K124+P124+U124+Z124+AE124+AJ124+AO124+AT124+AY124</f>
        <v>30</v>
      </c>
      <c r="BF124" s="443">
        <f>G124+L124+Q124+V124+AA124+AF124+AK124+AP124+AU124+AZ124</f>
        <v>0</v>
      </c>
      <c r="BG124" s="102">
        <v>0</v>
      </c>
      <c r="BH124" s="107">
        <v>0</v>
      </c>
      <c r="BI124" s="107">
        <v>18</v>
      </c>
      <c r="BJ124" s="443">
        <v>0</v>
      </c>
      <c r="BK124" s="213">
        <f>SUM(H124,M124,R124,W124,AB124,AG124,AL124,AQ124,AV124,BA124)</f>
        <v>3</v>
      </c>
      <c r="BL124" s="107"/>
      <c r="BM124" s="194"/>
      <c r="BN124" s="102"/>
      <c r="BO124" s="120"/>
      <c r="BP124" s="107"/>
      <c r="BQ124" s="120"/>
      <c r="BR124" s="107"/>
      <c r="BS124" s="194"/>
      <c r="BT124" s="102"/>
      <c r="BU124" s="193"/>
      <c r="BV124" s="107"/>
      <c r="BW124" s="194"/>
      <c r="BX124" s="102"/>
      <c r="BY124" s="120"/>
      <c r="BZ124" s="107"/>
      <c r="CA124" s="134"/>
      <c r="CB124" s="120"/>
      <c r="CC124" s="122"/>
      <c r="CD124" s="130"/>
      <c r="CE124" s="131"/>
      <c r="CF124" s="130"/>
      <c r="CG124" s="131"/>
      <c r="CH124" s="130"/>
      <c r="CI124" s="131"/>
      <c r="CJ124" s="201"/>
      <c r="CK124" s="202"/>
      <c r="CL124" s="130"/>
      <c r="CM124" s="131"/>
      <c r="CN124" s="130"/>
      <c r="CO124" s="131"/>
      <c r="CP124" s="201"/>
      <c r="CQ124" s="202"/>
      <c r="CR124" s="130"/>
      <c r="CS124" s="131"/>
      <c r="CT124" s="195"/>
      <c r="CU124" s="131"/>
      <c r="CV124" s="138"/>
      <c r="CW124" s="131"/>
      <c r="CX124" s="130">
        <f>BB124</f>
        <v>30</v>
      </c>
      <c r="CY124" s="131">
        <f>BK124</f>
        <v>3</v>
      </c>
      <c r="CZ124" s="130"/>
      <c r="DA124" s="131"/>
      <c r="DB124" s="102"/>
      <c r="DC124" s="120">
        <f>BB124/25</f>
        <v>1.2</v>
      </c>
      <c r="DD124" s="140">
        <f>DC124*100/180</f>
        <v>0.66666666666666663</v>
      </c>
      <c r="DE124" s="120">
        <f t="shared" si="61"/>
        <v>0</v>
      </c>
      <c r="DF124" s="140">
        <f t="shared" si="62"/>
        <v>0</v>
      </c>
      <c r="DG124" s="140">
        <f t="shared" si="63"/>
        <v>0.66666666666666663</v>
      </c>
      <c r="DH124" s="23"/>
      <c r="DI124" s="23"/>
      <c r="DJ124" s="23"/>
      <c r="DK124" s="107">
        <f>BB124</f>
        <v>30</v>
      </c>
      <c r="DL124" s="120">
        <f t="shared" si="64"/>
        <v>3</v>
      </c>
      <c r="DM124" s="196">
        <f>DL124*100/180</f>
        <v>1.6666666666666667</v>
      </c>
      <c r="DN124" s="120">
        <f>BK124</f>
        <v>3</v>
      </c>
      <c r="DO124" s="120"/>
      <c r="DP124" s="120"/>
      <c r="DQ124" s="120"/>
      <c r="DR124" s="83" t="s">
        <v>206</v>
      </c>
      <c r="DS124" s="84"/>
      <c r="DT124" s="84"/>
      <c r="DU124" s="84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120">
        <f>BK124</f>
        <v>3</v>
      </c>
      <c r="EG124" s="121">
        <v>30</v>
      </c>
      <c r="EH124" s="122">
        <f t="shared" si="56"/>
        <v>3</v>
      </c>
      <c r="EI124" s="88"/>
      <c r="EJ124" s="88"/>
    </row>
    <row r="125" spans="1:213" s="19" customFormat="1" ht="19.899999999999999" customHeight="1">
      <c r="A125" s="726" t="s">
        <v>252</v>
      </c>
      <c r="B125" s="601"/>
      <c r="C125" s="601"/>
      <c r="D125" s="601"/>
      <c r="E125" s="601"/>
      <c r="F125" s="601"/>
      <c r="G125" s="601"/>
      <c r="H125" s="601"/>
      <c r="I125" s="601"/>
      <c r="J125" s="601"/>
      <c r="K125" s="601"/>
      <c r="L125" s="601"/>
      <c r="M125" s="601"/>
      <c r="N125" s="601"/>
      <c r="O125" s="601"/>
      <c r="P125" s="601"/>
      <c r="Q125" s="601"/>
      <c r="R125" s="601"/>
      <c r="S125" s="601"/>
      <c r="T125" s="601"/>
      <c r="U125" s="601"/>
      <c r="V125" s="601"/>
      <c r="W125" s="601"/>
      <c r="X125" s="601"/>
      <c r="Y125" s="601"/>
      <c r="Z125" s="601"/>
      <c r="AA125" s="601"/>
      <c r="AB125" s="601"/>
      <c r="AC125" s="601"/>
      <c r="AD125" s="601"/>
      <c r="AE125" s="601"/>
      <c r="AF125" s="601"/>
      <c r="AG125" s="601"/>
      <c r="AH125" s="601"/>
      <c r="AI125" s="601"/>
      <c r="AJ125" s="601"/>
      <c r="AK125" s="601"/>
      <c r="AL125" s="601"/>
      <c r="AM125" s="601"/>
      <c r="AN125" s="601"/>
      <c r="AO125" s="601"/>
      <c r="AP125" s="601"/>
      <c r="AQ125" s="601"/>
      <c r="AR125" s="601"/>
      <c r="AS125" s="601"/>
      <c r="AT125" s="601"/>
      <c r="AU125" s="601"/>
      <c r="AV125" s="601"/>
      <c r="AW125" s="601"/>
      <c r="AX125" s="601"/>
      <c r="AY125" s="601"/>
      <c r="AZ125" s="601"/>
      <c r="BA125" s="602"/>
      <c r="BB125" s="299">
        <f>SUM(BB126:BB129)</f>
        <v>135</v>
      </c>
      <c r="BC125" s="600"/>
      <c r="BD125" s="601"/>
      <c r="BE125" s="601"/>
      <c r="BF125" s="749"/>
      <c r="BG125" s="726"/>
      <c r="BH125" s="601"/>
      <c r="BI125" s="601"/>
      <c r="BJ125" s="749"/>
      <c r="BK125" s="442">
        <f>SUM(BK126:BK129)</f>
        <v>13</v>
      </c>
      <c r="BL125" s="270"/>
      <c r="BM125" s="271"/>
      <c r="BN125" s="241"/>
      <c r="BO125" s="272"/>
      <c r="BP125" s="270"/>
      <c r="BQ125" s="272"/>
      <c r="BR125" s="270"/>
      <c r="BS125" s="271"/>
      <c r="BT125" s="241"/>
      <c r="BU125" s="273"/>
      <c r="BV125" s="270"/>
      <c r="BW125" s="271"/>
      <c r="BX125" s="241"/>
      <c r="BY125" s="272"/>
      <c r="BZ125" s="270"/>
      <c r="CA125" s="271"/>
      <c r="CB125" s="272"/>
      <c r="CC125" s="274"/>
      <c r="CD125" s="270"/>
      <c r="CE125" s="272"/>
      <c r="CF125" s="275"/>
      <c r="CG125" s="272"/>
      <c r="CH125" s="270"/>
      <c r="CI125" s="272"/>
      <c r="CJ125" s="275"/>
      <c r="CK125" s="276"/>
      <c r="CL125" s="270"/>
      <c r="CM125" s="272"/>
      <c r="CN125" s="270"/>
      <c r="CO125" s="272"/>
      <c r="CP125" s="270"/>
      <c r="CQ125" s="272"/>
      <c r="CR125" s="270"/>
      <c r="CS125" s="272"/>
      <c r="CT125" s="277"/>
      <c r="CU125" s="272"/>
      <c r="CV125" s="278"/>
      <c r="CW125" s="272"/>
      <c r="CX125" s="270"/>
      <c r="CY125" s="272"/>
      <c r="CZ125" s="270"/>
      <c r="DA125" s="272"/>
      <c r="DB125" s="241"/>
      <c r="DC125" s="272"/>
      <c r="DD125" s="208"/>
      <c r="DE125" s="272"/>
      <c r="DF125" s="208"/>
      <c r="DG125" s="208"/>
      <c r="DH125" s="275"/>
      <c r="DI125" s="275"/>
      <c r="DJ125" s="275"/>
      <c r="DK125" s="270"/>
      <c r="DL125" s="272"/>
      <c r="DM125" s="207"/>
      <c r="DN125" s="272"/>
      <c r="DO125" s="272"/>
      <c r="DP125" s="272"/>
      <c r="DQ125" s="272"/>
      <c r="DR125" s="209"/>
      <c r="DS125" s="279"/>
      <c r="DT125" s="279"/>
      <c r="DU125" s="279"/>
      <c r="DV125" s="280"/>
      <c r="DW125" s="280"/>
      <c r="DX125" s="280"/>
      <c r="DY125" s="280"/>
      <c r="DZ125" s="280"/>
      <c r="EA125" s="280"/>
      <c r="EB125" s="280"/>
      <c r="EC125" s="280"/>
      <c r="ED125" s="280"/>
      <c r="EE125" s="280"/>
      <c r="EF125" s="120"/>
      <c r="EG125" s="121"/>
      <c r="EH125" s="122">
        <f t="shared" si="56"/>
        <v>0</v>
      </c>
      <c r="EI125" s="88"/>
      <c r="EJ125" s="88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</row>
    <row r="126" spans="1:213" ht="21" customHeight="1">
      <c r="A126" s="344">
        <v>1</v>
      </c>
      <c r="B126" s="467" t="s">
        <v>209</v>
      </c>
      <c r="C126" s="390"/>
      <c r="D126" s="123"/>
      <c r="E126" s="123"/>
      <c r="F126" s="123"/>
      <c r="G126" s="123"/>
      <c r="H126" s="107"/>
      <c r="I126" s="123"/>
      <c r="J126" s="123"/>
      <c r="K126" s="123"/>
      <c r="L126" s="123"/>
      <c r="M126" s="107"/>
      <c r="N126" s="124"/>
      <c r="O126" s="124"/>
      <c r="P126" s="124"/>
      <c r="Q126" s="124"/>
      <c r="R126" s="107"/>
      <c r="S126" s="124"/>
      <c r="T126" s="124"/>
      <c r="U126" s="124"/>
      <c r="V126" s="319"/>
      <c r="W126" s="107"/>
      <c r="X126" s="234"/>
      <c r="Y126" s="125"/>
      <c r="Z126" s="125"/>
      <c r="AA126" s="125"/>
      <c r="AB126" s="107"/>
      <c r="AC126" s="125"/>
      <c r="AD126" s="125"/>
      <c r="AE126" s="125"/>
      <c r="AF126" s="125"/>
      <c r="AG126" s="107"/>
      <c r="AH126" s="238"/>
      <c r="AI126" s="238">
        <v>30</v>
      </c>
      <c r="AJ126" s="238"/>
      <c r="AK126" s="238"/>
      <c r="AL126" s="193">
        <v>3</v>
      </c>
      <c r="AM126" s="238"/>
      <c r="AN126" s="238"/>
      <c r="AO126" s="238"/>
      <c r="AP126" s="238"/>
      <c r="AQ126" s="193"/>
      <c r="AR126" s="236"/>
      <c r="AS126" s="236"/>
      <c r="AT126" s="236"/>
      <c r="AU126" s="236"/>
      <c r="AV126" s="107"/>
      <c r="AW126" s="236"/>
      <c r="AX126" s="236"/>
      <c r="AY126" s="236"/>
      <c r="AZ126" s="236"/>
      <c r="BA126" s="107"/>
      <c r="BB126" s="470">
        <v>30</v>
      </c>
      <c r="BC126" s="344">
        <f t="shared" ref="BC126:BF129" si="69">D126+I126+N126+S126+X126+AC126+AH126+AM126+AR126+AW126</f>
        <v>0</v>
      </c>
      <c r="BD126" s="107">
        <f t="shared" si="69"/>
        <v>30</v>
      </c>
      <c r="BE126" s="107">
        <f t="shared" si="69"/>
        <v>0</v>
      </c>
      <c r="BF126" s="443">
        <f t="shared" si="69"/>
        <v>0</v>
      </c>
      <c r="BG126" s="102">
        <v>0</v>
      </c>
      <c r="BH126" s="107">
        <v>18</v>
      </c>
      <c r="BI126" s="107">
        <v>0</v>
      </c>
      <c r="BJ126" s="443">
        <v>0</v>
      </c>
      <c r="BK126" s="213">
        <f>SUM(H126,M126,R126,W126,AB126,AG126,AL126,AQ126,AV126,BA126)</f>
        <v>3</v>
      </c>
      <c r="BL126" s="107"/>
      <c r="BM126" s="134"/>
      <c r="BN126" s="102"/>
      <c r="BO126" s="120"/>
      <c r="BP126" s="107"/>
      <c r="BQ126" s="120"/>
      <c r="BR126" s="107"/>
      <c r="BS126" s="134"/>
      <c r="BT126" s="102"/>
      <c r="BU126" s="193"/>
      <c r="BV126" s="107"/>
      <c r="BW126" s="134"/>
      <c r="BX126" s="102"/>
      <c r="BY126" s="120"/>
      <c r="BZ126" s="107"/>
      <c r="CA126" s="134"/>
      <c r="CB126" s="120"/>
      <c r="CC126" s="122"/>
      <c r="CD126" s="130"/>
      <c r="CE126" s="131"/>
      <c r="CF126" s="201"/>
      <c r="CG126" s="131"/>
      <c r="CH126" s="130"/>
      <c r="CI126" s="131"/>
      <c r="CJ126" s="201"/>
      <c r="CK126" s="202"/>
      <c r="CL126" s="130"/>
      <c r="CM126" s="131"/>
      <c r="CN126" s="130"/>
      <c r="CO126" s="131"/>
      <c r="CP126" s="130"/>
      <c r="CQ126" s="131"/>
      <c r="CR126" s="130"/>
      <c r="CS126" s="131"/>
      <c r="CT126" s="195"/>
      <c r="CU126" s="131"/>
      <c r="CV126" s="138"/>
      <c r="CW126" s="131"/>
      <c r="CX126" s="130"/>
      <c r="CY126" s="131"/>
      <c r="CZ126" s="130"/>
      <c r="DA126" s="131"/>
      <c r="DB126" s="102"/>
      <c r="DC126" s="120"/>
      <c r="DD126" s="140"/>
      <c r="DE126" s="120"/>
      <c r="DF126" s="140"/>
      <c r="DG126" s="140"/>
      <c r="DH126" s="23"/>
      <c r="DI126" s="23"/>
      <c r="DJ126" s="23"/>
      <c r="DK126" s="107"/>
      <c r="DL126" s="120"/>
      <c r="DM126" s="196"/>
      <c r="DN126" s="120"/>
      <c r="DO126" s="120"/>
      <c r="DP126" s="120"/>
      <c r="DQ126" s="120"/>
      <c r="DR126" s="83"/>
      <c r="DS126" s="84"/>
      <c r="DT126" s="84"/>
      <c r="DU126" s="84"/>
      <c r="DV126" s="88"/>
      <c r="DW126" s="88"/>
      <c r="DX126" s="88"/>
      <c r="DY126" s="88"/>
      <c r="DZ126" s="88"/>
      <c r="EA126" s="88"/>
      <c r="EB126" s="88"/>
      <c r="EC126" s="88"/>
      <c r="ED126" s="88"/>
      <c r="EE126" s="88"/>
      <c r="EF126" s="120">
        <f>BK126</f>
        <v>3</v>
      </c>
      <c r="EG126" s="121">
        <v>30</v>
      </c>
      <c r="EH126" s="122">
        <f t="shared" si="56"/>
        <v>3</v>
      </c>
      <c r="EI126" s="88"/>
      <c r="EJ126" s="88"/>
    </row>
    <row r="127" spans="1:213" ht="21" customHeight="1">
      <c r="A127" s="344">
        <v>2</v>
      </c>
      <c r="B127" s="467" t="s">
        <v>210</v>
      </c>
      <c r="C127" s="390"/>
      <c r="D127" s="123"/>
      <c r="E127" s="123"/>
      <c r="F127" s="123"/>
      <c r="G127" s="123"/>
      <c r="H127" s="107"/>
      <c r="I127" s="123"/>
      <c r="J127" s="123"/>
      <c r="K127" s="123"/>
      <c r="L127" s="123"/>
      <c r="M127" s="107"/>
      <c r="N127" s="124"/>
      <c r="O127" s="124"/>
      <c r="P127" s="124"/>
      <c r="Q127" s="124"/>
      <c r="R127" s="107"/>
      <c r="S127" s="124"/>
      <c r="T127" s="124"/>
      <c r="U127" s="124"/>
      <c r="V127" s="319"/>
      <c r="W127" s="107"/>
      <c r="X127" s="234"/>
      <c r="Y127" s="125"/>
      <c r="Z127" s="125"/>
      <c r="AA127" s="125"/>
      <c r="AB127" s="107"/>
      <c r="AC127" s="125">
        <v>15</v>
      </c>
      <c r="AD127" s="125">
        <v>30</v>
      </c>
      <c r="AE127" s="125"/>
      <c r="AF127" s="125"/>
      <c r="AG127" s="193">
        <v>4</v>
      </c>
      <c r="AH127" s="238"/>
      <c r="AI127" s="238"/>
      <c r="AJ127" s="238"/>
      <c r="AK127" s="238"/>
      <c r="AL127" s="107"/>
      <c r="AM127" s="238"/>
      <c r="AN127" s="238"/>
      <c r="AO127" s="238"/>
      <c r="AP127" s="238"/>
      <c r="AQ127" s="107"/>
      <c r="AR127" s="236"/>
      <c r="AS127" s="236"/>
      <c r="AT127" s="236"/>
      <c r="AU127" s="236"/>
      <c r="AV127" s="107"/>
      <c r="AW127" s="236"/>
      <c r="AX127" s="236"/>
      <c r="AY127" s="236"/>
      <c r="AZ127" s="236"/>
      <c r="BA127" s="107"/>
      <c r="BB127" s="470">
        <f>BC127+BD127+BE127+BF127</f>
        <v>45</v>
      </c>
      <c r="BC127" s="344">
        <f t="shared" si="69"/>
        <v>15</v>
      </c>
      <c r="BD127" s="107">
        <f t="shared" si="69"/>
        <v>30</v>
      </c>
      <c r="BE127" s="107">
        <f t="shared" si="69"/>
        <v>0</v>
      </c>
      <c r="BF127" s="443">
        <f t="shared" si="69"/>
        <v>0</v>
      </c>
      <c r="BG127" s="102">
        <v>9</v>
      </c>
      <c r="BH127" s="107">
        <v>18</v>
      </c>
      <c r="BI127" s="107">
        <v>0</v>
      </c>
      <c r="BJ127" s="443">
        <v>0</v>
      </c>
      <c r="BK127" s="213">
        <f>SUM(H127,M127,R127,W127,AB127,AG127,AL127,AQ127,AV127,BA127)</f>
        <v>4</v>
      </c>
      <c r="BL127" s="107"/>
      <c r="BM127" s="134"/>
      <c r="BN127" s="102"/>
      <c r="BO127" s="120"/>
      <c r="BP127" s="107"/>
      <c r="BQ127" s="120"/>
      <c r="BR127" s="107"/>
      <c r="BS127" s="134"/>
      <c r="BT127" s="102"/>
      <c r="BU127" s="193"/>
      <c r="BV127" s="107"/>
      <c r="BW127" s="134"/>
      <c r="BX127" s="102"/>
      <c r="BY127" s="120"/>
      <c r="BZ127" s="107"/>
      <c r="CA127" s="134"/>
      <c r="CB127" s="120"/>
      <c r="CC127" s="122"/>
      <c r="CD127" s="130"/>
      <c r="CE127" s="131"/>
      <c r="CF127" s="201"/>
      <c r="CG127" s="131"/>
      <c r="CH127" s="130"/>
      <c r="CI127" s="131"/>
      <c r="CJ127" s="201"/>
      <c r="CK127" s="202"/>
      <c r="CL127" s="130"/>
      <c r="CM127" s="131"/>
      <c r="CN127" s="130"/>
      <c r="CO127" s="131"/>
      <c r="CP127" s="130"/>
      <c r="CQ127" s="131"/>
      <c r="CR127" s="130"/>
      <c r="CS127" s="131"/>
      <c r="CT127" s="195"/>
      <c r="CU127" s="131"/>
      <c r="CV127" s="138"/>
      <c r="CW127" s="131"/>
      <c r="CX127" s="130"/>
      <c r="CY127" s="131"/>
      <c r="CZ127" s="130"/>
      <c r="DA127" s="131"/>
      <c r="DB127" s="102"/>
      <c r="DC127" s="120"/>
      <c r="DD127" s="140"/>
      <c r="DE127" s="120"/>
      <c r="DF127" s="140"/>
      <c r="DG127" s="140"/>
      <c r="DH127" s="23"/>
      <c r="DI127" s="23"/>
      <c r="DJ127" s="23"/>
      <c r="DK127" s="107"/>
      <c r="DL127" s="120"/>
      <c r="DM127" s="196"/>
      <c r="DN127" s="120"/>
      <c r="DO127" s="120"/>
      <c r="DP127" s="120"/>
      <c r="DQ127" s="120"/>
      <c r="DR127" s="83"/>
      <c r="DS127" s="84"/>
      <c r="DT127" s="84"/>
      <c r="DU127" s="84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120"/>
      <c r="EG127" s="121">
        <v>30</v>
      </c>
      <c r="EH127" s="122">
        <f t="shared" si="56"/>
        <v>2.6666666666666665</v>
      </c>
      <c r="EI127" s="88"/>
      <c r="EJ127" s="88"/>
    </row>
    <row r="128" spans="1:213" ht="21" customHeight="1">
      <c r="A128" s="344">
        <v>3</v>
      </c>
      <c r="B128" s="467" t="s">
        <v>211</v>
      </c>
      <c r="C128" s="390"/>
      <c r="D128" s="123"/>
      <c r="E128" s="123"/>
      <c r="F128" s="123"/>
      <c r="G128" s="123"/>
      <c r="H128" s="107"/>
      <c r="I128" s="123"/>
      <c r="J128" s="123"/>
      <c r="K128" s="123"/>
      <c r="L128" s="123"/>
      <c r="M128" s="107"/>
      <c r="N128" s="124"/>
      <c r="O128" s="124"/>
      <c r="P128" s="124"/>
      <c r="Q128" s="124"/>
      <c r="R128" s="107"/>
      <c r="S128" s="124"/>
      <c r="T128" s="124"/>
      <c r="U128" s="124"/>
      <c r="V128" s="319"/>
      <c r="W128" s="107"/>
      <c r="X128" s="234"/>
      <c r="Y128" s="125"/>
      <c r="Z128" s="125"/>
      <c r="AA128" s="125"/>
      <c r="AB128" s="107"/>
      <c r="AC128" s="125">
        <v>15</v>
      </c>
      <c r="AD128" s="125">
        <v>15</v>
      </c>
      <c r="AE128" s="125"/>
      <c r="AF128" s="125"/>
      <c r="AG128" s="193">
        <v>3</v>
      </c>
      <c r="AH128" s="238"/>
      <c r="AI128" s="238"/>
      <c r="AJ128" s="238"/>
      <c r="AK128" s="238"/>
      <c r="AL128" s="193"/>
      <c r="AM128" s="238"/>
      <c r="AN128" s="238"/>
      <c r="AO128" s="238"/>
      <c r="AP128" s="238"/>
      <c r="AQ128" s="107"/>
      <c r="AR128" s="236"/>
      <c r="AS128" s="236"/>
      <c r="AT128" s="236"/>
      <c r="AU128" s="236"/>
      <c r="AV128" s="107"/>
      <c r="AW128" s="236"/>
      <c r="AX128" s="236"/>
      <c r="AY128" s="236"/>
      <c r="AZ128" s="236"/>
      <c r="BA128" s="107"/>
      <c r="BB128" s="470">
        <v>30</v>
      </c>
      <c r="BC128" s="344">
        <f t="shared" si="69"/>
        <v>15</v>
      </c>
      <c r="BD128" s="107">
        <f t="shared" si="69"/>
        <v>15</v>
      </c>
      <c r="BE128" s="107">
        <f t="shared" si="69"/>
        <v>0</v>
      </c>
      <c r="BF128" s="443">
        <f t="shared" si="69"/>
        <v>0</v>
      </c>
      <c r="BG128" s="102">
        <v>9</v>
      </c>
      <c r="BH128" s="107">
        <v>9</v>
      </c>
      <c r="BI128" s="107">
        <v>0</v>
      </c>
      <c r="BJ128" s="443">
        <v>0</v>
      </c>
      <c r="BK128" s="213">
        <f>SUM(H128,M128,R128,W128,AB128,AG128,AL128,AQ128,AV128,BA128)</f>
        <v>3</v>
      </c>
      <c r="BL128" s="107"/>
      <c r="BM128" s="134"/>
      <c r="BN128" s="102"/>
      <c r="BO128" s="120"/>
      <c r="BP128" s="107"/>
      <c r="BQ128" s="120"/>
      <c r="BR128" s="107"/>
      <c r="BS128" s="134"/>
      <c r="BT128" s="102"/>
      <c r="BU128" s="193"/>
      <c r="BV128" s="107"/>
      <c r="BW128" s="134"/>
      <c r="BX128" s="102"/>
      <c r="BY128" s="120"/>
      <c r="BZ128" s="107"/>
      <c r="CA128" s="134"/>
      <c r="CB128" s="120"/>
      <c r="CC128" s="122"/>
      <c r="CD128" s="130"/>
      <c r="CE128" s="131"/>
      <c r="CF128" s="201"/>
      <c r="CG128" s="131"/>
      <c r="CH128" s="130"/>
      <c r="CI128" s="131"/>
      <c r="CJ128" s="201"/>
      <c r="CK128" s="202"/>
      <c r="CL128" s="130"/>
      <c r="CM128" s="131"/>
      <c r="CN128" s="130"/>
      <c r="CO128" s="131"/>
      <c r="CP128" s="130"/>
      <c r="CQ128" s="131"/>
      <c r="CR128" s="130"/>
      <c r="CS128" s="131"/>
      <c r="CT128" s="195"/>
      <c r="CU128" s="131"/>
      <c r="CV128" s="138"/>
      <c r="CW128" s="131"/>
      <c r="CX128" s="130"/>
      <c r="CY128" s="131"/>
      <c r="CZ128" s="130"/>
      <c r="DA128" s="131"/>
      <c r="DB128" s="102"/>
      <c r="DC128" s="120"/>
      <c r="DD128" s="140"/>
      <c r="DE128" s="120"/>
      <c r="DF128" s="140"/>
      <c r="DG128" s="140"/>
      <c r="DH128" s="23"/>
      <c r="DI128" s="23"/>
      <c r="DJ128" s="23"/>
      <c r="DK128" s="107"/>
      <c r="DL128" s="120"/>
      <c r="DM128" s="196"/>
      <c r="DN128" s="120"/>
      <c r="DO128" s="120"/>
      <c r="DP128" s="120"/>
      <c r="DQ128" s="120"/>
      <c r="DR128" s="83"/>
      <c r="DS128" s="84"/>
      <c r="DT128" s="84"/>
      <c r="DU128" s="84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120">
        <f>BK128</f>
        <v>3</v>
      </c>
      <c r="EG128" s="121">
        <v>20</v>
      </c>
      <c r="EH128" s="122">
        <f t="shared" si="56"/>
        <v>2</v>
      </c>
      <c r="EI128" s="88"/>
      <c r="EJ128" s="88"/>
    </row>
    <row r="129" spans="1:213" ht="21" customHeight="1">
      <c r="A129" s="344">
        <v>4</v>
      </c>
      <c r="B129" s="467" t="s">
        <v>212</v>
      </c>
      <c r="C129" s="390"/>
      <c r="D129" s="123"/>
      <c r="E129" s="123"/>
      <c r="F129" s="123"/>
      <c r="G129" s="123"/>
      <c r="H129" s="107"/>
      <c r="I129" s="123"/>
      <c r="J129" s="123"/>
      <c r="K129" s="123"/>
      <c r="L129" s="123"/>
      <c r="M129" s="107"/>
      <c r="N129" s="124"/>
      <c r="O129" s="124"/>
      <c r="P129" s="124"/>
      <c r="Q129" s="124"/>
      <c r="R129" s="107"/>
      <c r="S129" s="124"/>
      <c r="T129" s="124"/>
      <c r="U129" s="124"/>
      <c r="V129" s="319"/>
      <c r="W129" s="107"/>
      <c r="X129" s="234"/>
      <c r="Y129" s="125"/>
      <c r="Z129" s="125"/>
      <c r="AA129" s="125"/>
      <c r="AB129" s="107"/>
      <c r="AC129" s="125"/>
      <c r="AD129" s="125"/>
      <c r="AE129" s="125"/>
      <c r="AF129" s="125"/>
      <c r="AG129" s="193"/>
      <c r="AH129" s="238"/>
      <c r="AI129" s="238"/>
      <c r="AJ129" s="238"/>
      <c r="AK129" s="238"/>
      <c r="AL129" s="321" t="s">
        <v>114</v>
      </c>
      <c r="AM129" s="238">
        <v>15</v>
      </c>
      <c r="AN129" s="238">
        <v>15</v>
      </c>
      <c r="AO129" s="238"/>
      <c r="AP129" s="238"/>
      <c r="AQ129" s="321">
        <v>3</v>
      </c>
      <c r="AR129" s="236"/>
      <c r="AS129" s="236"/>
      <c r="AT129" s="236"/>
      <c r="AU129" s="236"/>
      <c r="AV129" s="102"/>
      <c r="AW129" s="236"/>
      <c r="AX129" s="236"/>
      <c r="AY129" s="236"/>
      <c r="AZ129" s="236"/>
      <c r="BA129" s="102"/>
      <c r="BB129" s="470">
        <v>30</v>
      </c>
      <c r="BC129" s="344">
        <f t="shared" si="69"/>
        <v>15</v>
      </c>
      <c r="BD129" s="107">
        <f t="shared" si="69"/>
        <v>15</v>
      </c>
      <c r="BE129" s="107">
        <f t="shared" si="69"/>
        <v>0</v>
      </c>
      <c r="BF129" s="443">
        <f t="shared" si="69"/>
        <v>0</v>
      </c>
      <c r="BG129" s="102">
        <v>9</v>
      </c>
      <c r="BH129" s="107">
        <v>9</v>
      </c>
      <c r="BI129" s="107">
        <v>0</v>
      </c>
      <c r="BJ129" s="443">
        <v>0</v>
      </c>
      <c r="BK129" s="213">
        <f>SUM(H129,M129,R129,W129,AB129,AG129,AL129,AQ129,AV129,BA129)</f>
        <v>3</v>
      </c>
      <c r="BL129" s="107"/>
      <c r="BM129" s="134"/>
      <c r="BN129" s="102"/>
      <c r="BO129" s="120"/>
      <c r="BP129" s="107"/>
      <c r="BQ129" s="120"/>
      <c r="BR129" s="107"/>
      <c r="BS129" s="134"/>
      <c r="BT129" s="102"/>
      <c r="BU129" s="193"/>
      <c r="BV129" s="107"/>
      <c r="BW129" s="134"/>
      <c r="BX129" s="102"/>
      <c r="BY129" s="120"/>
      <c r="BZ129" s="107"/>
      <c r="CA129" s="134"/>
      <c r="CB129" s="120"/>
      <c r="CC129" s="122"/>
      <c r="CD129" s="130"/>
      <c r="CE129" s="131"/>
      <c r="CF129" s="201"/>
      <c r="CG129" s="131"/>
      <c r="CH129" s="130"/>
      <c r="CI129" s="131"/>
      <c r="CJ129" s="201"/>
      <c r="CK129" s="202"/>
      <c r="CL129" s="130"/>
      <c r="CM129" s="131"/>
      <c r="CN129" s="130"/>
      <c r="CO129" s="131"/>
      <c r="CP129" s="130"/>
      <c r="CQ129" s="131"/>
      <c r="CR129" s="130"/>
      <c r="CS129" s="131"/>
      <c r="CT129" s="195"/>
      <c r="CU129" s="131"/>
      <c r="CV129" s="138"/>
      <c r="CW129" s="131"/>
      <c r="CX129" s="130"/>
      <c r="CY129" s="131"/>
      <c r="CZ129" s="130"/>
      <c r="DA129" s="131"/>
      <c r="DB129" s="102"/>
      <c r="DC129" s="120"/>
      <c r="DD129" s="140"/>
      <c r="DE129" s="120"/>
      <c r="DF129" s="140"/>
      <c r="DG129" s="140"/>
      <c r="DH129" s="23"/>
      <c r="DI129" s="23"/>
      <c r="DJ129" s="23"/>
      <c r="DK129" s="107"/>
      <c r="DL129" s="120"/>
      <c r="DM129" s="196"/>
      <c r="DN129" s="120"/>
      <c r="DO129" s="120"/>
      <c r="DP129" s="120"/>
      <c r="DQ129" s="120"/>
      <c r="DR129" s="83"/>
      <c r="DS129" s="84"/>
      <c r="DT129" s="84"/>
      <c r="DU129" s="84"/>
      <c r="DV129" s="88"/>
      <c r="DW129" s="88"/>
      <c r="DX129" s="88"/>
      <c r="DY129" s="88"/>
      <c r="DZ129" s="88"/>
      <c r="EA129" s="88"/>
      <c r="EB129" s="88"/>
      <c r="EC129" s="88"/>
      <c r="ED129" s="88"/>
      <c r="EE129" s="88"/>
      <c r="EF129" s="120"/>
      <c r="EG129" s="121">
        <v>20</v>
      </c>
      <c r="EH129" s="122">
        <f t="shared" si="56"/>
        <v>2</v>
      </c>
      <c r="EI129" s="88"/>
      <c r="EJ129" s="88"/>
    </row>
    <row r="130" spans="1:213" s="22" customFormat="1" ht="19.899999999999999" customHeight="1">
      <c r="A130" s="723" t="s">
        <v>363</v>
      </c>
      <c r="B130" s="592"/>
      <c r="C130" s="592"/>
      <c r="D130" s="592"/>
      <c r="E130" s="592"/>
      <c r="F130" s="592"/>
      <c r="G130" s="592"/>
      <c r="H130" s="592"/>
      <c r="I130" s="592"/>
      <c r="J130" s="592"/>
      <c r="K130" s="592"/>
      <c r="L130" s="592"/>
      <c r="M130" s="592"/>
      <c r="N130" s="592"/>
      <c r="O130" s="592"/>
      <c r="P130" s="592"/>
      <c r="Q130" s="592"/>
      <c r="R130" s="592"/>
      <c r="S130" s="592"/>
      <c r="T130" s="592"/>
      <c r="U130" s="592"/>
      <c r="V130" s="592"/>
      <c r="W130" s="592"/>
      <c r="X130" s="592"/>
      <c r="Y130" s="592"/>
      <c r="Z130" s="592"/>
      <c r="AA130" s="592"/>
      <c r="AB130" s="592"/>
      <c r="AC130" s="592"/>
      <c r="AD130" s="592"/>
      <c r="AE130" s="592"/>
      <c r="AF130" s="592"/>
      <c r="AG130" s="592"/>
      <c r="AH130" s="592"/>
      <c r="AI130" s="592"/>
      <c r="AJ130" s="592"/>
      <c r="AK130" s="592"/>
      <c r="AL130" s="592"/>
      <c r="AM130" s="592"/>
      <c r="AN130" s="592"/>
      <c r="AO130" s="592"/>
      <c r="AP130" s="592"/>
      <c r="AQ130" s="592"/>
      <c r="AR130" s="592"/>
      <c r="AS130" s="592"/>
      <c r="AT130" s="592"/>
      <c r="AU130" s="592"/>
      <c r="AV130" s="592"/>
      <c r="AW130" s="592"/>
      <c r="AX130" s="592"/>
      <c r="AY130" s="592"/>
      <c r="AZ130" s="592"/>
      <c r="BA130" s="593"/>
      <c r="BB130" s="299">
        <f>SUM(BC130:BF130)</f>
        <v>0</v>
      </c>
      <c r="BC130" s="600"/>
      <c r="BD130" s="601"/>
      <c r="BE130" s="601"/>
      <c r="BF130" s="749"/>
      <c r="BG130" s="726"/>
      <c r="BH130" s="601"/>
      <c r="BI130" s="601"/>
      <c r="BJ130" s="749"/>
      <c r="BK130" s="442">
        <f>BK131</f>
        <v>29</v>
      </c>
      <c r="BL130" s="146">
        <f t="shared" ref="BL130:CK130" si="70">SUM(BL131:BL142)</f>
        <v>15</v>
      </c>
      <c r="BM130" s="146">
        <f t="shared" si="70"/>
        <v>2</v>
      </c>
      <c r="BN130" s="146">
        <f t="shared" si="70"/>
        <v>0</v>
      </c>
      <c r="BO130" s="146">
        <f t="shared" si="70"/>
        <v>0</v>
      </c>
      <c r="BP130" s="146">
        <f t="shared" si="70"/>
        <v>0</v>
      </c>
      <c r="BQ130" s="146">
        <f t="shared" si="70"/>
        <v>0</v>
      </c>
      <c r="BR130" s="146">
        <f t="shared" si="70"/>
        <v>0</v>
      </c>
      <c r="BS130" s="146">
        <f t="shared" si="70"/>
        <v>0</v>
      </c>
      <c r="BT130" s="146">
        <f t="shared" si="70"/>
        <v>0</v>
      </c>
      <c r="BU130" s="146">
        <f t="shared" si="70"/>
        <v>0</v>
      </c>
      <c r="BV130" s="146">
        <f t="shared" si="70"/>
        <v>0</v>
      </c>
      <c r="BW130" s="146">
        <f t="shared" si="70"/>
        <v>0</v>
      </c>
      <c r="BX130" s="146">
        <f t="shared" si="70"/>
        <v>30</v>
      </c>
      <c r="BY130" s="146">
        <f t="shared" si="70"/>
        <v>3</v>
      </c>
      <c r="BZ130" s="146">
        <f t="shared" si="70"/>
        <v>0</v>
      </c>
      <c r="CA130" s="146">
        <f t="shared" si="70"/>
        <v>0</v>
      </c>
      <c r="CB130" s="146">
        <f t="shared" si="70"/>
        <v>2</v>
      </c>
      <c r="CC130" s="146" t="e">
        <f t="shared" si="70"/>
        <v>#DIV/0!</v>
      </c>
      <c r="CD130" s="146">
        <f t="shared" si="70"/>
        <v>0</v>
      </c>
      <c r="CE130" s="146">
        <f t="shared" si="70"/>
        <v>0</v>
      </c>
      <c r="CF130" s="146">
        <f t="shared" si="70"/>
        <v>0</v>
      </c>
      <c r="CG130" s="146">
        <f t="shared" si="70"/>
        <v>0</v>
      </c>
      <c r="CH130" s="146">
        <f t="shared" si="70"/>
        <v>0</v>
      </c>
      <c r="CI130" s="146">
        <f t="shared" si="70"/>
        <v>0</v>
      </c>
      <c r="CJ130" s="146">
        <f t="shared" si="70"/>
        <v>0</v>
      </c>
      <c r="CK130" s="146">
        <f t="shared" si="70"/>
        <v>0</v>
      </c>
      <c r="CL130" s="146">
        <f>SUM(CL131)</f>
        <v>0</v>
      </c>
      <c r="CM130" s="146">
        <f>SUM(CM131)</f>
        <v>0</v>
      </c>
      <c r="CN130" s="146">
        <f t="shared" ref="CN130:DM130" si="71">SUM(CN131:CN142)</f>
        <v>0</v>
      </c>
      <c r="CO130" s="146">
        <f t="shared" si="71"/>
        <v>0</v>
      </c>
      <c r="CP130" s="146">
        <f t="shared" si="71"/>
        <v>0</v>
      </c>
      <c r="CQ130" s="146">
        <f t="shared" si="71"/>
        <v>0</v>
      </c>
      <c r="CR130" s="146">
        <f t="shared" si="71"/>
        <v>0</v>
      </c>
      <c r="CS130" s="146">
        <f t="shared" si="71"/>
        <v>0</v>
      </c>
      <c r="CT130" s="146">
        <f t="shared" si="71"/>
        <v>0</v>
      </c>
      <c r="CU130" s="146">
        <f t="shared" si="71"/>
        <v>0</v>
      </c>
      <c r="CV130" s="146">
        <f t="shared" si="71"/>
        <v>0</v>
      </c>
      <c r="CW130" s="146">
        <f t="shared" si="71"/>
        <v>0</v>
      </c>
      <c r="CX130" s="146">
        <f t="shared" si="71"/>
        <v>0</v>
      </c>
      <c r="CY130" s="146">
        <f t="shared" si="71"/>
        <v>0</v>
      </c>
      <c r="CZ130" s="146">
        <f t="shared" si="71"/>
        <v>0</v>
      </c>
      <c r="DA130" s="146">
        <f t="shared" si="71"/>
        <v>0</v>
      </c>
      <c r="DB130" s="146">
        <f t="shared" si="71"/>
        <v>4</v>
      </c>
      <c r="DC130" s="146">
        <f t="shared" si="71"/>
        <v>0.6</v>
      </c>
      <c r="DD130" s="146">
        <f t="shared" si="71"/>
        <v>0.33333333333333331</v>
      </c>
      <c r="DE130" s="146">
        <f t="shared" si="71"/>
        <v>0.16</v>
      </c>
      <c r="DF130" s="146">
        <f t="shared" si="71"/>
        <v>8.8888888888888892E-2</v>
      </c>
      <c r="DG130" s="146">
        <f t="shared" si="71"/>
        <v>0.42222222222222222</v>
      </c>
      <c r="DH130" s="146">
        <f t="shared" si="71"/>
        <v>0</v>
      </c>
      <c r="DI130" s="146">
        <f t="shared" si="71"/>
        <v>0</v>
      </c>
      <c r="DJ130" s="146">
        <f t="shared" si="71"/>
        <v>0</v>
      </c>
      <c r="DK130" s="146">
        <f t="shared" si="71"/>
        <v>15</v>
      </c>
      <c r="DL130" s="322">
        <f t="shared" si="71"/>
        <v>2</v>
      </c>
      <c r="DM130" s="323">
        <f t="shared" si="71"/>
        <v>1.1111111111111112</v>
      </c>
      <c r="DN130" s="324"/>
      <c r="DO130" s="324"/>
      <c r="DP130" s="324"/>
      <c r="DQ130" s="324"/>
      <c r="DR130" s="325"/>
      <c r="DS130" s="326"/>
      <c r="DT130" s="326"/>
      <c r="DU130" s="326"/>
      <c r="DV130" s="327"/>
      <c r="DW130" s="327"/>
      <c r="DX130" s="327"/>
      <c r="DY130" s="327"/>
      <c r="DZ130" s="327"/>
      <c r="EA130" s="327"/>
      <c r="EB130" s="327"/>
      <c r="EC130" s="327"/>
      <c r="ED130" s="327"/>
      <c r="EE130" s="327"/>
      <c r="EF130" s="324"/>
      <c r="EG130" s="328"/>
      <c r="EH130" s="329" t="e">
        <f t="shared" si="56"/>
        <v>#DIV/0!</v>
      </c>
      <c r="EI130" s="88"/>
      <c r="EJ130" s="88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</row>
    <row r="131" spans="1:213" s="19" customFormat="1" ht="19.899999999999999" hidden="1" customHeight="1">
      <c r="A131" s="725" t="s">
        <v>364</v>
      </c>
      <c r="B131" s="598"/>
      <c r="C131" s="598"/>
      <c r="D131" s="598"/>
      <c r="E131" s="598"/>
      <c r="F131" s="598"/>
      <c r="G131" s="598"/>
      <c r="H131" s="598"/>
      <c r="I131" s="598"/>
      <c r="J131" s="598"/>
      <c r="K131" s="598"/>
      <c r="L131" s="598"/>
      <c r="M131" s="598"/>
      <c r="N131" s="598"/>
      <c r="O131" s="598"/>
      <c r="P131" s="598"/>
      <c r="Q131" s="598"/>
      <c r="R131" s="598"/>
      <c r="S131" s="598"/>
      <c r="T131" s="598"/>
      <c r="U131" s="598"/>
      <c r="V131" s="598"/>
      <c r="W131" s="598"/>
      <c r="X131" s="598"/>
      <c r="Y131" s="598"/>
      <c r="Z131" s="598"/>
      <c r="AA131" s="598"/>
      <c r="AB131" s="598"/>
      <c r="AC131" s="598"/>
      <c r="AD131" s="598"/>
      <c r="AE131" s="598"/>
      <c r="AF131" s="598"/>
      <c r="AG131" s="598"/>
      <c r="AH131" s="598"/>
      <c r="AI131" s="598"/>
      <c r="AJ131" s="598"/>
      <c r="AK131" s="598"/>
      <c r="AL131" s="598"/>
      <c r="AM131" s="598"/>
      <c r="AN131" s="598"/>
      <c r="AO131" s="598"/>
      <c r="AP131" s="598"/>
      <c r="AQ131" s="598"/>
      <c r="AR131" s="598"/>
      <c r="AS131" s="598"/>
      <c r="AT131" s="598"/>
      <c r="AU131" s="598"/>
      <c r="AV131" s="598"/>
      <c r="AW131" s="598"/>
      <c r="AX131" s="598"/>
      <c r="AY131" s="598"/>
      <c r="AZ131" s="598"/>
      <c r="BA131" s="599"/>
      <c r="BB131" s="203">
        <f t="shared" ref="BB131:BK131" si="72">SUM(BB132:BB142)</f>
        <v>360</v>
      </c>
      <c r="BC131" s="471">
        <f t="shared" si="72"/>
        <v>85</v>
      </c>
      <c r="BD131" s="205">
        <f t="shared" si="72"/>
        <v>30</v>
      </c>
      <c r="BE131" s="205">
        <f t="shared" si="72"/>
        <v>15</v>
      </c>
      <c r="BF131" s="445">
        <f t="shared" si="72"/>
        <v>230</v>
      </c>
      <c r="BG131" s="204"/>
      <c r="BH131" s="205"/>
      <c r="BI131" s="205"/>
      <c r="BJ131" s="445"/>
      <c r="BK131" s="440">
        <f t="shared" si="72"/>
        <v>29</v>
      </c>
      <c r="BL131" s="270"/>
      <c r="BM131" s="330"/>
      <c r="BN131" s="241"/>
      <c r="BO131" s="272"/>
      <c r="BP131" s="270"/>
      <c r="BQ131" s="272"/>
      <c r="BR131" s="270"/>
      <c r="BS131" s="330"/>
      <c r="BT131" s="241"/>
      <c r="BU131" s="273"/>
      <c r="BV131" s="270"/>
      <c r="BW131" s="330"/>
      <c r="BX131" s="241"/>
      <c r="BY131" s="272"/>
      <c r="BZ131" s="270"/>
      <c r="CA131" s="271"/>
      <c r="CB131" s="272"/>
      <c r="CC131" s="274"/>
      <c r="CD131" s="270"/>
      <c r="CE131" s="272"/>
      <c r="CF131" s="275"/>
      <c r="CG131" s="272"/>
      <c r="CH131" s="270"/>
      <c r="CI131" s="272"/>
      <c r="CJ131" s="275"/>
      <c r="CK131" s="276"/>
      <c r="CL131" s="270">
        <f>SUM(CL132:CL142)</f>
        <v>0</v>
      </c>
      <c r="CM131" s="272">
        <f>SUM(CM132:CM142)</f>
        <v>0</v>
      </c>
      <c r="CN131" s="270"/>
      <c r="CO131" s="272"/>
      <c r="CP131" s="275"/>
      <c r="CQ131" s="276"/>
      <c r="CR131" s="270"/>
      <c r="CS131" s="272"/>
      <c r="CT131" s="277"/>
      <c r="CU131" s="272"/>
      <c r="CV131" s="278"/>
      <c r="CW131" s="272"/>
      <c r="CX131" s="270"/>
      <c r="CY131" s="272"/>
      <c r="CZ131" s="270"/>
      <c r="DA131" s="272"/>
      <c r="DB131" s="241"/>
      <c r="DC131" s="272"/>
      <c r="DD131" s="208"/>
      <c r="DE131" s="272"/>
      <c r="DF131" s="208"/>
      <c r="DG131" s="208"/>
      <c r="DH131" s="275"/>
      <c r="DI131" s="275"/>
      <c r="DJ131" s="275"/>
      <c r="DK131" s="270"/>
      <c r="DL131" s="272"/>
      <c r="DM131" s="207"/>
      <c r="DN131" s="272"/>
      <c r="DO131" s="272"/>
      <c r="DP131" s="272"/>
      <c r="DQ131" s="272"/>
      <c r="DR131" s="209"/>
      <c r="DS131" s="279"/>
      <c r="DT131" s="279"/>
      <c r="DU131" s="279"/>
      <c r="DV131" s="280"/>
      <c r="DW131" s="280"/>
      <c r="DX131" s="280"/>
      <c r="DY131" s="280"/>
      <c r="DZ131" s="280"/>
      <c r="EA131" s="280"/>
      <c r="EB131" s="280"/>
      <c r="EC131" s="280"/>
      <c r="ED131" s="280"/>
      <c r="EE131" s="280"/>
      <c r="EF131" s="120"/>
      <c r="EG131" s="121"/>
      <c r="EH131" s="122">
        <f t="shared" si="56"/>
        <v>0</v>
      </c>
      <c r="EI131" s="88">
        <v>29</v>
      </c>
      <c r="EJ131" s="88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</row>
    <row r="132" spans="1:213" ht="21" customHeight="1">
      <c r="A132" s="344">
        <v>1</v>
      </c>
      <c r="B132" s="480" t="s">
        <v>226</v>
      </c>
      <c r="C132" s="390"/>
      <c r="D132" s="123"/>
      <c r="E132" s="123"/>
      <c r="F132" s="123"/>
      <c r="G132" s="123"/>
      <c r="H132" s="187"/>
      <c r="I132" s="123"/>
      <c r="J132" s="123"/>
      <c r="K132" s="123"/>
      <c r="L132" s="331"/>
      <c r="M132" s="185"/>
      <c r="N132" s="124"/>
      <c r="O132" s="124"/>
      <c r="P132" s="124"/>
      <c r="Q132" s="124"/>
      <c r="R132" s="187"/>
      <c r="S132" s="124"/>
      <c r="T132" s="124"/>
      <c r="U132" s="124"/>
      <c r="V132" s="319"/>
      <c r="W132" s="185"/>
      <c r="X132" s="125"/>
      <c r="Y132" s="125"/>
      <c r="Z132" s="125"/>
      <c r="AA132" s="125"/>
      <c r="AB132" s="120"/>
      <c r="AC132" s="125"/>
      <c r="AD132" s="125"/>
      <c r="AE132" s="125"/>
      <c r="AF132" s="125"/>
      <c r="AG132" s="120"/>
      <c r="AH132" s="186"/>
      <c r="AI132" s="186"/>
      <c r="AJ132" s="186"/>
      <c r="AK132" s="186"/>
      <c r="AL132" s="107"/>
      <c r="AM132" s="235"/>
      <c r="AN132" s="235"/>
      <c r="AO132" s="235"/>
      <c r="AP132" s="235"/>
      <c r="AQ132" s="193"/>
      <c r="AR132" s="216"/>
      <c r="AS132" s="216"/>
      <c r="AT132" s="216"/>
      <c r="AU132" s="216"/>
      <c r="AV132" s="120" t="s">
        <v>114</v>
      </c>
      <c r="AW132" s="216"/>
      <c r="AX132" s="216"/>
      <c r="AY132" s="216"/>
      <c r="AZ132" s="216">
        <v>15</v>
      </c>
      <c r="BA132" s="120">
        <v>2</v>
      </c>
      <c r="BB132" s="470">
        <f>SUM(BC132:BF132)</f>
        <v>15</v>
      </c>
      <c r="BC132" s="344">
        <f t="shared" ref="BC132:BC142" si="73">D132+I132+N132+S132+X132+AC132+AH132+AM132+AR132+AW132</f>
        <v>0</v>
      </c>
      <c r="BD132" s="107">
        <f t="shared" ref="BD132:BD142" si="74">E132+J132+O132+T132+Y132+AD132+AI132+AN132+AS132+AX132</f>
        <v>0</v>
      </c>
      <c r="BE132" s="107">
        <f t="shared" ref="BE132:BE142" si="75">F132+K132+P132+U132+Z132+AE132+AJ132+AO132+AT132+AY132</f>
        <v>0</v>
      </c>
      <c r="BF132" s="443">
        <f t="shared" ref="BF132:BF142" si="76">G132+L132+Q132+V132+AA132+AF132+AK132+AP132+AU132+AZ132</f>
        <v>15</v>
      </c>
      <c r="BG132" s="102">
        <v>0</v>
      </c>
      <c r="BH132" s="107">
        <v>0</v>
      </c>
      <c r="BI132" s="107">
        <v>0</v>
      </c>
      <c r="BJ132" s="443">
        <v>9</v>
      </c>
      <c r="BK132" s="213">
        <f t="shared" ref="BK132:BK142" si="77">SUM(H132,M132,R132,W132,AB132,AG132,AL132,AQ132,AV132,BA132)</f>
        <v>2</v>
      </c>
      <c r="BL132" s="107">
        <f>BB132</f>
        <v>15</v>
      </c>
      <c r="BM132" s="194">
        <f>BK132</f>
        <v>2</v>
      </c>
      <c r="BN132" s="102"/>
      <c r="BO132" s="120"/>
      <c r="BP132" s="107"/>
      <c r="BQ132" s="120"/>
      <c r="BR132" s="107"/>
      <c r="BS132" s="194"/>
      <c r="BT132" s="102"/>
      <c r="BU132" s="193"/>
      <c r="BV132" s="107"/>
      <c r="BW132" s="194"/>
      <c r="BX132" s="102"/>
      <c r="BY132" s="120"/>
      <c r="BZ132" s="107"/>
      <c r="CA132" s="134"/>
      <c r="CB132" s="120">
        <f>BK132</f>
        <v>2</v>
      </c>
      <c r="CC132" s="122" t="e">
        <f>CB132*100/BK204</f>
        <v>#DIV/0!</v>
      </c>
      <c r="CD132" s="130"/>
      <c r="CE132" s="131"/>
      <c r="CF132" s="201"/>
      <c r="CG132" s="131"/>
      <c r="CH132" s="130"/>
      <c r="CI132" s="131"/>
      <c r="CJ132" s="201"/>
      <c r="CK132" s="202"/>
      <c r="CL132" s="130"/>
      <c r="CM132" s="131"/>
      <c r="CN132" s="130"/>
      <c r="CO132" s="131"/>
      <c r="CP132" s="201"/>
      <c r="CQ132" s="202"/>
      <c r="CR132" s="130"/>
      <c r="CS132" s="131"/>
      <c r="CT132" s="195"/>
      <c r="CU132" s="131"/>
      <c r="CV132" s="138"/>
      <c r="CW132" s="131"/>
      <c r="CX132" s="130"/>
      <c r="CY132" s="131"/>
      <c r="CZ132" s="130"/>
      <c r="DA132" s="131"/>
      <c r="DB132" s="102">
        <v>4</v>
      </c>
      <c r="DC132" s="120">
        <f>BB132/25</f>
        <v>0.6</v>
      </c>
      <c r="DD132" s="140">
        <f>DC132*100/180</f>
        <v>0.33333333333333331</v>
      </c>
      <c r="DE132" s="120">
        <f>DB132/25</f>
        <v>0.16</v>
      </c>
      <c r="DF132" s="140">
        <f>DE132*100/180</f>
        <v>8.8888888888888892E-2</v>
      </c>
      <c r="DG132" s="140">
        <f>DD132+DF132</f>
        <v>0.42222222222222222</v>
      </c>
      <c r="DH132" s="23"/>
      <c r="DI132" s="23"/>
      <c r="DJ132" s="23"/>
      <c r="DK132" s="107">
        <f>BB132</f>
        <v>15</v>
      </c>
      <c r="DL132" s="120">
        <f>BK132</f>
        <v>2</v>
      </c>
      <c r="DM132" s="196">
        <f>DL132*100/180</f>
        <v>1.1111111111111112</v>
      </c>
      <c r="DN132" s="120">
        <f>BK132</f>
        <v>2</v>
      </c>
      <c r="DO132" s="120"/>
      <c r="DP132" s="120"/>
      <c r="DQ132" s="120"/>
      <c r="DR132" s="83" t="s">
        <v>227</v>
      </c>
      <c r="DS132" s="84"/>
      <c r="DT132" s="84"/>
      <c r="DU132" s="84"/>
      <c r="DV132" s="88"/>
      <c r="DW132" s="88"/>
      <c r="DX132" s="88"/>
      <c r="DY132" s="88"/>
      <c r="DZ132" s="88"/>
      <c r="EA132" s="88"/>
      <c r="EB132" s="88"/>
      <c r="EC132" s="88"/>
      <c r="ED132" s="88"/>
      <c r="EE132" s="88"/>
      <c r="EF132" s="120">
        <f>BK132</f>
        <v>2</v>
      </c>
      <c r="EG132" s="121">
        <v>30</v>
      </c>
      <c r="EH132" s="122">
        <f t="shared" si="56"/>
        <v>4</v>
      </c>
      <c r="EI132" s="88"/>
      <c r="EJ132" s="88"/>
    </row>
    <row r="133" spans="1:213" ht="21" customHeight="1">
      <c r="A133" s="344">
        <v>2</v>
      </c>
      <c r="B133" s="480" t="s">
        <v>215</v>
      </c>
      <c r="C133" s="390"/>
      <c r="D133" s="123"/>
      <c r="E133" s="123"/>
      <c r="F133" s="123"/>
      <c r="G133" s="123"/>
      <c r="H133" s="187"/>
      <c r="I133" s="123"/>
      <c r="J133" s="123"/>
      <c r="K133" s="123"/>
      <c r="L133" s="331"/>
      <c r="M133" s="185"/>
      <c r="N133" s="124"/>
      <c r="O133" s="124"/>
      <c r="P133" s="124"/>
      <c r="Q133" s="124"/>
      <c r="R133" s="187"/>
      <c r="S133" s="124"/>
      <c r="T133" s="124"/>
      <c r="U133" s="124"/>
      <c r="V133" s="319"/>
      <c r="W133" s="185"/>
      <c r="X133" s="125">
        <v>5</v>
      </c>
      <c r="Y133" s="125">
        <v>15</v>
      </c>
      <c r="Z133" s="125"/>
      <c r="AA133" s="125"/>
      <c r="AB133" s="120">
        <v>2</v>
      </c>
      <c r="AC133" s="125"/>
      <c r="AD133" s="125"/>
      <c r="AE133" s="125"/>
      <c r="AF133" s="125"/>
      <c r="AG133" s="120"/>
      <c r="AH133" s="186"/>
      <c r="AI133" s="186"/>
      <c r="AJ133" s="186"/>
      <c r="AK133" s="186"/>
      <c r="AL133" s="107"/>
      <c r="AM133" s="235"/>
      <c r="AN133" s="235"/>
      <c r="AO133" s="235"/>
      <c r="AP133" s="235"/>
      <c r="AQ133" s="193"/>
      <c r="AR133" s="216"/>
      <c r="AS133" s="216"/>
      <c r="AT133" s="216"/>
      <c r="AU133" s="216"/>
      <c r="AV133" s="120"/>
      <c r="AW133" s="216"/>
      <c r="AX133" s="216"/>
      <c r="AY133" s="216"/>
      <c r="AZ133" s="216"/>
      <c r="BA133" s="120"/>
      <c r="BB133" s="470">
        <f t="shared" ref="BB133:BB140" si="78">SUM(BC133:BF133)</f>
        <v>20</v>
      </c>
      <c r="BC133" s="344">
        <f t="shared" si="73"/>
        <v>5</v>
      </c>
      <c r="BD133" s="107">
        <f t="shared" si="74"/>
        <v>15</v>
      </c>
      <c r="BE133" s="107">
        <f t="shared" si="75"/>
        <v>0</v>
      </c>
      <c r="BF133" s="443">
        <f t="shared" si="76"/>
        <v>0</v>
      </c>
      <c r="BG133" s="102">
        <v>4</v>
      </c>
      <c r="BH133" s="107">
        <v>9</v>
      </c>
      <c r="BI133" s="107">
        <v>0</v>
      </c>
      <c r="BJ133" s="443">
        <v>0</v>
      </c>
      <c r="BK133" s="213">
        <f t="shared" si="77"/>
        <v>2</v>
      </c>
      <c r="BL133" s="107"/>
      <c r="BM133" s="194"/>
      <c r="BN133" s="102"/>
      <c r="BO133" s="120"/>
      <c r="BP133" s="107"/>
      <c r="BQ133" s="120"/>
      <c r="BR133" s="107"/>
      <c r="BS133" s="194"/>
      <c r="BT133" s="102"/>
      <c r="BU133" s="193"/>
      <c r="BV133" s="107"/>
      <c r="BW133" s="194"/>
      <c r="BX133" s="102"/>
      <c r="BY133" s="120"/>
      <c r="BZ133" s="107"/>
      <c r="CA133" s="134"/>
      <c r="CB133" s="120"/>
      <c r="CC133" s="122"/>
      <c r="CD133" s="130"/>
      <c r="CE133" s="131"/>
      <c r="CF133" s="201"/>
      <c r="CG133" s="131"/>
      <c r="CH133" s="130"/>
      <c r="CI133" s="131"/>
      <c r="CJ133" s="201"/>
      <c r="CK133" s="202"/>
      <c r="CL133" s="130"/>
      <c r="CM133" s="131"/>
      <c r="CN133" s="130"/>
      <c r="CO133" s="131"/>
      <c r="CP133" s="201"/>
      <c r="CQ133" s="202"/>
      <c r="CR133" s="130"/>
      <c r="CS133" s="131"/>
      <c r="CT133" s="195"/>
      <c r="CU133" s="131"/>
      <c r="CV133" s="138"/>
      <c r="CW133" s="131"/>
      <c r="CX133" s="130"/>
      <c r="CY133" s="131"/>
      <c r="CZ133" s="130"/>
      <c r="DA133" s="131"/>
      <c r="DB133" s="102"/>
      <c r="DC133" s="120"/>
      <c r="DD133" s="140"/>
      <c r="DE133" s="120"/>
      <c r="DF133" s="140"/>
      <c r="DG133" s="140"/>
      <c r="DH133" s="23"/>
      <c r="DI133" s="23"/>
      <c r="DJ133" s="23"/>
      <c r="DK133" s="107"/>
      <c r="DL133" s="120"/>
      <c r="DM133" s="196"/>
      <c r="DN133" s="120"/>
      <c r="DO133" s="120"/>
      <c r="DP133" s="120"/>
      <c r="DQ133" s="120"/>
      <c r="DR133" s="83"/>
      <c r="DS133" s="84"/>
      <c r="DT133" s="84"/>
      <c r="DU133" s="84"/>
      <c r="DV133" s="88"/>
      <c r="DW133" s="88"/>
      <c r="DX133" s="88"/>
      <c r="DY133" s="88"/>
      <c r="DZ133" s="88"/>
      <c r="EA133" s="88"/>
      <c r="EB133" s="88"/>
      <c r="EC133" s="88"/>
      <c r="ED133" s="88"/>
      <c r="EE133" s="88"/>
      <c r="EF133" s="120">
        <f>BK133</f>
        <v>2</v>
      </c>
      <c r="EG133" s="121">
        <v>15</v>
      </c>
      <c r="EH133" s="122">
        <f t="shared" si="56"/>
        <v>1.5</v>
      </c>
      <c r="EI133" s="88"/>
      <c r="EJ133" s="88"/>
    </row>
    <row r="134" spans="1:213" ht="21" customHeight="1">
      <c r="A134" s="344">
        <v>3</v>
      </c>
      <c r="B134" s="480" t="s">
        <v>216</v>
      </c>
      <c r="C134" s="390" t="s">
        <v>142</v>
      </c>
      <c r="D134" s="123"/>
      <c r="E134" s="123"/>
      <c r="F134" s="123"/>
      <c r="G134" s="123"/>
      <c r="H134" s="187"/>
      <c r="I134" s="123"/>
      <c r="J134" s="123"/>
      <c r="K134" s="123"/>
      <c r="L134" s="331"/>
      <c r="M134" s="185"/>
      <c r="N134" s="124"/>
      <c r="O134" s="124"/>
      <c r="P134" s="124"/>
      <c r="Q134" s="124"/>
      <c r="R134" s="187"/>
      <c r="S134" s="124"/>
      <c r="T134" s="124"/>
      <c r="U134" s="124"/>
      <c r="V134" s="319"/>
      <c r="W134" s="185"/>
      <c r="X134" s="125">
        <v>10</v>
      </c>
      <c r="Y134" s="125"/>
      <c r="Z134" s="125"/>
      <c r="AA134" s="125"/>
      <c r="AB134" s="120">
        <v>1</v>
      </c>
      <c r="AC134" s="125"/>
      <c r="AD134" s="125"/>
      <c r="AE134" s="125"/>
      <c r="AF134" s="125"/>
      <c r="AG134" s="120"/>
      <c r="AH134" s="186"/>
      <c r="AI134" s="186"/>
      <c r="AJ134" s="186"/>
      <c r="AK134" s="186"/>
      <c r="AL134" s="107"/>
      <c r="AM134" s="235"/>
      <c r="AN134" s="235"/>
      <c r="AO134" s="235"/>
      <c r="AP134" s="235"/>
      <c r="AQ134" s="193"/>
      <c r="AR134" s="216"/>
      <c r="AS134" s="216"/>
      <c r="AT134" s="216"/>
      <c r="AU134" s="216"/>
      <c r="AV134" s="120"/>
      <c r="AW134" s="216"/>
      <c r="AX134" s="216"/>
      <c r="AY134" s="216"/>
      <c r="AZ134" s="216"/>
      <c r="BA134" s="120"/>
      <c r="BB134" s="470">
        <f t="shared" si="78"/>
        <v>10</v>
      </c>
      <c r="BC134" s="344">
        <f t="shared" si="73"/>
        <v>10</v>
      </c>
      <c r="BD134" s="107">
        <f t="shared" si="74"/>
        <v>0</v>
      </c>
      <c r="BE134" s="107">
        <f t="shared" si="75"/>
        <v>0</v>
      </c>
      <c r="BF134" s="443">
        <f t="shared" si="76"/>
        <v>0</v>
      </c>
      <c r="BG134" s="102">
        <v>6</v>
      </c>
      <c r="BH134" s="107">
        <v>0</v>
      </c>
      <c r="BI134" s="107">
        <v>0</v>
      </c>
      <c r="BJ134" s="443">
        <v>0</v>
      </c>
      <c r="BK134" s="213">
        <f t="shared" si="77"/>
        <v>1</v>
      </c>
      <c r="BL134" s="107"/>
      <c r="BM134" s="194"/>
      <c r="BN134" s="102"/>
      <c r="BO134" s="120"/>
      <c r="BP134" s="107"/>
      <c r="BQ134" s="120"/>
      <c r="BR134" s="107"/>
      <c r="BS134" s="194"/>
      <c r="BT134" s="102"/>
      <c r="BU134" s="193"/>
      <c r="BV134" s="107"/>
      <c r="BW134" s="194"/>
      <c r="BX134" s="102"/>
      <c r="BY134" s="120"/>
      <c r="BZ134" s="107"/>
      <c r="CA134" s="134"/>
      <c r="CB134" s="120"/>
      <c r="CC134" s="122"/>
      <c r="CD134" s="130"/>
      <c r="CE134" s="131"/>
      <c r="CF134" s="201"/>
      <c r="CG134" s="131"/>
      <c r="CH134" s="130"/>
      <c r="CI134" s="131"/>
      <c r="CJ134" s="201"/>
      <c r="CK134" s="202"/>
      <c r="CL134" s="130"/>
      <c r="CM134" s="131"/>
      <c r="CN134" s="130"/>
      <c r="CO134" s="131"/>
      <c r="CP134" s="201"/>
      <c r="CQ134" s="202"/>
      <c r="CR134" s="130"/>
      <c r="CS134" s="131"/>
      <c r="CT134" s="195"/>
      <c r="CU134" s="131"/>
      <c r="CV134" s="138"/>
      <c r="CW134" s="131"/>
      <c r="CX134" s="130"/>
      <c r="CY134" s="131"/>
      <c r="CZ134" s="130"/>
      <c r="DA134" s="131"/>
      <c r="DB134" s="102"/>
      <c r="DC134" s="120"/>
      <c r="DD134" s="140"/>
      <c r="DE134" s="120"/>
      <c r="DF134" s="140"/>
      <c r="DG134" s="140"/>
      <c r="DH134" s="23"/>
      <c r="DI134" s="23"/>
      <c r="DJ134" s="23"/>
      <c r="DK134" s="107"/>
      <c r="DL134" s="120"/>
      <c r="DM134" s="196"/>
      <c r="DN134" s="120"/>
      <c r="DO134" s="120"/>
      <c r="DP134" s="120"/>
      <c r="DQ134" s="120"/>
      <c r="DR134" s="83"/>
      <c r="DS134" s="84"/>
      <c r="DT134" s="84"/>
      <c r="DU134" s="84"/>
      <c r="DV134" s="88"/>
      <c r="DW134" s="88"/>
      <c r="DX134" s="88"/>
      <c r="DY134" s="88"/>
      <c r="DZ134" s="88"/>
      <c r="EA134" s="88"/>
      <c r="EB134" s="88"/>
      <c r="EC134" s="88"/>
      <c r="ED134" s="88"/>
      <c r="EE134" s="88"/>
      <c r="EF134" s="120">
        <f>BK134</f>
        <v>1</v>
      </c>
      <c r="EG134" s="121">
        <v>5</v>
      </c>
      <c r="EH134" s="122">
        <f t="shared" si="56"/>
        <v>0.5</v>
      </c>
      <c r="EI134" s="88"/>
      <c r="EJ134" s="88"/>
    </row>
    <row r="135" spans="1:213" ht="21" customHeight="1">
      <c r="A135" s="344">
        <v>4</v>
      </c>
      <c r="B135" s="480" t="s">
        <v>219</v>
      </c>
      <c r="C135" s="390"/>
      <c r="D135" s="123"/>
      <c r="E135" s="123"/>
      <c r="F135" s="123"/>
      <c r="G135" s="123"/>
      <c r="H135" s="187"/>
      <c r="I135" s="123"/>
      <c r="J135" s="123"/>
      <c r="K135" s="123"/>
      <c r="L135" s="331"/>
      <c r="M135" s="185"/>
      <c r="N135" s="124"/>
      <c r="O135" s="124"/>
      <c r="P135" s="124"/>
      <c r="Q135" s="124"/>
      <c r="R135" s="187"/>
      <c r="S135" s="124"/>
      <c r="T135" s="124"/>
      <c r="U135" s="124"/>
      <c r="V135" s="319"/>
      <c r="W135" s="185"/>
      <c r="X135" s="125"/>
      <c r="Y135" s="125"/>
      <c r="Z135" s="125"/>
      <c r="AA135" s="125"/>
      <c r="AB135" s="120"/>
      <c r="AC135" s="125">
        <v>15</v>
      </c>
      <c r="AD135" s="125"/>
      <c r="AE135" s="125"/>
      <c r="AF135" s="125">
        <v>15</v>
      </c>
      <c r="AG135" s="120">
        <v>3</v>
      </c>
      <c r="AH135" s="186"/>
      <c r="AI135" s="186"/>
      <c r="AJ135" s="186"/>
      <c r="AK135" s="186"/>
      <c r="AL135" s="107"/>
      <c r="AM135" s="235"/>
      <c r="AN135" s="235"/>
      <c r="AO135" s="235"/>
      <c r="AP135" s="235"/>
      <c r="AQ135" s="193"/>
      <c r="AR135" s="216"/>
      <c r="AS135" s="216"/>
      <c r="AT135" s="216"/>
      <c r="AU135" s="216"/>
      <c r="AV135" s="120"/>
      <c r="AW135" s="216"/>
      <c r="AX135" s="216"/>
      <c r="AY135" s="216"/>
      <c r="AZ135" s="216"/>
      <c r="BA135" s="120"/>
      <c r="BB135" s="470">
        <f t="shared" si="78"/>
        <v>30</v>
      </c>
      <c r="BC135" s="344">
        <f t="shared" si="73"/>
        <v>15</v>
      </c>
      <c r="BD135" s="107">
        <f t="shared" si="74"/>
        <v>0</v>
      </c>
      <c r="BE135" s="107">
        <f t="shared" si="75"/>
        <v>0</v>
      </c>
      <c r="BF135" s="443">
        <f t="shared" si="76"/>
        <v>15</v>
      </c>
      <c r="BG135" s="102">
        <v>9</v>
      </c>
      <c r="BH135" s="107">
        <v>0</v>
      </c>
      <c r="BI135" s="107">
        <v>0</v>
      </c>
      <c r="BJ135" s="443">
        <v>9</v>
      </c>
      <c r="BK135" s="213">
        <f t="shared" si="77"/>
        <v>3</v>
      </c>
      <c r="BL135" s="107"/>
      <c r="BM135" s="194"/>
      <c r="BN135" s="102"/>
      <c r="BO135" s="120"/>
      <c r="BP135" s="107"/>
      <c r="BQ135" s="120"/>
      <c r="BR135" s="107"/>
      <c r="BS135" s="194"/>
      <c r="BT135" s="102"/>
      <c r="BU135" s="193"/>
      <c r="BV135" s="107"/>
      <c r="BW135" s="194"/>
      <c r="BX135" s="102"/>
      <c r="BY135" s="120"/>
      <c r="BZ135" s="107"/>
      <c r="CA135" s="134"/>
      <c r="CB135" s="120"/>
      <c r="CC135" s="122"/>
      <c r="CD135" s="130"/>
      <c r="CE135" s="131"/>
      <c r="CF135" s="201"/>
      <c r="CG135" s="131"/>
      <c r="CH135" s="130"/>
      <c r="CI135" s="131"/>
      <c r="CJ135" s="201"/>
      <c r="CK135" s="202"/>
      <c r="CL135" s="130"/>
      <c r="CM135" s="131"/>
      <c r="CN135" s="130"/>
      <c r="CO135" s="131"/>
      <c r="CP135" s="201"/>
      <c r="CQ135" s="202"/>
      <c r="CR135" s="130"/>
      <c r="CS135" s="131"/>
      <c r="CT135" s="195"/>
      <c r="CU135" s="131"/>
      <c r="CV135" s="138"/>
      <c r="CW135" s="131"/>
      <c r="CX135" s="130"/>
      <c r="CY135" s="131"/>
      <c r="CZ135" s="130"/>
      <c r="DA135" s="131"/>
      <c r="DB135" s="102"/>
      <c r="DC135" s="120"/>
      <c r="DD135" s="140"/>
      <c r="DE135" s="120"/>
      <c r="DF135" s="140"/>
      <c r="DG135" s="140"/>
      <c r="DH135" s="23"/>
      <c r="DI135" s="23"/>
      <c r="DJ135" s="23"/>
      <c r="DK135" s="107"/>
      <c r="DL135" s="120"/>
      <c r="DM135" s="196"/>
      <c r="DN135" s="120"/>
      <c r="DO135" s="120"/>
      <c r="DP135" s="120"/>
      <c r="DQ135" s="120"/>
      <c r="DR135" s="83"/>
      <c r="DS135" s="84"/>
      <c r="DT135" s="84"/>
      <c r="DU135" s="84"/>
      <c r="DV135" s="88"/>
      <c r="DW135" s="88"/>
      <c r="DX135" s="88"/>
      <c r="DY135" s="88"/>
      <c r="DZ135" s="88"/>
      <c r="EA135" s="88"/>
      <c r="EB135" s="88"/>
      <c r="EC135" s="88"/>
      <c r="ED135" s="88"/>
      <c r="EE135" s="88"/>
      <c r="EF135" s="120">
        <f>BK135</f>
        <v>3</v>
      </c>
      <c r="EG135" s="121">
        <v>30</v>
      </c>
      <c r="EH135" s="122">
        <f t="shared" si="56"/>
        <v>3</v>
      </c>
      <c r="EI135" s="88"/>
      <c r="EJ135" s="88"/>
    </row>
    <row r="136" spans="1:213" ht="21" customHeight="1">
      <c r="A136" s="344">
        <v>5</v>
      </c>
      <c r="B136" s="480" t="s">
        <v>224</v>
      </c>
      <c r="C136" s="390"/>
      <c r="D136" s="123"/>
      <c r="E136" s="123"/>
      <c r="F136" s="123"/>
      <c r="G136" s="123"/>
      <c r="H136" s="187"/>
      <c r="I136" s="123"/>
      <c r="J136" s="123"/>
      <c r="K136" s="123"/>
      <c r="L136" s="331"/>
      <c r="M136" s="185"/>
      <c r="N136" s="124"/>
      <c r="O136" s="124"/>
      <c r="P136" s="124"/>
      <c r="Q136" s="124"/>
      <c r="R136" s="187"/>
      <c r="S136" s="124"/>
      <c r="T136" s="124"/>
      <c r="U136" s="124"/>
      <c r="V136" s="319"/>
      <c r="W136" s="185"/>
      <c r="X136" s="125"/>
      <c r="Y136" s="125"/>
      <c r="Z136" s="125"/>
      <c r="AA136" s="125"/>
      <c r="AB136" s="200"/>
      <c r="AC136" s="125"/>
      <c r="AD136" s="125"/>
      <c r="AE136" s="125"/>
      <c r="AF136" s="125"/>
      <c r="AG136" s="200"/>
      <c r="AH136" s="235"/>
      <c r="AI136" s="235"/>
      <c r="AJ136" s="186"/>
      <c r="AK136" s="186"/>
      <c r="AL136" s="185"/>
      <c r="AM136" s="235"/>
      <c r="AN136" s="235"/>
      <c r="AO136" s="235"/>
      <c r="AP136" s="235"/>
      <c r="AQ136" s="120"/>
      <c r="AR136" s="216">
        <v>5</v>
      </c>
      <c r="AS136" s="216"/>
      <c r="AT136" s="216"/>
      <c r="AU136" s="216">
        <v>25</v>
      </c>
      <c r="AV136" s="120">
        <v>3</v>
      </c>
      <c r="AW136" s="216"/>
      <c r="AX136" s="216"/>
      <c r="AY136" s="216"/>
      <c r="AZ136" s="216"/>
      <c r="BA136" s="200"/>
      <c r="BB136" s="470">
        <f t="shared" si="78"/>
        <v>30</v>
      </c>
      <c r="BC136" s="344">
        <f t="shared" si="73"/>
        <v>5</v>
      </c>
      <c r="BD136" s="107">
        <f t="shared" si="74"/>
        <v>0</v>
      </c>
      <c r="BE136" s="107">
        <f t="shared" si="75"/>
        <v>0</v>
      </c>
      <c r="BF136" s="443">
        <f t="shared" si="76"/>
        <v>25</v>
      </c>
      <c r="BG136" s="102">
        <v>4</v>
      </c>
      <c r="BH136" s="107">
        <v>0</v>
      </c>
      <c r="BI136" s="107">
        <v>0</v>
      </c>
      <c r="BJ136" s="443">
        <v>15</v>
      </c>
      <c r="BK136" s="213">
        <f t="shared" si="77"/>
        <v>3</v>
      </c>
      <c r="BL136" s="107"/>
      <c r="BM136" s="194"/>
      <c r="BN136" s="102"/>
      <c r="BO136" s="120"/>
      <c r="BP136" s="107"/>
      <c r="BQ136" s="120"/>
      <c r="BR136" s="107"/>
      <c r="BS136" s="194"/>
      <c r="BT136" s="102"/>
      <c r="BU136" s="193"/>
      <c r="BV136" s="107"/>
      <c r="BW136" s="194"/>
      <c r="BX136" s="102"/>
      <c r="BY136" s="120"/>
      <c r="BZ136" s="107"/>
      <c r="CA136" s="134"/>
      <c r="CB136" s="120"/>
      <c r="CC136" s="122"/>
      <c r="CD136" s="130"/>
      <c r="CE136" s="131"/>
      <c r="CF136" s="201"/>
      <c r="CG136" s="131"/>
      <c r="CH136" s="130"/>
      <c r="CI136" s="131"/>
      <c r="CJ136" s="201"/>
      <c r="CK136" s="202"/>
      <c r="CL136" s="130"/>
      <c r="CM136" s="131"/>
      <c r="CN136" s="130"/>
      <c r="CO136" s="131"/>
      <c r="CP136" s="201"/>
      <c r="CQ136" s="202"/>
      <c r="CR136" s="130"/>
      <c r="CS136" s="131"/>
      <c r="CT136" s="195"/>
      <c r="CU136" s="131"/>
      <c r="CV136" s="138"/>
      <c r="CW136" s="131"/>
      <c r="CX136" s="130"/>
      <c r="CY136" s="131"/>
      <c r="CZ136" s="130"/>
      <c r="DA136" s="131"/>
      <c r="DB136" s="102"/>
      <c r="DC136" s="120"/>
      <c r="DD136" s="140"/>
      <c r="DE136" s="120"/>
      <c r="DF136" s="140"/>
      <c r="DG136" s="140"/>
      <c r="DH136" s="23"/>
      <c r="DI136" s="23"/>
      <c r="DJ136" s="23"/>
      <c r="DK136" s="107"/>
      <c r="DL136" s="120"/>
      <c r="DM136" s="196"/>
      <c r="DN136" s="120"/>
      <c r="DO136" s="120"/>
      <c r="DP136" s="120"/>
      <c r="DQ136" s="120"/>
      <c r="DR136" s="83"/>
      <c r="DS136" s="84"/>
      <c r="DT136" s="84"/>
      <c r="DU136" s="84"/>
      <c r="DV136" s="88"/>
      <c r="DW136" s="88"/>
      <c r="DX136" s="88"/>
      <c r="DY136" s="88"/>
      <c r="DZ136" s="88"/>
      <c r="EA136" s="88"/>
      <c r="EB136" s="88"/>
      <c r="EC136" s="88"/>
      <c r="ED136" s="88"/>
      <c r="EE136" s="88"/>
      <c r="EF136" s="120">
        <f t="shared" ref="EF136:EF141" si="79">BK136</f>
        <v>3</v>
      </c>
      <c r="EG136" s="121">
        <v>45</v>
      </c>
      <c r="EH136" s="122">
        <f t="shared" si="56"/>
        <v>4.5</v>
      </c>
      <c r="EI136" s="88"/>
      <c r="EJ136" s="88"/>
    </row>
    <row r="137" spans="1:213" ht="21" customHeight="1">
      <c r="A137" s="344">
        <v>6</v>
      </c>
      <c r="B137" s="480" t="s">
        <v>225</v>
      </c>
      <c r="C137" s="390"/>
      <c r="D137" s="123"/>
      <c r="E137" s="123"/>
      <c r="F137" s="123"/>
      <c r="G137" s="123"/>
      <c r="H137" s="187"/>
      <c r="I137" s="123"/>
      <c r="J137" s="123"/>
      <c r="K137" s="123"/>
      <c r="L137" s="331"/>
      <c r="M137" s="185"/>
      <c r="N137" s="124"/>
      <c r="O137" s="124"/>
      <c r="P137" s="124"/>
      <c r="Q137" s="124"/>
      <c r="R137" s="187"/>
      <c r="S137" s="124"/>
      <c r="T137" s="124"/>
      <c r="U137" s="124"/>
      <c r="V137" s="319"/>
      <c r="W137" s="185"/>
      <c r="X137" s="125"/>
      <c r="Y137" s="125"/>
      <c r="Z137" s="125"/>
      <c r="AA137" s="125"/>
      <c r="AB137" s="200"/>
      <c r="AC137" s="125"/>
      <c r="AD137" s="125"/>
      <c r="AE137" s="125"/>
      <c r="AF137" s="125"/>
      <c r="AG137" s="200"/>
      <c r="AH137" s="186"/>
      <c r="AI137" s="235"/>
      <c r="AJ137" s="186"/>
      <c r="AK137" s="186"/>
      <c r="AL137" s="185"/>
      <c r="AM137" s="235"/>
      <c r="AN137" s="235"/>
      <c r="AO137" s="235"/>
      <c r="AP137" s="235"/>
      <c r="AQ137" s="120"/>
      <c r="AR137" s="216">
        <v>5</v>
      </c>
      <c r="AS137" s="216"/>
      <c r="AT137" s="216"/>
      <c r="AU137" s="216">
        <v>25</v>
      </c>
      <c r="AV137" s="120">
        <v>3</v>
      </c>
      <c r="AW137" s="216"/>
      <c r="AX137" s="216"/>
      <c r="AY137" s="216"/>
      <c r="AZ137" s="216"/>
      <c r="BA137" s="200"/>
      <c r="BB137" s="470">
        <f t="shared" si="78"/>
        <v>30</v>
      </c>
      <c r="BC137" s="344">
        <f t="shared" si="73"/>
        <v>5</v>
      </c>
      <c r="BD137" s="107">
        <f t="shared" si="74"/>
        <v>0</v>
      </c>
      <c r="BE137" s="107">
        <f t="shared" si="75"/>
        <v>0</v>
      </c>
      <c r="BF137" s="443">
        <f t="shared" si="76"/>
        <v>25</v>
      </c>
      <c r="BG137" s="102">
        <v>4</v>
      </c>
      <c r="BH137" s="107">
        <v>0</v>
      </c>
      <c r="BI137" s="107">
        <v>0</v>
      </c>
      <c r="BJ137" s="443">
        <v>15</v>
      </c>
      <c r="BK137" s="213">
        <f t="shared" si="77"/>
        <v>3</v>
      </c>
      <c r="BL137" s="107"/>
      <c r="BM137" s="194"/>
      <c r="BN137" s="102"/>
      <c r="BO137" s="120"/>
      <c r="BP137" s="107"/>
      <c r="BQ137" s="120"/>
      <c r="BR137" s="107"/>
      <c r="BS137" s="194"/>
      <c r="BT137" s="102"/>
      <c r="BU137" s="193"/>
      <c r="BV137" s="107"/>
      <c r="BW137" s="194"/>
      <c r="BX137" s="102"/>
      <c r="BY137" s="120"/>
      <c r="BZ137" s="107"/>
      <c r="CA137" s="134"/>
      <c r="CB137" s="120"/>
      <c r="CC137" s="122"/>
      <c r="CD137" s="130"/>
      <c r="CE137" s="131"/>
      <c r="CF137" s="201"/>
      <c r="CG137" s="131"/>
      <c r="CH137" s="130"/>
      <c r="CI137" s="131"/>
      <c r="CJ137" s="201"/>
      <c r="CK137" s="202"/>
      <c r="CL137" s="130"/>
      <c r="CM137" s="131"/>
      <c r="CN137" s="130"/>
      <c r="CO137" s="131"/>
      <c r="CP137" s="201"/>
      <c r="CQ137" s="202"/>
      <c r="CR137" s="130"/>
      <c r="CS137" s="131"/>
      <c r="CT137" s="195"/>
      <c r="CU137" s="131"/>
      <c r="CV137" s="138"/>
      <c r="CW137" s="131"/>
      <c r="CX137" s="130"/>
      <c r="CY137" s="131"/>
      <c r="CZ137" s="130"/>
      <c r="DA137" s="131"/>
      <c r="DB137" s="102"/>
      <c r="DC137" s="120"/>
      <c r="DD137" s="140"/>
      <c r="DE137" s="120"/>
      <c r="DF137" s="140"/>
      <c r="DG137" s="140"/>
      <c r="DH137" s="23"/>
      <c r="DI137" s="23"/>
      <c r="DJ137" s="23"/>
      <c r="DK137" s="107"/>
      <c r="DL137" s="120"/>
      <c r="DM137" s="196"/>
      <c r="DN137" s="120"/>
      <c r="DO137" s="120"/>
      <c r="DP137" s="120"/>
      <c r="DQ137" s="120"/>
      <c r="DR137" s="83"/>
      <c r="DS137" s="84"/>
      <c r="DT137" s="84"/>
      <c r="DU137" s="84"/>
      <c r="DV137" s="88"/>
      <c r="DW137" s="88"/>
      <c r="DX137" s="88"/>
      <c r="DY137" s="88"/>
      <c r="DZ137" s="88"/>
      <c r="EA137" s="88"/>
      <c r="EB137" s="88"/>
      <c r="EC137" s="88"/>
      <c r="ED137" s="88"/>
      <c r="EE137" s="88"/>
      <c r="EF137" s="120">
        <f t="shared" si="79"/>
        <v>3</v>
      </c>
      <c r="EG137" s="121">
        <v>15</v>
      </c>
      <c r="EH137" s="122">
        <f t="shared" si="56"/>
        <v>1.5</v>
      </c>
      <c r="EI137" s="88"/>
      <c r="EJ137" s="88"/>
    </row>
    <row r="138" spans="1:213" ht="21" customHeight="1">
      <c r="A138" s="344">
        <v>7</v>
      </c>
      <c r="B138" s="467" t="s">
        <v>217</v>
      </c>
      <c r="C138" s="390"/>
      <c r="D138" s="123"/>
      <c r="E138" s="123"/>
      <c r="F138" s="123"/>
      <c r="G138" s="123"/>
      <c r="H138" s="187"/>
      <c r="I138" s="123"/>
      <c r="J138" s="123"/>
      <c r="K138" s="123"/>
      <c r="L138" s="331"/>
      <c r="M138" s="185"/>
      <c r="N138" s="124"/>
      <c r="O138" s="124"/>
      <c r="P138" s="124"/>
      <c r="Q138" s="124"/>
      <c r="R138" s="187"/>
      <c r="S138" s="124"/>
      <c r="T138" s="124"/>
      <c r="U138" s="124"/>
      <c r="V138" s="319"/>
      <c r="W138" s="185"/>
      <c r="X138" s="125"/>
      <c r="Y138" s="125"/>
      <c r="Z138" s="125"/>
      <c r="AA138" s="125">
        <v>15</v>
      </c>
      <c r="AB138" s="200">
        <v>1</v>
      </c>
      <c r="AC138" s="125"/>
      <c r="AD138" s="125"/>
      <c r="AE138" s="125"/>
      <c r="AF138" s="125">
        <v>15</v>
      </c>
      <c r="AG138" s="200">
        <v>1</v>
      </c>
      <c r="AH138" s="186"/>
      <c r="AI138" s="235"/>
      <c r="AJ138" s="235"/>
      <c r="AK138" s="235"/>
      <c r="AL138" s="185"/>
      <c r="AM138" s="235"/>
      <c r="AN138" s="235"/>
      <c r="AO138" s="235"/>
      <c r="AP138" s="235"/>
      <c r="AQ138" s="120"/>
      <c r="AR138" s="216"/>
      <c r="AS138" s="216"/>
      <c r="AT138" s="216"/>
      <c r="AU138" s="216"/>
      <c r="AV138" s="120"/>
      <c r="AW138" s="216"/>
      <c r="AX138" s="216"/>
      <c r="AY138" s="216"/>
      <c r="AZ138" s="216"/>
      <c r="BA138" s="200"/>
      <c r="BB138" s="470">
        <f t="shared" si="78"/>
        <v>30</v>
      </c>
      <c r="BC138" s="344">
        <f t="shared" si="73"/>
        <v>0</v>
      </c>
      <c r="BD138" s="107">
        <f t="shared" si="74"/>
        <v>0</v>
      </c>
      <c r="BE138" s="107">
        <f t="shared" si="75"/>
        <v>0</v>
      </c>
      <c r="BF138" s="443">
        <f t="shared" si="76"/>
        <v>30</v>
      </c>
      <c r="BG138" s="102">
        <v>0</v>
      </c>
      <c r="BH138" s="107">
        <v>0</v>
      </c>
      <c r="BI138" s="107">
        <v>0</v>
      </c>
      <c r="BJ138" s="443">
        <v>18</v>
      </c>
      <c r="BK138" s="213">
        <f t="shared" si="77"/>
        <v>2</v>
      </c>
      <c r="BL138" s="107"/>
      <c r="BM138" s="194"/>
      <c r="BN138" s="102"/>
      <c r="BO138" s="120"/>
      <c r="BP138" s="107"/>
      <c r="BQ138" s="120"/>
      <c r="BR138" s="107"/>
      <c r="BS138" s="194"/>
      <c r="BT138" s="102"/>
      <c r="BU138" s="193"/>
      <c r="BV138" s="107"/>
      <c r="BW138" s="194"/>
      <c r="BX138" s="102"/>
      <c r="BY138" s="120"/>
      <c r="BZ138" s="107"/>
      <c r="CA138" s="134"/>
      <c r="CB138" s="120"/>
      <c r="CC138" s="122"/>
      <c r="CD138" s="130"/>
      <c r="CE138" s="131"/>
      <c r="CF138" s="201"/>
      <c r="CG138" s="131"/>
      <c r="CH138" s="130"/>
      <c r="CI138" s="131"/>
      <c r="CJ138" s="201"/>
      <c r="CK138" s="202"/>
      <c r="CL138" s="130"/>
      <c r="CM138" s="131"/>
      <c r="CN138" s="130"/>
      <c r="CO138" s="131"/>
      <c r="CP138" s="201"/>
      <c r="CQ138" s="202"/>
      <c r="CR138" s="130"/>
      <c r="CS138" s="131"/>
      <c r="CT138" s="195"/>
      <c r="CU138" s="131"/>
      <c r="CV138" s="138"/>
      <c r="CW138" s="131"/>
      <c r="CX138" s="130"/>
      <c r="CY138" s="131"/>
      <c r="CZ138" s="130"/>
      <c r="DA138" s="131"/>
      <c r="DB138" s="102"/>
      <c r="DC138" s="120"/>
      <c r="DD138" s="140"/>
      <c r="DE138" s="120"/>
      <c r="DF138" s="140"/>
      <c r="DG138" s="140"/>
      <c r="DH138" s="23"/>
      <c r="DI138" s="23"/>
      <c r="DJ138" s="23"/>
      <c r="DK138" s="107"/>
      <c r="DL138" s="120"/>
      <c r="DM138" s="196"/>
      <c r="DN138" s="120"/>
      <c r="DO138" s="120"/>
      <c r="DP138" s="120"/>
      <c r="DQ138" s="120"/>
      <c r="DR138" s="83"/>
      <c r="DS138" s="84"/>
      <c r="DT138" s="84"/>
      <c r="DU138" s="84"/>
      <c r="DV138" s="88"/>
      <c r="DW138" s="88"/>
      <c r="DX138" s="88"/>
      <c r="DY138" s="88"/>
      <c r="DZ138" s="88"/>
      <c r="EA138" s="88"/>
      <c r="EB138" s="88"/>
      <c r="EC138" s="88"/>
      <c r="ED138" s="88"/>
      <c r="EE138" s="88"/>
      <c r="EF138" s="120">
        <f t="shared" si="79"/>
        <v>2</v>
      </c>
      <c r="EG138" s="121">
        <v>30</v>
      </c>
      <c r="EH138" s="122">
        <f t="shared" si="56"/>
        <v>2</v>
      </c>
      <c r="EI138" s="88"/>
      <c r="EJ138" s="88"/>
    </row>
    <row r="139" spans="1:213" ht="21" customHeight="1">
      <c r="A139" s="344">
        <v>8</v>
      </c>
      <c r="B139" s="467" t="s">
        <v>221</v>
      </c>
      <c r="C139" s="390"/>
      <c r="D139" s="123"/>
      <c r="E139" s="123"/>
      <c r="F139" s="123"/>
      <c r="G139" s="123"/>
      <c r="H139" s="187"/>
      <c r="I139" s="123"/>
      <c r="J139" s="123"/>
      <c r="K139" s="123"/>
      <c r="L139" s="331"/>
      <c r="M139" s="185"/>
      <c r="N139" s="124"/>
      <c r="O139" s="124"/>
      <c r="P139" s="124"/>
      <c r="Q139" s="124"/>
      <c r="R139" s="187"/>
      <c r="S139" s="124"/>
      <c r="T139" s="124"/>
      <c r="U139" s="124"/>
      <c r="V139" s="319"/>
      <c r="W139" s="185"/>
      <c r="X139" s="125"/>
      <c r="Y139" s="125"/>
      <c r="Z139" s="125"/>
      <c r="AA139" s="125"/>
      <c r="AB139" s="200"/>
      <c r="AC139" s="125"/>
      <c r="AD139" s="125"/>
      <c r="AE139" s="125"/>
      <c r="AF139" s="125"/>
      <c r="AG139" s="200"/>
      <c r="AH139" s="235">
        <v>15</v>
      </c>
      <c r="AI139" s="235"/>
      <c r="AJ139" s="235"/>
      <c r="AK139" s="235">
        <v>15</v>
      </c>
      <c r="AL139" s="200">
        <v>2</v>
      </c>
      <c r="AM139" s="235">
        <v>15</v>
      </c>
      <c r="AN139" s="235"/>
      <c r="AO139" s="235"/>
      <c r="AP139" s="235">
        <v>30</v>
      </c>
      <c r="AQ139" s="120">
        <v>3</v>
      </c>
      <c r="AR139" s="216"/>
      <c r="AS139" s="216"/>
      <c r="AT139" s="216"/>
      <c r="AU139" s="216"/>
      <c r="AV139" s="120"/>
      <c r="AW139" s="216"/>
      <c r="AX139" s="216"/>
      <c r="AY139" s="216"/>
      <c r="AZ139" s="216"/>
      <c r="BA139" s="200"/>
      <c r="BB139" s="470">
        <f t="shared" si="78"/>
        <v>75</v>
      </c>
      <c r="BC139" s="344">
        <f t="shared" si="73"/>
        <v>30</v>
      </c>
      <c r="BD139" s="107">
        <f t="shared" si="74"/>
        <v>0</v>
      </c>
      <c r="BE139" s="107">
        <f t="shared" si="75"/>
        <v>0</v>
      </c>
      <c r="BF139" s="443">
        <f t="shared" si="76"/>
        <v>45</v>
      </c>
      <c r="BG139" s="102">
        <v>18</v>
      </c>
      <c r="BH139" s="107">
        <v>0</v>
      </c>
      <c r="BI139" s="107">
        <v>0</v>
      </c>
      <c r="BJ139" s="443">
        <v>24</v>
      </c>
      <c r="BK139" s="213">
        <f t="shared" si="77"/>
        <v>5</v>
      </c>
      <c r="BL139" s="107"/>
      <c r="BM139" s="194"/>
      <c r="BN139" s="102"/>
      <c r="BO139" s="120"/>
      <c r="BP139" s="107"/>
      <c r="BQ139" s="120"/>
      <c r="BR139" s="107"/>
      <c r="BS139" s="194"/>
      <c r="BT139" s="102"/>
      <c r="BU139" s="193"/>
      <c r="BV139" s="107"/>
      <c r="BW139" s="194"/>
      <c r="BX139" s="102"/>
      <c r="BY139" s="120"/>
      <c r="BZ139" s="107"/>
      <c r="CA139" s="134"/>
      <c r="CB139" s="120"/>
      <c r="CC139" s="122"/>
      <c r="CD139" s="130"/>
      <c r="CE139" s="131"/>
      <c r="CF139" s="201"/>
      <c r="CG139" s="131"/>
      <c r="CH139" s="130"/>
      <c r="CI139" s="131"/>
      <c r="CJ139" s="201"/>
      <c r="CK139" s="202"/>
      <c r="CL139" s="130"/>
      <c r="CM139" s="131"/>
      <c r="CN139" s="130"/>
      <c r="CO139" s="131"/>
      <c r="CP139" s="201"/>
      <c r="CQ139" s="202"/>
      <c r="CR139" s="130"/>
      <c r="CS139" s="131"/>
      <c r="CT139" s="195"/>
      <c r="CU139" s="131"/>
      <c r="CV139" s="138"/>
      <c r="CW139" s="131"/>
      <c r="CX139" s="130"/>
      <c r="CY139" s="131"/>
      <c r="CZ139" s="130"/>
      <c r="DA139" s="131"/>
      <c r="DB139" s="102"/>
      <c r="DC139" s="120"/>
      <c r="DD139" s="140"/>
      <c r="DE139" s="120"/>
      <c r="DF139" s="140"/>
      <c r="DG139" s="140"/>
      <c r="DH139" s="23"/>
      <c r="DI139" s="23"/>
      <c r="DJ139" s="23"/>
      <c r="DK139" s="107"/>
      <c r="DL139" s="120"/>
      <c r="DM139" s="196"/>
      <c r="DN139" s="120"/>
      <c r="DO139" s="120"/>
      <c r="DP139" s="120"/>
      <c r="DQ139" s="120"/>
      <c r="DR139" s="83"/>
      <c r="DS139" s="84"/>
      <c r="DT139" s="84"/>
      <c r="DU139" s="84"/>
      <c r="DV139" s="88"/>
      <c r="DW139" s="88"/>
      <c r="DX139" s="88"/>
      <c r="DY139" s="88"/>
      <c r="DZ139" s="88"/>
      <c r="EA139" s="88"/>
      <c r="EB139" s="88"/>
      <c r="EC139" s="88"/>
      <c r="ED139" s="88"/>
      <c r="EE139" s="88"/>
      <c r="EF139" s="120">
        <f t="shared" si="79"/>
        <v>5</v>
      </c>
      <c r="EG139" s="121">
        <v>5</v>
      </c>
      <c r="EH139" s="122">
        <f t="shared" si="56"/>
        <v>0.33333333333333331</v>
      </c>
      <c r="EI139" s="88"/>
      <c r="EJ139" s="88"/>
    </row>
    <row r="140" spans="1:213" ht="21" customHeight="1">
      <c r="A140" s="344">
        <v>9</v>
      </c>
      <c r="B140" s="467" t="s">
        <v>218</v>
      </c>
      <c r="C140" s="390"/>
      <c r="D140" s="123"/>
      <c r="E140" s="123"/>
      <c r="F140" s="123"/>
      <c r="G140" s="123"/>
      <c r="H140" s="187"/>
      <c r="I140" s="123"/>
      <c r="J140" s="123"/>
      <c r="K140" s="123"/>
      <c r="L140" s="331"/>
      <c r="M140" s="185"/>
      <c r="N140" s="124"/>
      <c r="O140" s="124"/>
      <c r="P140" s="124"/>
      <c r="Q140" s="124"/>
      <c r="R140" s="187"/>
      <c r="S140" s="124"/>
      <c r="T140" s="124"/>
      <c r="U140" s="124"/>
      <c r="V140" s="319"/>
      <c r="W140" s="185"/>
      <c r="X140" s="125"/>
      <c r="Y140" s="125"/>
      <c r="Z140" s="125"/>
      <c r="AA140" s="125">
        <v>15</v>
      </c>
      <c r="AB140" s="200">
        <v>1</v>
      </c>
      <c r="AC140" s="125"/>
      <c r="AD140" s="125"/>
      <c r="AE140" s="125"/>
      <c r="AF140" s="125"/>
      <c r="AG140" s="200"/>
      <c r="AH140" s="186"/>
      <c r="AI140" s="235"/>
      <c r="AJ140" s="235"/>
      <c r="AK140" s="235"/>
      <c r="AL140" s="200"/>
      <c r="AM140" s="235"/>
      <c r="AN140" s="235"/>
      <c r="AO140" s="235"/>
      <c r="AP140" s="235"/>
      <c r="AQ140" s="120"/>
      <c r="AR140" s="216"/>
      <c r="AS140" s="216"/>
      <c r="AT140" s="216"/>
      <c r="AU140" s="216"/>
      <c r="AV140" s="120"/>
      <c r="AW140" s="216"/>
      <c r="AX140" s="216"/>
      <c r="AY140" s="216"/>
      <c r="AZ140" s="216"/>
      <c r="BA140" s="200"/>
      <c r="BB140" s="470">
        <f t="shared" si="78"/>
        <v>15</v>
      </c>
      <c r="BC140" s="344">
        <f t="shared" si="73"/>
        <v>0</v>
      </c>
      <c r="BD140" s="107">
        <f t="shared" si="74"/>
        <v>0</v>
      </c>
      <c r="BE140" s="107">
        <f t="shared" si="75"/>
        <v>0</v>
      </c>
      <c r="BF140" s="443">
        <f t="shared" si="76"/>
        <v>15</v>
      </c>
      <c r="BG140" s="102">
        <v>0</v>
      </c>
      <c r="BH140" s="107">
        <v>0</v>
      </c>
      <c r="BI140" s="107">
        <v>0</v>
      </c>
      <c r="BJ140" s="443">
        <v>9</v>
      </c>
      <c r="BK140" s="213">
        <f t="shared" si="77"/>
        <v>1</v>
      </c>
      <c r="BL140" s="107"/>
      <c r="BM140" s="194"/>
      <c r="BN140" s="102"/>
      <c r="BO140" s="120"/>
      <c r="BP140" s="107"/>
      <c r="BQ140" s="120"/>
      <c r="BR140" s="107"/>
      <c r="BS140" s="194"/>
      <c r="BT140" s="102"/>
      <c r="BU140" s="193"/>
      <c r="BV140" s="107"/>
      <c r="BW140" s="194"/>
      <c r="BX140" s="102"/>
      <c r="BY140" s="120"/>
      <c r="BZ140" s="107"/>
      <c r="CA140" s="134"/>
      <c r="CB140" s="120"/>
      <c r="CC140" s="122"/>
      <c r="CD140" s="130"/>
      <c r="CE140" s="131"/>
      <c r="CF140" s="201"/>
      <c r="CG140" s="131"/>
      <c r="CH140" s="130"/>
      <c r="CI140" s="131"/>
      <c r="CJ140" s="201"/>
      <c r="CK140" s="202"/>
      <c r="CL140" s="130"/>
      <c r="CM140" s="131"/>
      <c r="CN140" s="130"/>
      <c r="CO140" s="131"/>
      <c r="CP140" s="201"/>
      <c r="CQ140" s="202"/>
      <c r="CR140" s="130"/>
      <c r="CS140" s="131"/>
      <c r="CT140" s="195"/>
      <c r="CU140" s="131"/>
      <c r="CV140" s="138"/>
      <c r="CW140" s="131"/>
      <c r="CX140" s="130"/>
      <c r="CY140" s="131"/>
      <c r="CZ140" s="130"/>
      <c r="DA140" s="131"/>
      <c r="DB140" s="102"/>
      <c r="DC140" s="120"/>
      <c r="DD140" s="140"/>
      <c r="DE140" s="120"/>
      <c r="DF140" s="140"/>
      <c r="DG140" s="140"/>
      <c r="DH140" s="23"/>
      <c r="DI140" s="23"/>
      <c r="DJ140" s="23"/>
      <c r="DK140" s="107"/>
      <c r="DL140" s="120"/>
      <c r="DM140" s="196"/>
      <c r="DN140" s="120"/>
      <c r="DO140" s="120"/>
      <c r="DP140" s="120"/>
      <c r="DQ140" s="120"/>
      <c r="DR140" s="83"/>
      <c r="DS140" s="84"/>
      <c r="DT140" s="84"/>
      <c r="DU140" s="84"/>
      <c r="DV140" s="88"/>
      <c r="DW140" s="88"/>
      <c r="DX140" s="88"/>
      <c r="DY140" s="88"/>
      <c r="DZ140" s="88"/>
      <c r="EA140" s="88"/>
      <c r="EB140" s="88"/>
      <c r="EC140" s="88"/>
      <c r="ED140" s="88"/>
      <c r="EE140" s="88"/>
      <c r="EF140" s="120">
        <f t="shared" si="79"/>
        <v>1</v>
      </c>
      <c r="EG140" s="121">
        <v>0</v>
      </c>
      <c r="EH140" s="122">
        <f t="shared" si="56"/>
        <v>0</v>
      </c>
      <c r="EI140" s="88"/>
      <c r="EJ140" s="88"/>
    </row>
    <row r="141" spans="1:213" ht="21" customHeight="1">
      <c r="A141" s="344">
        <v>10</v>
      </c>
      <c r="B141" s="466" t="s">
        <v>220</v>
      </c>
      <c r="C141" s="390"/>
      <c r="D141" s="123"/>
      <c r="E141" s="123"/>
      <c r="F141" s="123"/>
      <c r="G141" s="123"/>
      <c r="H141" s="187"/>
      <c r="I141" s="123"/>
      <c r="J141" s="123"/>
      <c r="K141" s="123"/>
      <c r="L141" s="331"/>
      <c r="M141" s="185"/>
      <c r="N141" s="124"/>
      <c r="O141" s="124"/>
      <c r="P141" s="124"/>
      <c r="Q141" s="124"/>
      <c r="R141" s="187"/>
      <c r="S141" s="124"/>
      <c r="T141" s="124"/>
      <c r="U141" s="124"/>
      <c r="V141" s="319"/>
      <c r="W141" s="185"/>
      <c r="X141" s="125"/>
      <c r="Y141" s="125"/>
      <c r="Z141" s="125"/>
      <c r="AA141" s="125"/>
      <c r="AB141" s="200"/>
      <c r="AC141" s="125">
        <v>15</v>
      </c>
      <c r="AD141" s="125">
        <v>15</v>
      </c>
      <c r="AE141" s="125"/>
      <c r="AF141" s="125"/>
      <c r="AG141" s="200">
        <v>2</v>
      </c>
      <c r="AH141" s="186"/>
      <c r="AI141" s="235"/>
      <c r="AJ141" s="235"/>
      <c r="AK141" s="235"/>
      <c r="AL141" s="200"/>
      <c r="AM141" s="235"/>
      <c r="AN141" s="235"/>
      <c r="AO141" s="235"/>
      <c r="AP141" s="235"/>
      <c r="AQ141" s="120"/>
      <c r="AR141" s="216"/>
      <c r="AS141" s="216"/>
      <c r="AT141" s="216"/>
      <c r="AU141" s="216"/>
      <c r="AV141" s="120"/>
      <c r="AW141" s="216"/>
      <c r="AX141" s="216"/>
      <c r="AY141" s="216"/>
      <c r="AZ141" s="216"/>
      <c r="BA141" s="200"/>
      <c r="BB141" s="470">
        <f>SUM(BC141:BF141)</f>
        <v>30</v>
      </c>
      <c r="BC141" s="344">
        <f t="shared" si="73"/>
        <v>15</v>
      </c>
      <c r="BD141" s="107">
        <f t="shared" si="74"/>
        <v>15</v>
      </c>
      <c r="BE141" s="107">
        <f t="shared" si="75"/>
        <v>0</v>
      </c>
      <c r="BF141" s="443">
        <f t="shared" si="76"/>
        <v>0</v>
      </c>
      <c r="BG141" s="102">
        <v>9</v>
      </c>
      <c r="BH141" s="107">
        <v>9</v>
      </c>
      <c r="BI141" s="107">
        <v>0</v>
      </c>
      <c r="BJ141" s="443">
        <v>0</v>
      </c>
      <c r="BK141" s="213">
        <f t="shared" si="77"/>
        <v>2</v>
      </c>
      <c r="BL141" s="107"/>
      <c r="BM141" s="194"/>
      <c r="BN141" s="102"/>
      <c r="BO141" s="120"/>
      <c r="BP141" s="107"/>
      <c r="BQ141" s="120"/>
      <c r="BR141" s="107"/>
      <c r="BS141" s="194"/>
      <c r="BT141" s="102"/>
      <c r="BU141" s="193"/>
      <c r="BV141" s="107"/>
      <c r="BW141" s="194"/>
      <c r="BX141" s="102"/>
      <c r="BY141" s="120"/>
      <c r="BZ141" s="107"/>
      <c r="CA141" s="134"/>
      <c r="CB141" s="120"/>
      <c r="CC141" s="122"/>
      <c r="CD141" s="130"/>
      <c r="CE141" s="131"/>
      <c r="CF141" s="201"/>
      <c r="CG141" s="131"/>
      <c r="CH141" s="130"/>
      <c r="CI141" s="131"/>
      <c r="CJ141" s="201"/>
      <c r="CK141" s="202"/>
      <c r="CL141" s="130"/>
      <c r="CM141" s="131"/>
      <c r="CN141" s="130"/>
      <c r="CO141" s="131"/>
      <c r="CP141" s="201"/>
      <c r="CQ141" s="202"/>
      <c r="CR141" s="130"/>
      <c r="CS141" s="131"/>
      <c r="CT141" s="195"/>
      <c r="CU141" s="131"/>
      <c r="CV141" s="138"/>
      <c r="CW141" s="131"/>
      <c r="CX141" s="130"/>
      <c r="CY141" s="131"/>
      <c r="CZ141" s="130"/>
      <c r="DA141" s="131"/>
      <c r="DB141" s="102"/>
      <c r="DC141" s="120"/>
      <c r="DD141" s="140"/>
      <c r="DE141" s="120"/>
      <c r="DF141" s="140"/>
      <c r="DG141" s="140"/>
      <c r="DH141" s="23"/>
      <c r="DI141" s="23"/>
      <c r="DJ141" s="23"/>
      <c r="DK141" s="107"/>
      <c r="DL141" s="120"/>
      <c r="DM141" s="196"/>
      <c r="DN141" s="120"/>
      <c r="DO141" s="120"/>
      <c r="DP141" s="120"/>
      <c r="DQ141" s="120"/>
      <c r="DR141" s="83"/>
      <c r="DS141" s="84"/>
      <c r="DT141" s="84"/>
      <c r="DU141" s="84"/>
      <c r="DV141" s="88"/>
      <c r="DW141" s="88"/>
      <c r="DX141" s="88"/>
      <c r="DY141" s="88"/>
      <c r="DZ141" s="88"/>
      <c r="EA141" s="88"/>
      <c r="EB141" s="88"/>
      <c r="EC141" s="88"/>
      <c r="ED141" s="88"/>
      <c r="EE141" s="88"/>
      <c r="EF141" s="120">
        <f t="shared" si="79"/>
        <v>2</v>
      </c>
      <c r="EG141" s="121">
        <v>0</v>
      </c>
      <c r="EH141" s="122">
        <f t="shared" si="56"/>
        <v>0</v>
      </c>
      <c r="EI141" s="88"/>
      <c r="EJ141" s="88"/>
    </row>
    <row r="142" spans="1:213" s="24" customFormat="1" ht="21" customHeight="1">
      <c r="A142" s="344">
        <v>11</v>
      </c>
      <c r="B142" s="467" t="s">
        <v>222</v>
      </c>
      <c r="C142" s="390"/>
      <c r="D142" s="123"/>
      <c r="E142" s="123"/>
      <c r="F142" s="123"/>
      <c r="G142" s="123"/>
      <c r="H142" s="187"/>
      <c r="I142" s="123"/>
      <c r="J142" s="123"/>
      <c r="K142" s="123"/>
      <c r="L142" s="331"/>
      <c r="M142" s="185"/>
      <c r="N142" s="124"/>
      <c r="O142" s="124"/>
      <c r="P142" s="124"/>
      <c r="Q142" s="124"/>
      <c r="R142" s="187"/>
      <c r="S142" s="124"/>
      <c r="T142" s="124"/>
      <c r="U142" s="124"/>
      <c r="V142" s="319"/>
      <c r="W142" s="185"/>
      <c r="X142" s="125"/>
      <c r="Y142" s="125"/>
      <c r="Z142" s="125"/>
      <c r="AA142" s="125"/>
      <c r="AB142" s="200"/>
      <c r="AC142" s="125"/>
      <c r="AD142" s="125"/>
      <c r="AE142" s="125"/>
      <c r="AF142" s="125"/>
      <c r="AG142" s="200"/>
      <c r="AH142" s="186"/>
      <c r="AI142" s="235"/>
      <c r="AJ142" s="235">
        <v>15</v>
      </c>
      <c r="AK142" s="235"/>
      <c r="AL142" s="200">
        <v>1</v>
      </c>
      <c r="AM142" s="235"/>
      <c r="AN142" s="235"/>
      <c r="AO142" s="235"/>
      <c r="AP142" s="235">
        <v>30</v>
      </c>
      <c r="AQ142" s="120">
        <v>2</v>
      </c>
      <c r="AR142" s="216"/>
      <c r="AS142" s="216"/>
      <c r="AT142" s="216"/>
      <c r="AU142" s="216">
        <v>30</v>
      </c>
      <c r="AV142" s="120">
        <v>2</v>
      </c>
      <c r="AW142" s="216"/>
      <c r="AX142" s="216"/>
      <c r="AY142" s="216"/>
      <c r="AZ142" s="216"/>
      <c r="BA142" s="200"/>
      <c r="BB142" s="470">
        <f>SUM(BC142:BF142)</f>
        <v>75</v>
      </c>
      <c r="BC142" s="344">
        <f t="shared" si="73"/>
        <v>0</v>
      </c>
      <c r="BD142" s="107">
        <f t="shared" si="74"/>
        <v>0</v>
      </c>
      <c r="BE142" s="107">
        <f t="shared" si="75"/>
        <v>15</v>
      </c>
      <c r="BF142" s="443">
        <f t="shared" si="76"/>
        <v>60</v>
      </c>
      <c r="BG142" s="102">
        <v>0</v>
      </c>
      <c r="BH142" s="107">
        <v>0</v>
      </c>
      <c r="BI142" s="107">
        <v>9</v>
      </c>
      <c r="BJ142" s="443">
        <v>36</v>
      </c>
      <c r="BK142" s="213">
        <f t="shared" si="77"/>
        <v>5</v>
      </c>
      <c r="BL142" s="23"/>
      <c r="BM142" s="332"/>
      <c r="BN142" s="308"/>
      <c r="BO142" s="215"/>
      <c r="BP142" s="23"/>
      <c r="BQ142" s="215"/>
      <c r="BR142" s="23"/>
      <c r="BS142" s="332"/>
      <c r="BT142" s="308"/>
      <c r="BU142" s="304"/>
      <c r="BV142" s="23"/>
      <c r="BW142" s="332"/>
      <c r="BX142" s="308">
        <v>30</v>
      </c>
      <c r="BY142" s="215">
        <v>3</v>
      </c>
      <c r="BZ142" s="23"/>
      <c r="CA142" s="313"/>
      <c r="CB142" s="215"/>
      <c r="CC142" s="333"/>
      <c r="CD142" s="201"/>
      <c r="CE142" s="202"/>
      <c r="CF142" s="201"/>
      <c r="CG142" s="202"/>
      <c r="CH142" s="201"/>
      <c r="CI142" s="202"/>
      <c r="CJ142" s="201"/>
      <c r="CK142" s="202"/>
      <c r="CL142" s="130"/>
      <c r="CM142" s="131"/>
      <c r="CN142" s="201"/>
      <c r="CO142" s="202"/>
      <c r="CP142" s="201"/>
      <c r="CQ142" s="202"/>
      <c r="CR142" s="201"/>
      <c r="CS142" s="202"/>
      <c r="CT142" s="334"/>
      <c r="CU142" s="202"/>
      <c r="CV142" s="335"/>
      <c r="CW142" s="202"/>
      <c r="CX142" s="201"/>
      <c r="CY142" s="202"/>
      <c r="CZ142" s="201"/>
      <c r="DA142" s="202"/>
      <c r="DB142" s="308"/>
      <c r="DC142" s="215"/>
      <c r="DD142" s="336"/>
      <c r="DE142" s="215"/>
      <c r="DF142" s="336"/>
      <c r="DG142" s="336"/>
      <c r="DH142" s="23"/>
      <c r="DI142" s="23"/>
      <c r="DJ142" s="23"/>
      <c r="DK142" s="23"/>
      <c r="DL142" s="215"/>
      <c r="DM142" s="337"/>
      <c r="DN142" s="215"/>
      <c r="DO142" s="215"/>
      <c r="DP142" s="215"/>
      <c r="DQ142" s="215"/>
      <c r="DR142" s="23" t="s">
        <v>223</v>
      </c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120">
        <f>BK142</f>
        <v>5</v>
      </c>
      <c r="EG142" s="23">
        <v>30</v>
      </c>
      <c r="EH142" s="122">
        <f t="shared" si="56"/>
        <v>2</v>
      </c>
      <c r="EI142" s="84"/>
      <c r="EJ142" s="84"/>
    </row>
    <row r="143" spans="1:213" s="24" customFormat="1" ht="19.899999999999999" customHeight="1">
      <c r="A143" s="723" t="s">
        <v>365</v>
      </c>
      <c r="B143" s="592"/>
      <c r="C143" s="592"/>
      <c r="D143" s="592"/>
      <c r="E143" s="592"/>
      <c r="F143" s="592"/>
      <c r="G143" s="592"/>
      <c r="H143" s="592"/>
      <c r="I143" s="592"/>
      <c r="J143" s="592"/>
      <c r="K143" s="592"/>
      <c r="L143" s="592"/>
      <c r="M143" s="592"/>
      <c r="N143" s="592"/>
      <c r="O143" s="592"/>
      <c r="P143" s="592"/>
      <c r="Q143" s="592"/>
      <c r="R143" s="592"/>
      <c r="S143" s="592"/>
      <c r="T143" s="592"/>
      <c r="U143" s="592"/>
      <c r="V143" s="592"/>
      <c r="W143" s="592"/>
      <c r="X143" s="592"/>
      <c r="Y143" s="592"/>
      <c r="Z143" s="592"/>
      <c r="AA143" s="592"/>
      <c r="AB143" s="592"/>
      <c r="AC143" s="592"/>
      <c r="AD143" s="592"/>
      <c r="AE143" s="592"/>
      <c r="AF143" s="592"/>
      <c r="AG143" s="592"/>
      <c r="AH143" s="592"/>
      <c r="AI143" s="592"/>
      <c r="AJ143" s="592"/>
      <c r="AK143" s="592"/>
      <c r="AL143" s="592"/>
      <c r="AM143" s="592"/>
      <c r="AN143" s="592"/>
      <c r="AO143" s="592"/>
      <c r="AP143" s="592"/>
      <c r="AQ143" s="592"/>
      <c r="AR143" s="592"/>
      <c r="AS143" s="592"/>
      <c r="AT143" s="592"/>
      <c r="AU143" s="592"/>
      <c r="AV143" s="592"/>
      <c r="AW143" s="592"/>
      <c r="AX143" s="592"/>
      <c r="AY143" s="592"/>
      <c r="AZ143" s="592"/>
      <c r="BA143" s="746"/>
      <c r="BB143" s="237">
        <f>SUM(BC143:BF143)</f>
        <v>0</v>
      </c>
      <c r="BC143" s="600"/>
      <c r="BD143" s="601"/>
      <c r="BE143" s="601"/>
      <c r="BF143" s="749"/>
      <c r="BG143" s="726"/>
      <c r="BH143" s="601"/>
      <c r="BI143" s="601"/>
      <c r="BJ143" s="749"/>
      <c r="BK143" s="213"/>
      <c r="BL143" s="23"/>
      <c r="BM143" s="313"/>
      <c r="BN143" s="308"/>
      <c r="BO143" s="215"/>
      <c r="BP143" s="23"/>
      <c r="BQ143" s="215"/>
      <c r="BR143" s="23"/>
      <c r="BS143" s="313"/>
      <c r="BT143" s="308"/>
      <c r="BU143" s="304"/>
      <c r="BV143" s="23"/>
      <c r="BW143" s="313"/>
      <c r="BX143" s="308"/>
      <c r="BY143" s="215"/>
      <c r="BZ143" s="23"/>
      <c r="CA143" s="313"/>
      <c r="CB143" s="215"/>
      <c r="CC143" s="333"/>
      <c r="CD143" s="201"/>
      <c r="CE143" s="202"/>
      <c r="CF143" s="201"/>
      <c r="CG143" s="202"/>
      <c r="CH143" s="201"/>
      <c r="CI143" s="202"/>
      <c r="CJ143" s="201"/>
      <c r="CK143" s="202"/>
      <c r="CL143" s="130"/>
      <c r="CM143" s="131"/>
      <c r="CN143" s="201"/>
      <c r="CO143" s="202"/>
      <c r="CP143" s="201"/>
      <c r="CQ143" s="202"/>
      <c r="CR143" s="201"/>
      <c r="CS143" s="202"/>
      <c r="CT143" s="334"/>
      <c r="CU143" s="202"/>
      <c r="CV143" s="335"/>
      <c r="CW143" s="202"/>
      <c r="CX143" s="201"/>
      <c r="CY143" s="202"/>
      <c r="CZ143" s="201"/>
      <c r="DA143" s="202"/>
      <c r="DB143" s="308"/>
      <c r="DC143" s="215"/>
      <c r="DD143" s="336"/>
      <c r="DE143" s="215"/>
      <c r="DF143" s="336"/>
      <c r="DG143" s="336"/>
      <c r="DH143" s="23"/>
      <c r="DI143" s="23"/>
      <c r="DJ143" s="23"/>
      <c r="DK143" s="23"/>
      <c r="DL143" s="215"/>
      <c r="DM143" s="337"/>
      <c r="DN143" s="215"/>
      <c r="DO143" s="215"/>
      <c r="DP143" s="215"/>
      <c r="DQ143" s="215"/>
      <c r="DR143" s="23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120"/>
      <c r="EG143" s="23"/>
      <c r="EH143" s="122"/>
      <c r="EI143" s="84"/>
      <c r="EJ143" s="84"/>
    </row>
    <row r="144" spans="1:213" s="24" customFormat="1" ht="21" customHeight="1">
      <c r="A144" s="446">
        <v>1</v>
      </c>
      <c r="B144" s="467" t="s">
        <v>254</v>
      </c>
      <c r="C144" s="473"/>
      <c r="D144" s="363"/>
      <c r="E144" s="363"/>
      <c r="F144" s="363"/>
      <c r="G144" s="363"/>
      <c r="H144" s="212"/>
      <c r="I144" s="363"/>
      <c r="J144" s="363"/>
      <c r="K144" s="363"/>
      <c r="L144" s="371"/>
      <c r="M144" s="366"/>
      <c r="N144" s="364"/>
      <c r="O144" s="364"/>
      <c r="P144" s="364"/>
      <c r="Q144" s="364"/>
      <c r="R144" s="212"/>
      <c r="S144" s="364"/>
      <c r="T144" s="364"/>
      <c r="U144" s="364"/>
      <c r="V144" s="372"/>
      <c r="W144" s="366"/>
      <c r="X144" s="365"/>
      <c r="Y144" s="365"/>
      <c r="Z144" s="365"/>
      <c r="AA144" s="365"/>
      <c r="AB144" s="373"/>
      <c r="AC144" s="365"/>
      <c r="AD144" s="365"/>
      <c r="AE144" s="365"/>
      <c r="AF144" s="365"/>
      <c r="AG144" s="373"/>
      <c r="AH144" s="374"/>
      <c r="AI144" s="368"/>
      <c r="AJ144" s="368"/>
      <c r="AK144" s="368"/>
      <c r="AL144" s="373"/>
      <c r="AM144" s="368"/>
      <c r="AN144" s="368"/>
      <c r="AO144" s="368"/>
      <c r="AP144" s="368"/>
      <c r="AQ144" s="357"/>
      <c r="AR144" s="369"/>
      <c r="AS144" s="369"/>
      <c r="AT144" s="369"/>
      <c r="AU144" s="369"/>
      <c r="AV144" s="357"/>
      <c r="AW144" s="369"/>
      <c r="AX144" s="369"/>
      <c r="AY144" s="369"/>
      <c r="AZ144" s="369"/>
      <c r="BA144" s="375"/>
      <c r="BB144" s="239"/>
      <c r="BC144" s="107">
        <v>15</v>
      </c>
      <c r="BD144" s="107">
        <v>30</v>
      </c>
      <c r="BE144" s="107">
        <v>0</v>
      </c>
      <c r="BF144" s="443">
        <v>0</v>
      </c>
      <c r="BG144" s="77">
        <f t="shared" ref="BG144:BG154" si="80">H144+M144+R144+W144+AB144+AG144+AL144+AQ144+AV144+BA144</f>
        <v>0</v>
      </c>
      <c r="BH144" s="67">
        <f t="shared" ref="BH144:BJ152" si="81">I144+N144+S144+X144+AC144+AH144+AM144+AR144+AW144+BB144</f>
        <v>0</v>
      </c>
      <c r="BI144" s="67">
        <f t="shared" si="81"/>
        <v>15</v>
      </c>
      <c r="BJ144" s="447">
        <f t="shared" si="81"/>
        <v>30</v>
      </c>
      <c r="BK144" s="213"/>
      <c r="BL144" s="23"/>
      <c r="BM144" s="313"/>
      <c r="BN144" s="308"/>
      <c r="BO144" s="215"/>
      <c r="BP144" s="23"/>
      <c r="BQ144" s="215"/>
      <c r="BR144" s="23"/>
      <c r="BS144" s="313"/>
      <c r="BT144" s="308"/>
      <c r="BU144" s="304"/>
      <c r="BV144" s="23"/>
      <c r="BW144" s="313"/>
      <c r="BX144" s="308"/>
      <c r="BY144" s="215"/>
      <c r="BZ144" s="23"/>
      <c r="CA144" s="313"/>
      <c r="CB144" s="215"/>
      <c r="CC144" s="333"/>
      <c r="CD144" s="201"/>
      <c r="CE144" s="202"/>
      <c r="CF144" s="201"/>
      <c r="CG144" s="202"/>
      <c r="CH144" s="201"/>
      <c r="CI144" s="202"/>
      <c r="CJ144" s="201"/>
      <c r="CK144" s="202"/>
      <c r="CL144" s="130"/>
      <c r="CM144" s="131"/>
      <c r="CN144" s="201"/>
      <c r="CO144" s="202"/>
      <c r="CP144" s="201"/>
      <c r="CQ144" s="202"/>
      <c r="CR144" s="201"/>
      <c r="CS144" s="202"/>
      <c r="CT144" s="334"/>
      <c r="CU144" s="202"/>
      <c r="CV144" s="335"/>
      <c r="CW144" s="202"/>
      <c r="CX144" s="201"/>
      <c r="CY144" s="202"/>
      <c r="CZ144" s="201"/>
      <c r="DA144" s="202"/>
      <c r="DB144" s="308"/>
      <c r="DC144" s="215"/>
      <c r="DD144" s="336"/>
      <c r="DE144" s="215"/>
      <c r="DF144" s="336"/>
      <c r="DG144" s="336"/>
      <c r="DH144" s="23"/>
      <c r="DI144" s="23"/>
      <c r="DJ144" s="23"/>
      <c r="DK144" s="23"/>
      <c r="DL144" s="215"/>
      <c r="DM144" s="337"/>
      <c r="DN144" s="215"/>
      <c r="DO144" s="215"/>
      <c r="DP144" s="215"/>
      <c r="DQ144" s="215"/>
      <c r="DR144" s="23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120"/>
      <c r="EG144" s="23"/>
      <c r="EH144" s="122"/>
      <c r="EI144" s="84"/>
      <c r="EJ144" s="84"/>
    </row>
    <row r="145" spans="1:140" s="24" customFormat="1" ht="27" customHeight="1">
      <c r="A145" s="446">
        <v>2</v>
      </c>
      <c r="B145" s="477" t="s">
        <v>264</v>
      </c>
      <c r="C145" s="473"/>
      <c r="D145" s="363"/>
      <c r="E145" s="363"/>
      <c r="F145" s="363"/>
      <c r="G145" s="363"/>
      <c r="H145" s="212"/>
      <c r="I145" s="363"/>
      <c r="J145" s="363"/>
      <c r="K145" s="363"/>
      <c r="L145" s="371"/>
      <c r="M145" s="366"/>
      <c r="N145" s="364"/>
      <c r="O145" s="364"/>
      <c r="P145" s="364"/>
      <c r="Q145" s="364"/>
      <c r="R145" s="212"/>
      <c r="S145" s="364"/>
      <c r="T145" s="364"/>
      <c r="U145" s="364"/>
      <c r="V145" s="372"/>
      <c r="W145" s="366"/>
      <c r="X145" s="365"/>
      <c r="Y145" s="365"/>
      <c r="Z145" s="365"/>
      <c r="AA145" s="365"/>
      <c r="AB145" s="373"/>
      <c r="AC145" s="365"/>
      <c r="AD145" s="365"/>
      <c r="AE145" s="365"/>
      <c r="AF145" s="365"/>
      <c r="AG145" s="373"/>
      <c r="AH145" s="374"/>
      <c r="AI145" s="368"/>
      <c r="AJ145" s="368"/>
      <c r="AK145" s="368"/>
      <c r="AL145" s="373"/>
      <c r="AM145" s="368"/>
      <c r="AN145" s="368"/>
      <c r="AO145" s="368"/>
      <c r="AP145" s="368"/>
      <c r="AQ145" s="357"/>
      <c r="AR145" s="369"/>
      <c r="AS145" s="369"/>
      <c r="AT145" s="369"/>
      <c r="AU145" s="369"/>
      <c r="AV145" s="357"/>
      <c r="AW145" s="369"/>
      <c r="AX145" s="369"/>
      <c r="AY145" s="369"/>
      <c r="AZ145" s="369"/>
      <c r="BA145" s="375"/>
      <c r="BB145" s="239"/>
      <c r="BC145" s="107">
        <v>15</v>
      </c>
      <c r="BD145" s="107">
        <v>15</v>
      </c>
      <c r="BE145" s="107">
        <v>0</v>
      </c>
      <c r="BF145" s="443">
        <v>0</v>
      </c>
      <c r="BG145" s="77">
        <f t="shared" si="80"/>
        <v>0</v>
      </c>
      <c r="BH145" s="67">
        <f t="shared" si="81"/>
        <v>0</v>
      </c>
      <c r="BI145" s="67">
        <f t="shared" si="81"/>
        <v>15</v>
      </c>
      <c r="BJ145" s="447">
        <f t="shared" si="81"/>
        <v>15</v>
      </c>
      <c r="BK145" s="213"/>
      <c r="BL145" s="23"/>
      <c r="BM145" s="313"/>
      <c r="BN145" s="308"/>
      <c r="BO145" s="215"/>
      <c r="BP145" s="23"/>
      <c r="BQ145" s="215"/>
      <c r="BR145" s="23"/>
      <c r="BS145" s="313"/>
      <c r="BT145" s="308"/>
      <c r="BU145" s="304"/>
      <c r="BV145" s="23"/>
      <c r="BW145" s="313"/>
      <c r="BX145" s="308"/>
      <c r="BY145" s="215"/>
      <c r="BZ145" s="23"/>
      <c r="CA145" s="313"/>
      <c r="CB145" s="215"/>
      <c r="CC145" s="333"/>
      <c r="CD145" s="201"/>
      <c r="CE145" s="202"/>
      <c r="CF145" s="201"/>
      <c r="CG145" s="202"/>
      <c r="CH145" s="201"/>
      <c r="CI145" s="202"/>
      <c r="CJ145" s="201"/>
      <c r="CK145" s="202"/>
      <c r="CL145" s="130"/>
      <c r="CM145" s="131"/>
      <c r="CN145" s="201"/>
      <c r="CO145" s="202"/>
      <c r="CP145" s="201"/>
      <c r="CQ145" s="202"/>
      <c r="CR145" s="201"/>
      <c r="CS145" s="202"/>
      <c r="CT145" s="334"/>
      <c r="CU145" s="202"/>
      <c r="CV145" s="335"/>
      <c r="CW145" s="202"/>
      <c r="CX145" s="201"/>
      <c r="CY145" s="202"/>
      <c r="CZ145" s="201"/>
      <c r="DA145" s="202"/>
      <c r="DB145" s="308"/>
      <c r="DC145" s="215"/>
      <c r="DD145" s="336"/>
      <c r="DE145" s="215"/>
      <c r="DF145" s="336"/>
      <c r="DG145" s="336"/>
      <c r="DH145" s="23"/>
      <c r="DI145" s="23"/>
      <c r="DJ145" s="23"/>
      <c r="DK145" s="23"/>
      <c r="DL145" s="215"/>
      <c r="DM145" s="337"/>
      <c r="DN145" s="215"/>
      <c r="DO145" s="215"/>
      <c r="DP145" s="215"/>
      <c r="DQ145" s="215"/>
      <c r="DR145" s="23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120"/>
      <c r="EG145" s="23"/>
      <c r="EH145" s="122"/>
      <c r="EI145" s="84"/>
      <c r="EJ145" s="84"/>
    </row>
    <row r="146" spans="1:140" s="24" customFormat="1" ht="21" customHeight="1">
      <c r="A146" s="446">
        <v>3</v>
      </c>
      <c r="B146" s="477" t="s">
        <v>255</v>
      </c>
      <c r="C146" s="473"/>
      <c r="D146" s="363"/>
      <c r="E146" s="363"/>
      <c r="F146" s="363"/>
      <c r="G146" s="363"/>
      <c r="H146" s="212"/>
      <c r="I146" s="363"/>
      <c r="J146" s="363"/>
      <c r="K146" s="363"/>
      <c r="L146" s="371"/>
      <c r="M146" s="366"/>
      <c r="N146" s="364"/>
      <c r="O146" s="364"/>
      <c r="P146" s="364"/>
      <c r="Q146" s="364"/>
      <c r="R146" s="212"/>
      <c r="S146" s="364"/>
      <c r="T146" s="364"/>
      <c r="U146" s="364"/>
      <c r="V146" s="372"/>
      <c r="W146" s="366"/>
      <c r="X146" s="365"/>
      <c r="Y146" s="365"/>
      <c r="Z146" s="365"/>
      <c r="AA146" s="365"/>
      <c r="AB146" s="373"/>
      <c r="AC146" s="365"/>
      <c r="AD146" s="365"/>
      <c r="AE146" s="365"/>
      <c r="AF146" s="365"/>
      <c r="AG146" s="373"/>
      <c r="AH146" s="374"/>
      <c r="AI146" s="368"/>
      <c r="AJ146" s="368"/>
      <c r="AK146" s="368"/>
      <c r="AL146" s="373"/>
      <c r="AM146" s="368"/>
      <c r="AN146" s="368"/>
      <c r="AO146" s="368"/>
      <c r="AP146" s="368"/>
      <c r="AQ146" s="357"/>
      <c r="AR146" s="369"/>
      <c r="AS146" s="369"/>
      <c r="AT146" s="369"/>
      <c r="AU146" s="369"/>
      <c r="AV146" s="357"/>
      <c r="AW146" s="369"/>
      <c r="AX146" s="369"/>
      <c r="AY146" s="369"/>
      <c r="AZ146" s="369"/>
      <c r="BA146" s="375"/>
      <c r="BB146" s="239"/>
      <c r="BC146" s="107">
        <v>10</v>
      </c>
      <c r="BD146" s="107">
        <v>0</v>
      </c>
      <c r="BE146" s="107">
        <v>0</v>
      </c>
      <c r="BF146" s="443">
        <v>5</v>
      </c>
      <c r="BG146" s="77">
        <f t="shared" si="80"/>
        <v>0</v>
      </c>
      <c r="BH146" s="67">
        <f t="shared" si="81"/>
        <v>0</v>
      </c>
      <c r="BI146" s="67">
        <f t="shared" si="81"/>
        <v>10</v>
      </c>
      <c r="BJ146" s="447">
        <f t="shared" si="81"/>
        <v>0</v>
      </c>
      <c r="BK146" s="213"/>
      <c r="BL146" s="23"/>
      <c r="BM146" s="313"/>
      <c r="BN146" s="308"/>
      <c r="BO146" s="215"/>
      <c r="BP146" s="23"/>
      <c r="BQ146" s="215"/>
      <c r="BR146" s="23"/>
      <c r="BS146" s="313"/>
      <c r="BT146" s="308"/>
      <c r="BU146" s="304"/>
      <c r="BV146" s="23"/>
      <c r="BW146" s="313"/>
      <c r="BX146" s="308"/>
      <c r="BY146" s="215"/>
      <c r="BZ146" s="23"/>
      <c r="CA146" s="313"/>
      <c r="CB146" s="215"/>
      <c r="CC146" s="333"/>
      <c r="CD146" s="201"/>
      <c r="CE146" s="202"/>
      <c r="CF146" s="201"/>
      <c r="CG146" s="202"/>
      <c r="CH146" s="201"/>
      <c r="CI146" s="202"/>
      <c r="CJ146" s="201"/>
      <c r="CK146" s="202"/>
      <c r="CL146" s="130"/>
      <c r="CM146" s="131"/>
      <c r="CN146" s="201"/>
      <c r="CO146" s="202"/>
      <c r="CP146" s="201"/>
      <c r="CQ146" s="202"/>
      <c r="CR146" s="201"/>
      <c r="CS146" s="202"/>
      <c r="CT146" s="334"/>
      <c r="CU146" s="202"/>
      <c r="CV146" s="335"/>
      <c r="CW146" s="202"/>
      <c r="CX146" s="201"/>
      <c r="CY146" s="202"/>
      <c r="CZ146" s="201"/>
      <c r="DA146" s="202"/>
      <c r="DB146" s="308"/>
      <c r="DC146" s="215"/>
      <c r="DD146" s="336"/>
      <c r="DE146" s="215"/>
      <c r="DF146" s="336"/>
      <c r="DG146" s="336"/>
      <c r="DH146" s="23"/>
      <c r="DI146" s="23"/>
      <c r="DJ146" s="23"/>
      <c r="DK146" s="23"/>
      <c r="DL146" s="215"/>
      <c r="DM146" s="337"/>
      <c r="DN146" s="215"/>
      <c r="DO146" s="215"/>
      <c r="DP146" s="215"/>
      <c r="DQ146" s="215"/>
      <c r="DR146" s="23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120"/>
      <c r="EG146" s="23"/>
      <c r="EH146" s="122"/>
      <c r="EI146" s="84"/>
      <c r="EJ146" s="84"/>
    </row>
    <row r="147" spans="1:140" s="24" customFormat="1" ht="21" customHeight="1">
      <c r="A147" s="446">
        <v>4</v>
      </c>
      <c r="B147" s="478" t="s">
        <v>258</v>
      </c>
      <c r="C147" s="473"/>
      <c r="D147" s="363"/>
      <c r="E147" s="363"/>
      <c r="F147" s="363"/>
      <c r="G147" s="363"/>
      <c r="H147" s="212"/>
      <c r="I147" s="363"/>
      <c r="J147" s="363"/>
      <c r="K147" s="363"/>
      <c r="L147" s="371"/>
      <c r="M147" s="366"/>
      <c r="N147" s="364"/>
      <c r="O147" s="364"/>
      <c r="P147" s="364"/>
      <c r="Q147" s="364"/>
      <c r="R147" s="212"/>
      <c r="S147" s="364"/>
      <c r="T147" s="364"/>
      <c r="U147" s="364"/>
      <c r="V147" s="372"/>
      <c r="W147" s="366"/>
      <c r="X147" s="365"/>
      <c r="Y147" s="365"/>
      <c r="Z147" s="365"/>
      <c r="AA147" s="365"/>
      <c r="AB147" s="373"/>
      <c r="AC147" s="365"/>
      <c r="AD147" s="365"/>
      <c r="AE147" s="365"/>
      <c r="AF147" s="365"/>
      <c r="AG147" s="373"/>
      <c r="AH147" s="374"/>
      <c r="AI147" s="368"/>
      <c r="AJ147" s="368"/>
      <c r="AK147" s="368"/>
      <c r="AL147" s="373"/>
      <c r="AM147" s="368"/>
      <c r="AN147" s="368"/>
      <c r="AO147" s="368"/>
      <c r="AP147" s="368"/>
      <c r="AQ147" s="357"/>
      <c r="AR147" s="369"/>
      <c r="AS147" s="369"/>
      <c r="AT147" s="369"/>
      <c r="AU147" s="369"/>
      <c r="AV147" s="357"/>
      <c r="AW147" s="369"/>
      <c r="AX147" s="369"/>
      <c r="AY147" s="369"/>
      <c r="AZ147" s="369"/>
      <c r="BA147" s="375"/>
      <c r="BB147" s="239"/>
      <c r="BC147" s="107">
        <v>0</v>
      </c>
      <c r="BD147" s="107">
        <v>0</v>
      </c>
      <c r="BE147" s="107">
        <v>30</v>
      </c>
      <c r="BF147" s="443">
        <v>0</v>
      </c>
      <c r="BG147" s="77">
        <f t="shared" si="80"/>
        <v>0</v>
      </c>
      <c r="BH147" s="67">
        <f t="shared" si="81"/>
        <v>0</v>
      </c>
      <c r="BI147" s="67">
        <f t="shared" si="81"/>
        <v>0</v>
      </c>
      <c r="BJ147" s="447">
        <f t="shared" si="81"/>
        <v>0</v>
      </c>
      <c r="BK147" s="213"/>
      <c r="BL147" s="23"/>
      <c r="BM147" s="313"/>
      <c r="BN147" s="308"/>
      <c r="BO147" s="215"/>
      <c r="BP147" s="23"/>
      <c r="BQ147" s="215"/>
      <c r="BR147" s="23"/>
      <c r="BS147" s="313"/>
      <c r="BT147" s="308"/>
      <c r="BU147" s="304"/>
      <c r="BV147" s="23"/>
      <c r="BW147" s="313"/>
      <c r="BX147" s="308"/>
      <c r="BY147" s="215"/>
      <c r="BZ147" s="23"/>
      <c r="CA147" s="313"/>
      <c r="CB147" s="215"/>
      <c r="CC147" s="333"/>
      <c r="CD147" s="201"/>
      <c r="CE147" s="202"/>
      <c r="CF147" s="201"/>
      <c r="CG147" s="202"/>
      <c r="CH147" s="201"/>
      <c r="CI147" s="202"/>
      <c r="CJ147" s="201"/>
      <c r="CK147" s="202"/>
      <c r="CL147" s="130"/>
      <c r="CM147" s="131"/>
      <c r="CN147" s="201"/>
      <c r="CO147" s="202"/>
      <c r="CP147" s="201"/>
      <c r="CQ147" s="202"/>
      <c r="CR147" s="201"/>
      <c r="CS147" s="202"/>
      <c r="CT147" s="334"/>
      <c r="CU147" s="202"/>
      <c r="CV147" s="335"/>
      <c r="CW147" s="202"/>
      <c r="CX147" s="201"/>
      <c r="CY147" s="202"/>
      <c r="CZ147" s="201"/>
      <c r="DA147" s="202"/>
      <c r="DB147" s="308"/>
      <c r="DC147" s="215"/>
      <c r="DD147" s="336"/>
      <c r="DE147" s="215"/>
      <c r="DF147" s="336"/>
      <c r="DG147" s="336"/>
      <c r="DH147" s="23"/>
      <c r="DI147" s="23"/>
      <c r="DJ147" s="23"/>
      <c r="DK147" s="23"/>
      <c r="DL147" s="215"/>
      <c r="DM147" s="337"/>
      <c r="DN147" s="215"/>
      <c r="DO147" s="215"/>
      <c r="DP147" s="215"/>
      <c r="DQ147" s="215"/>
      <c r="DR147" s="23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120"/>
      <c r="EG147" s="23"/>
      <c r="EH147" s="122"/>
      <c r="EI147" s="84"/>
      <c r="EJ147" s="84"/>
    </row>
    <row r="148" spans="1:140" s="24" customFormat="1" ht="21" customHeight="1">
      <c r="A148" s="446">
        <v>5</v>
      </c>
      <c r="B148" s="478" t="s">
        <v>256</v>
      </c>
      <c r="C148" s="473"/>
      <c r="D148" s="363"/>
      <c r="E148" s="363"/>
      <c r="F148" s="363"/>
      <c r="G148" s="363"/>
      <c r="H148" s="212"/>
      <c r="I148" s="363"/>
      <c r="J148" s="363"/>
      <c r="K148" s="363"/>
      <c r="L148" s="371"/>
      <c r="M148" s="366"/>
      <c r="N148" s="364"/>
      <c r="O148" s="364"/>
      <c r="P148" s="364"/>
      <c r="Q148" s="364"/>
      <c r="R148" s="212"/>
      <c r="S148" s="364"/>
      <c r="T148" s="364"/>
      <c r="U148" s="364"/>
      <c r="V148" s="372"/>
      <c r="W148" s="366"/>
      <c r="X148" s="365"/>
      <c r="Y148" s="365"/>
      <c r="Z148" s="365"/>
      <c r="AA148" s="365"/>
      <c r="AB148" s="373"/>
      <c r="AC148" s="365"/>
      <c r="AD148" s="365"/>
      <c r="AE148" s="365"/>
      <c r="AF148" s="365"/>
      <c r="AG148" s="373"/>
      <c r="AH148" s="374"/>
      <c r="AI148" s="368"/>
      <c r="AJ148" s="368"/>
      <c r="AK148" s="368"/>
      <c r="AL148" s="373"/>
      <c r="AM148" s="368"/>
      <c r="AN148" s="368"/>
      <c r="AO148" s="368"/>
      <c r="AP148" s="368"/>
      <c r="AQ148" s="357"/>
      <c r="AR148" s="369"/>
      <c r="AS148" s="369"/>
      <c r="AT148" s="369"/>
      <c r="AU148" s="369"/>
      <c r="AV148" s="357"/>
      <c r="AW148" s="369"/>
      <c r="AX148" s="369"/>
      <c r="AY148" s="369"/>
      <c r="AZ148" s="369"/>
      <c r="BA148" s="375"/>
      <c r="BB148" s="239"/>
      <c r="BC148" s="107">
        <v>15</v>
      </c>
      <c r="BD148" s="107">
        <v>0</v>
      </c>
      <c r="BE148" s="107">
        <v>45</v>
      </c>
      <c r="BF148" s="443">
        <v>0</v>
      </c>
      <c r="BG148" s="77">
        <f t="shared" si="80"/>
        <v>0</v>
      </c>
      <c r="BH148" s="67">
        <f t="shared" si="81"/>
        <v>0</v>
      </c>
      <c r="BI148" s="67">
        <f t="shared" si="81"/>
        <v>15</v>
      </c>
      <c r="BJ148" s="447">
        <f t="shared" si="81"/>
        <v>0</v>
      </c>
      <c r="BK148" s="213"/>
      <c r="BL148" s="23"/>
      <c r="BM148" s="313"/>
      <c r="BN148" s="308"/>
      <c r="BO148" s="215"/>
      <c r="BP148" s="23"/>
      <c r="BQ148" s="215"/>
      <c r="BR148" s="23"/>
      <c r="BS148" s="313"/>
      <c r="BT148" s="308"/>
      <c r="BU148" s="304"/>
      <c r="BV148" s="23"/>
      <c r="BW148" s="313"/>
      <c r="BX148" s="308"/>
      <c r="BY148" s="215"/>
      <c r="BZ148" s="23"/>
      <c r="CA148" s="313"/>
      <c r="CB148" s="215"/>
      <c r="CC148" s="333"/>
      <c r="CD148" s="201"/>
      <c r="CE148" s="202"/>
      <c r="CF148" s="201"/>
      <c r="CG148" s="202"/>
      <c r="CH148" s="201"/>
      <c r="CI148" s="202"/>
      <c r="CJ148" s="201"/>
      <c r="CK148" s="202"/>
      <c r="CL148" s="130"/>
      <c r="CM148" s="131"/>
      <c r="CN148" s="201"/>
      <c r="CO148" s="202"/>
      <c r="CP148" s="201"/>
      <c r="CQ148" s="202"/>
      <c r="CR148" s="201"/>
      <c r="CS148" s="202"/>
      <c r="CT148" s="334"/>
      <c r="CU148" s="202"/>
      <c r="CV148" s="335"/>
      <c r="CW148" s="202"/>
      <c r="CX148" s="201"/>
      <c r="CY148" s="202"/>
      <c r="CZ148" s="201"/>
      <c r="DA148" s="202"/>
      <c r="DB148" s="308"/>
      <c r="DC148" s="215"/>
      <c r="DD148" s="336"/>
      <c r="DE148" s="215"/>
      <c r="DF148" s="336"/>
      <c r="DG148" s="336"/>
      <c r="DH148" s="23"/>
      <c r="DI148" s="23"/>
      <c r="DJ148" s="23"/>
      <c r="DK148" s="23"/>
      <c r="DL148" s="215"/>
      <c r="DM148" s="337"/>
      <c r="DN148" s="215"/>
      <c r="DO148" s="215"/>
      <c r="DP148" s="215"/>
      <c r="DQ148" s="215"/>
      <c r="DR148" s="23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120"/>
      <c r="EG148" s="23"/>
      <c r="EH148" s="122"/>
      <c r="EI148" s="84"/>
      <c r="EJ148" s="84"/>
    </row>
    <row r="149" spans="1:140" s="24" customFormat="1" ht="21" customHeight="1">
      <c r="A149" s="446">
        <v>6</v>
      </c>
      <c r="B149" s="479" t="s">
        <v>259</v>
      </c>
      <c r="C149" s="473"/>
      <c r="D149" s="363"/>
      <c r="E149" s="363"/>
      <c r="F149" s="363"/>
      <c r="G149" s="363"/>
      <c r="H149" s="212"/>
      <c r="I149" s="363"/>
      <c r="J149" s="363"/>
      <c r="K149" s="363"/>
      <c r="L149" s="371"/>
      <c r="M149" s="366"/>
      <c r="N149" s="364"/>
      <c r="O149" s="364"/>
      <c r="P149" s="364"/>
      <c r="Q149" s="364"/>
      <c r="R149" s="212"/>
      <c r="S149" s="364"/>
      <c r="T149" s="364"/>
      <c r="U149" s="364"/>
      <c r="V149" s="372"/>
      <c r="W149" s="366"/>
      <c r="X149" s="365"/>
      <c r="Y149" s="365"/>
      <c r="Z149" s="365"/>
      <c r="AA149" s="365"/>
      <c r="AB149" s="373"/>
      <c r="AC149" s="365"/>
      <c r="AD149" s="365"/>
      <c r="AE149" s="365"/>
      <c r="AF149" s="365"/>
      <c r="AG149" s="373"/>
      <c r="AH149" s="374"/>
      <c r="AI149" s="368"/>
      <c r="AJ149" s="368"/>
      <c r="AK149" s="368"/>
      <c r="AL149" s="373"/>
      <c r="AM149" s="368"/>
      <c r="AN149" s="368"/>
      <c r="AO149" s="368"/>
      <c r="AP149" s="368"/>
      <c r="AQ149" s="357"/>
      <c r="AR149" s="369"/>
      <c r="AS149" s="369"/>
      <c r="AT149" s="369"/>
      <c r="AU149" s="369"/>
      <c r="AV149" s="357"/>
      <c r="AW149" s="369"/>
      <c r="AX149" s="369"/>
      <c r="AY149" s="369"/>
      <c r="AZ149" s="369"/>
      <c r="BA149" s="375"/>
      <c r="BB149" s="239"/>
      <c r="BC149" s="107">
        <v>15</v>
      </c>
      <c r="BD149" s="107">
        <v>0</v>
      </c>
      <c r="BE149" s="107">
        <v>15</v>
      </c>
      <c r="BF149" s="443">
        <v>0</v>
      </c>
      <c r="BG149" s="77">
        <f t="shared" si="80"/>
        <v>0</v>
      </c>
      <c r="BH149" s="67">
        <f t="shared" si="81"/>
        <v>0</v>
      </c>
      <c r="BI149" s="67">
        <f t="shared" si="81"/>
        <v>15</v>
      </c>
      <c r="BJ149" s="447">
        <f t="shared" si="81"/>
        <v>0</v>
      </c>
      <c r="BK149" s="213"/>
      <c r="BL149" s="23"/>
      <c r="BM149" s="313"/>
      <c r="BN149" s="308"/>
      <c r="BO149" s="215"/>
      <c r="BP149" s="23"/>
      <c r="BQ149" s="215"/>
      <c r="BR149" s="23"/>
      <c r="BS149" s="313"/>
      <c r="BT149" s="308"/>
      <c r="BU149" s="304"/>
      <c r="BV149" s="23"/>
      <c r="BW149" s="313"/>
      <c r="BX149" s="308"/>
      <c r="BY149" s="215"/>
      <c r="BZ149" s="23"/>
      <c r="CA149" s="313"/>
      <c r="CB149" s="215"/>
      <c r="CC149" s="333"/>
      <c r="CD149" s="201"/>
      <c r="CE149" s="202"/>
      <c r="CF149" s="201"/>
      <c r="CG149" s="202"/>
      <c r="CH149" s="201"/>
      <c r="CI149" s="202"/>
      <c r="CJ149" s="201"/>
      <c r="CK149" s="202"/>
      <c r="CL149" s="130"/>
      <c r="CM149" s="131"/>
      <c r="CN149" s="201"/>
      <c r="CO149" s="202"/>
      <c r="CP149" s="201"/>
      <c r="CQ149" s="202"/>
      <c r="CR149" s="201"/>
      <c r="CS149" s="202"/>
      <c r="CT149" s="334"/>
      <c r="CU149" s="202"/>
      <c r="CV149" s="335"/>
      <c r="CW149" s="202"/>
      <c r="CX149" s="201"/>
      <c r="CY149" s="202"/>
      <c r="CZ149" s="201"/>
      <c r="DA149" s="202"/>
      <c r="DB149" s="308"/>
      <c r="DC149" s="215"/>
      <c r="DD149" s="336"/>
      <c r="DE149" s="215"/>
      <c r="DF149" s="336"/>
      <c r="DG149" s="336"/>
      <c r="DH149" s="23"/>
      <c r="DI149" s="23"/>
      <c r="DJ149" s="23"/>
      <c r="DK149" s="23"/>
      <c r="DL149" s="215"/>
      <c r="DM149" s="337"/>
      <c r="DN149" s="215"/>
      <c r="DO149" s="215"/>
      <c r="DP149" s="215"/>
      <c r="DQ149" s="215"/>
      <c r="DR149" s="23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120"/>
      <c r="EG149" s="23"/>
      <c r="EH149" s="122"/>
      <c r="EI149" s="84"/>
      <c r="EJ149" s="84"/>
    </row>
    <row r="150" spans="1:140" s="24" customFormat="1" ht="21" customHeight="1">
      <c r="A150" s="446">
        <v>7</v>
      </c>
      <c r="B150" s="477" t="s">
        <v>261</v>
      </c>
      <c r="C150" s="473"/>
      <c r="D150" s="363"/>
      <c r="E150" s="363"/>
      <c r="F150" s="363"/>
      <c r="G150" s="363"/>
      <c r="H150" s="212"/>
      <c r="I150" s="363"/>
      <c r="J150" s="363"/>
      <c r="K150" s="363"/>
      <c r="L150" s="371"/>
      <c r="M150" s="366"/>
      <c r="N150" s="364"/>
      <c r="O150" s="364"/>
      <c r="P150" s="364"/>
      <c r="Q150" s="364"/>
      <c r="R150" s="212"/>
      <c r="S150" s="364"/>
      <c r="T150" s="364"/>
      <c r="U150" s="364"/>
      <c r="V150" s="372"/>
      <c r="W150" s="366"/>
      <c r="X150" s="365"/>
      <c r="Y150" s="365"/>
      <c r="Z150" s="365"/>
      <c r="AA150" s="365"/>
      <c r="AB150" s="373"/>
      <c r="AC150" s="365"/>
      <c r="AD150" s="365"/>
      <c r="AE150" s="365"/>
      <c r="AF150" s="365"/>
      <c r="AG150" s="373"/>
      <c r="AH150" s="374"/>
      <c r="AI150" s="368"/>
      <c r="AJ150" s="368"/>
      <c r="AK150" s="368"/>
      <c r="AL150" s="373"/>
      <c r="AM150" s="368"/>
      <c r="AN150" s="368"/>
      <c r="AO150" s="368"/>
      <c r="AP150" s="368"/>
      <c r="AQ150" s="357"/>
      <c r="AR150" s="369"/>
      <c r="AS150" s="369"/>
      <c r="AT150" s="369"/>
      <c r="AU150" s="369"/>
      <c r="AV150" s="357"/>
      <c r="AW150" s="369"/>
      <c r="AX150" s="369"/>
      <c r="AY150" s="369"/>
      <c r="AZ150" s="369"/>
      <c r="BA150" s="375"/>
      <c r="BB150" s="239"/>
      <c r="BC150" s="107">
        <v>15</v>
      </c>
      <c r="BD150" s="107">
        <v>0</v>
      </c>
      <c r="BE150" s="107">
        <v>30</v>
      </c>
      <c r="BF150" s="443">
        <v>0</v>
      </c>
      <c r="BG150" s="77">
        <f t="shared" si="80"/>
        <v>0</v>
      </c>
      <c r="BH150" s="67">
        <f t="shared" si="81"/>
        <v>0</v>
      </c>
      <c r="BI150" s="67">
        <f t="shared" si="81"/>
        <v>15</v>
      </c>
      <c r="BJ150" s="447">
        <f t="shared" si="81"/>
        <v>0</v>
      </c>
      <c r="BK150" s="213"/>
      <c r="BL150" s="23"/>
      <c r="BM150" s="313"/>
      <c r="BN150" s="308"/>
      <c r="BO150" s="215"/>
      <c r="BP150" s="23"/>
      <c r="BQ150" s="215"/>
      <c r="BR150" s="23"/>
      <c r="BS150" s="313"/>
      <c r="BT150" s="308"/>
      <c r="BU150" s="304"/>
      <c r="BV150" s="23"/>
      <c r="BW150" s="313"/>
      <c r="BX150" s="308"/>
      <c r="BY150" s="215"/>
      <c r="BZ150" s="23"/>
      <c r="CA150" s="313"/>
      <c r="CB150" s="215"/>
      <c r="CC150" s="333"/>
      <c r="CD150" s="201"/>
      <c r="CE150" s="202"/>
      <c r="CF150" s="201"/>
      <c r="CG150" s="202"/>
      <c r="CH150" s="201"/>
      <c r="CI150" s="202"/>
      <c r="CJ150" s="201"/>
      <c r="CK150" s="202"/>
      <c r="CL150" s="130"/>
      <c r="CM150" s="131"/>
      <c r="CN150" s="201"/>
      <c r="CO150" s="202"/>
      <c r="CP150" s="201"/>
      <c r="CQ150" s="202"/>
      <c r="CR150" s="201"/>
      <c r="CS150" s="202"/>
      <c r="CT150" s="334"/>
      <c r="CU150" s="202"/>
      <c r="CV150" s="335"/>
      <c r="CW150" s="202"/>
      <c r="CX150" s="201"/>
      <c r="CY150" s="202"/>
      <c r="CZ150" s="201"/>
      <c r="DA150" s="202"/>
      <c r="DB150" s="308"/>
      <c r="DC150" s="215"/>
      <c r="DD150" s="336"/>
      <c r="DE150" s="215"/>
      <c r="DF150" s="336"/>
      <c r="DG150" s="336"/>
      <c r="DH150" s="23"/>
      <c r="DI150" s="23"/>
      <c r="DJ150" s="23"/>
      <c r="DK150" s="23"/>
      <c r="DL150" s="215"/>
      <c r="DM150" s="337"/>
      <c r="DN150" s="215"/>
      <c r="DO150" s="215"/>
      <c r="DP150" s="215"/>
      <c r="DQ150" s="215"/>
      <c r="DR150" s="23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120"/>
      <c r="EG150" s="23"/>
      <c r="EH150" s="122"/>
      <c r="EI150" s="84"/>
      <c r="EJ150" s="84"/>
    </row>
    <row r="151" spans="1:140" s="24" customFormat="1" ht="27" customHeight="1">
      <c r="A151" s="446">
        <v>8</v>
      </c>
      <c r="B151" s="467" t="s">
        <v>257</v>
      </c>
      <c r="C151" s="473"/>
      <c r="D151" s="363"/>
      <c r="E151" s="363"/>
      <c r="F151" s="363"/>
      <c r="G151" s="363"/>
      <c r="H151" s="212"/>
      <c r="I151" s="363"/>
      <c r="J151" s="363"/>
      <c r="K151" s="363"/>
      <c r="L151" s="371"/>
      <c r="M151" s="366"/>
      <c r="N151" s="364"/>
      <c r="O151" s="364"/>
      <c r="P151" s="364"/>
      <c r="Q151" s="364"/>
      <c r="R151" s="212"/>
      <c r="S151" s="364"/>
      <c r="T151" s="364"/>
      <c r="U151" s="364"/>
      <c r="V151" s="372"/>
      <c r="W151" s="366"/>
      <c r="X151" s="365"/>
      <c r="Y151" s="365"/>
      <c r="Z151" s="365"/>
      <c r="AA151" s="365"/>
      <c r="AB151" s="373"/>
      <c r="AC151" s="365"/>
      <c r="AD151" s="365"/>
      <c r="AE151" s="365"/>
      <c r="AF151" s="365"/>
      <c r="AG151" s="373"/>
      <c r="AH151" s="374"/>
      <c r="AI151" s="368"/>
      <c r="AJ151" s="368"/>
      <c r="AK151" s="368"/>
      <c r="AL151" s="373"/>
      <c r="AM151" s="368"/>
      <c r="AN151" s="368"/>
      <c r="AO151" s="368"/>
      <c r="AP151" s="368"/>
      <c r="AQ151" s="357"/>
      <c r="AR151" s="369"/>
      <c r="AS151" s="369"/>
      <c r="AT151" s="369"/>
      <c r="AU151" s="369"/>
      <c r="AV151" s="357"/>
      <c r="AW151" s="369"/>
      <c r="AX151" s="369"/>
      <c r="AY151" s="369"/>
      <c r="AZ151" s="369"/>
      <c r="BA151" s="375"/>
      <c r="BB151" s="239"/>
      <c r="BC151" s="107">
        <v>15</v>
      </c>
      <c r="BD151" s="107">
        <v>15</v>
      </c>
      <c r="BE151" s="107">
        <v>0</v>
      </c>
      <c r="BF151" s="443">
        <v>0</v>
      </c>
      <c r="BG151" s="77">
        <f t="shared" si="80"/>
        <v>0</v>
      </c>
      <c r="BH151" s="67">
        <f t="shared" si="81"/>
        <v>0</v>
      </c>
      <c r="BI151" s="67">
        <f t="shared" si="81"/>
        <v>15</v>
      </c>
      <c r="BJ151" s="447">
        <f t="shared" si="81"/>
        <v>15</v>
      </c>
      <c r="BK151" s="213"/>
      <c r="BL151" s="23"/>
      <c r="BM151" s="313"/>
      <c r="BN151" s="308"/>
      <c r="BO151" s="215"/>
      <c r="BP151" s="23"/>
      <c r="BQ151" s="215"/>
      <c r="BR151" s="23"/>
      <c r="BS151" s="313"/>
      <c r="BT151" s="308"/>
      <c r="BU151" s="304"/>
      <c r="BV151" s="23"/>
      <c r="BW151" s="313"/>
      <c r="BX151" s="308"/>
      <c r="BY151" s="215"/>
      <c r="BZ151" s="23"/>
      <c r="CA151" s="313"/>
      <c r="CB151" s="215"/>
      <c r="CC151" s="333"/>
      <c r="CD151" s="201"/>
      <c r="CE151" s="202"/>
      <c r="CF151" s="201"/>
      <c r="CG151" s="202"/>
      <c r="CH151" s="201"/>
      <c r="CI151" s="202"/>
      <c r="CJ151" s="201"/>
      <c r="CK151" s="202"/>
      <c r="CL151" s="130"/>
      <c r="CM151" s="131"/>
      <c r="CN151" s="201"/>
      <c r="CO151" s="202"/>
      <c r="CP151" s="201"/>
      <c r="CQ151" s="202"/>
      <c r="CR151" s="201"/>
      <c r="CS151" s="202"/>
      <c r="CT151" s="334"/>
      <c r="CU151" s="202"/>
      <c r="CV151" s="335"/>
      <c r="CW151" s="202"/>
      <c r="CX151" s="201"/>
      <c r="CY151" s="202"/>
      <c r="CZ151" s="201"/>
      <c r="DA151" s="202"/>
      <c r="DB151" s="308"/>
      <c r="DC151" s="215"/>
      <c r="DD151" s="336"/>
      <c r="DE151" s="215"/>
      <c r="DF151" s="336"/>
      <c r="DG151" s="336"/>
      <c r="DH151" s="23"/>
      <c r="DI151" s="23"/>
      <c r="DJ151" s="23"/>
      <c r="DK151" s="23"/>
      <c r="DL151" s="215"/>
      <c r="DM151" s="337"/>
      <c r="DN151" s="215"/>
      <c r="DO151" s="215"/>
      <c r="DP151" s="215"/>
      <c r="DQ151" s="215"/>
      <c r="DR151" s="23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120"/>
      <c r="EG151" s="23"/>
      <c r="EH151" s="122"/>
      <c r="EI151" s="84"/>
      <c r="EJ151" s="84"/>
    </row>
    <row r="152" spans="1:140" s="24" customFormat="1" ht="21" customHeight="1">
      <c r="A152" s="446">
        <v>9</v>
      </c>
      <c r="B152" s="478" t="s">
        <v>262</v>
      </c>
      <c r="C152" s="473"/>
      <c r="D152" s="363"/>
      <c r="E152" s="363"/>
      <c r="F152" s="363"/>
      <c r="G152" s="363"/>
      <c r="H152" s="212"/>
      <c r="I152" s="363"/>
      <c r="J152" s="363"/>
      <c r="K152" s="363"/>
      <c r="L152" s="371"/>
      <c r="M152" s="366"/>
      <c r="N152" s="364"/>
      <c r="O152" s="364"/>
      <c r="P152" s="364"/>
      <c r="Q152" s="364"/>
      <c r="R152" s="212"/>
      <c r="S152" s="364"/>
      <c r="T152" s="364"/>
      <c r="U152" s="364"/>
      <c r="V152" s="372"/>
      <c r="W152" s="366"/>
      <c r="X152" s="365"/>
      <c r="Y152" s="365"/>
      <c r="Z152" s="365"/>
      <c r="AA152" s="365"/>
      <c r="AB152" s="373"/>
      <c r="AC152" s="365"/>
      <c r="AD152" s="365"/>
      <c r="AE152" s="365"/>
      <c r="AF152" s="365"/>
      <c r="AG152" s="373"/>
      <c r="AH152" s="374"/>
      <c r="AI152" s="368"/>
      <c r="AJ152" s="368"/>
      <c r="AK152" s="368"/>
      <c r="AL152" s="373"/>
      <c r="AM152" s="368"/>
      <c r="AN152" s="368"/>
      <c r="AO152" s="368"/>
      <c r="AP152" s="368"/>
      <c r="AQ152" s="357"/>
      <c r="AR152" s="369"/>
      <c r="AS152" s="369"/>
      <c r="AT152" s="369"/>
      <c r="AU152" s="369"/>
      <c r="AV152" s="357"/>
      <c r="AW152" s="369"/>
      <c r="AX152" s="369"/>
      <c r="AY152" s="369"/>
      <c r="AZ152" s="369"/>
      <c r="BA152" s="375"/>
      <c r="BB152" s="239"/>
      <c r="BC152" s="107">
        <v>0</v>
      </c>
      <c r="BD152" s="107">
        <v>15</v>
      </c>
      <c r="BE152" s="107">
        <v>0</v>
      </c>
      <c r="BF152" s="443">
        <v>0</v>
      </c>
      <c r="BG152" s="77">
        <f t="shared" si="80"/>
        <v>0</v>
      </c>
      <c r="BH152" s="67">
        <f t="shared" si="81"/>
        <v>0</v>
      </c>
      <c r="BI152" s="67">
        <f t="shared" si="81"/>
        <v>0</v>
      </c>
      <c r="BJ152" s="447">
        <f t="shared" si="81"/>
        <v>15</v>
      </c>
      <c r="BK152" s="213"/>
      <c r="BL152" s="23"/>
      <c r="BM152" s="313"/>
      <c r="BN152" s="308"/>
      <c r="BO152" s="215"/>
      <c r="BP152" s="23"/>
      <c r="BQ152" s="215"/>
      <c r="BR152" s="23"/>
      <c r="BS152" s="313"/>
      <c r="BT152" s="308"/>
      <c r="BU152" s="304"/>
      <c r="BV152" s="23"/>
      <c r="BW152" s="313"/>
      <c r="BX152" s="308"/>
      <c r="BY152" s="215"/>
      <c r="BZ152" s="23"/>
      <c r="CA152" s="313"/>
      <c r="CB152" s="215"/>
      <c r="CC152" s="333"/>
      <c r="CD152" s="201"/>
      <c r="CE152" s="202"/>
      <c r="CF152" s="201"/>
      <c r="CG152" s="202"/>
      <c r="CH152" s="201"/>
      <c r="CI152" s="202"/>
      <c r="CJ152" s="201"/>
      <c r="CK152" s="202"/>
      <c r="CL152" s="130"/>
      <c r="CM152" s="131"/>
      <c r="CN152" s="201"/>
      <c r="CO152" s="202"/>
      <c r="CP152" s="201"/>
      <c r="CQ152" s="202"/>
      <c r="CR152" s="201"/>
      <c r="CS152" s="202"/>
      <c r="CT152" s="334"/>
      <c r="CU152" s="202"/>
      <c r="CV152" s="335"/>
      <c r="CW152" s="202"/>
      <c r="CX152" s="201"/>
      <c r="CY152" s="202"/>
      <c r="CZ152" s="201"/>
      <c r="DA152" s="202"/>
      <c r="DB152" s="308"/>
      <c r="DC152" s="215"/>
      <c r="DD152" s="336"/>
      <c r="DE152" s="215"/>
      <c r="DF152" s="336"/>
      <c r="DG152" s="336"/>
      <c r="DH152" s="23"/>
      <c r="DI152" s="23"/>
      <c r="DJ152" s="23"/>
      <c r="DK152" s="23"/>
      <c r="DL152" s="215"/>
      <c r="DM152" s="337"/>
      <c r="DN152" s="215"/>
      <c r="DO152" s="215"/>
      <c r="DP152" s="215"/>
      <c r="DQ152" s="215"/>
      <c r="DR152" s="23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120"/>
      <c r="EG152" s="23"/>
      <c r="EH152" s="122"/>
      <c r="EI152" s="84"/>
      <c r="EJ152" s="84"/>
    </row>
    <row r="153" spans="1:140" s="24" customFormat="1" ht="21" customHeight="1">
      <c r="A153" s="446">
        <v>10</v>
      </c>
      <c r="B153" s="477" t="s">
        <v>260</v>
      </c>
      <c r="C153" s="473"/>
      <c r="D153" s="363"/>
      <c r="E153" s="363"/>
      <c r="F153" s="363"/>
      <c r="G153" s="363"/>
      <c r="H153" s="212"/>
      <c r="I153" s="363"/>
      <c r="J153" s="363"/>
      <c r="K153" s="363"/>
      <c r="L153" s="371"/>
      <c r="M153" s="366"/>
      <c r="N153" s="364"/>
      <c r="O153" s="364"/>
      <c r="P153" s="364"/>
      <c r="Q153" s="364"/>
      <c r="R153" s="212"/>
      <c r="S153" s="364"/>
      <c r="T153" s="364"/>
      <c r="U153" s="364"/>
      <c r="V153" s="372"/>
      <c r="W153" s="366"/>
      <c r="X153" s="365"/>
      <c r="Y153" s="365"/>
      <c r="Z153" s="365"/>
      <c r="AA153" s="365"/>
      <c r="AB153" s="373"/>
      <c r="AC153" s="365"/>
      <c r="AD153" s="365"/>
      <c r="AE153" s="365"/>
      <c r="AF153" s="365"/>
      <c r="AG153" s="373"/>
      <c r="AH153" s="374"/>
      <c r="AI153" s="368"/>
      <c r="AJ153" s="368"/>
      <c r="AK153" s="368"/>
      <c r="AL153" s="373"/>
      <c r="AM153" s="368"/>
      <c r="AN153" s="368"/>
      <c r="AO153" s="368"/>
      <c r="AP153" s="368"/>
      <c r="AQ153" s="357"/>
      <c r="AR153" s="369"/>
      <c r="AS153" s="369"/>
      <c r="AT153" s="369"/>
      <c r="AU153" s="369"/>
      <c r="AV153" s="357"/>
      <c r="AW153" s="369"/>
      <c r="AX153" s="369"/>
      <c r="AY153" s="369"/>
      <c r="AZ153" s="369"/>
      <c r="BA153" s="375"/>
      <c r="BB153" s="239"/>
      <c r="BC153" s="107">
        <v>15</v>
      </c>
      <c r="BD153" s="107">
        <v>15</v>
      </c>
      <c r="BE153" s="107">
        <v>0</v>
      </c>
      <c r="BF153" s="443">
        <v>0</v>
      </c>
      <c r="BG153" s="77">
        <f t="shared" si="80"/>
        <v>0</v>
      </c>
      <c r="BH153" s="67">
        <f t="shared" ref="BH153:BJ154" si="82">I153+N153+S153+X153+AC153+AH153+AM153+AR153+AW153+BB153</f>
        <v>0</v>
      </c>
      <c r="BI153" s="67">
        <f t="shared" si="82"/>
        <v>15</v>
      </c>
      <c r="BJ153" s="447">
        <f t="shared" si="82"/>
        <v>15</v>
      </c>
      <c r="BK153" s="213"/>
      <c r="BL153" s="23"/>
      <c r="BM153" s="313"/>
      <c r="BN153" s="308"/>
      <c r="BO153" s="215"/>
      <c r="BP153" s="23"/>
      <c r="BQ153" s="215"/>
      <c r="BR153" s="23"/>
      <c r="BS153" s="313"/>
      <c r="BT153" s="308"/>
      <c r="BU153" s="304"/>
      <c r="BV153" s="23"/>
      <c r="BW153" s="313"/>
      <c r="BX153" s="308"/>
      <c r="BY153" s="215"/>
      <c r="BZ153" s="23"/>
      <c r="CA153" s="313"/>
      <c r="CB153" s="215"/>
      <c r="CC153" s="333"/>
      <c r="CD153" s="201"/>
      <c r="CE153" s="202"/>
      <c r="CF153" s="201"/>
      <c r="CG153" s="202"/>
      <c r="CH153" s="201"/>
      <c r="CI153" s="202"/>
      <c r="CJ153" s="201"/>
      <c r="CK153" s="202"/>
      <c r="CL153" s="130"/>
      <c r="CM153" s="131"/>
      <c r="CN153" s="201"/>
      <c r="CO153" s="202"/>
      <c r="CP153" s="201"/>
      <c r="CQ153" s="202"/>
      <c r="CR153" s="201"/>
      <c r="CS153" s="202"/>
      <c r="CT153" s="334"/>
      <c r="CU153" s="202"/>
      <c r="CV153" s="335"/>
      <c r="CW153" s="202"/>
      <c r="CX153" s="201"/>
      <c r="CY153" s="202"/>
      <c r="CZ153" s="201"/>
      <c r="DA153" s="202"/>
      <c r="DB153" s="308"/>
      <c r="DC153" s="215"/>
      <c r="DD153" s="336"/>
      <c r="DE153" s="215"/>
      <c r="DF153" s="336"/>
      <c r="DG153" s="336"/>
      <c r="DH153" s="23"/>
      <c r="DI153" s="23"/>
      <c r="DJ153" s="23"/>
      <c r="DK153" s="23"/>
      <c r="DL153" s="215"/>
      <c r="DM153" s="337"/>
      <c r="DN153" s="215"/>
      <c r="DO153" s="215"/>
      <c r="DP153" s="215"/>
      <c r="DQ153" s="215"/>
      <c r="DR153" s="23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120"/>
      <c r="EG153" s="23"/>
      <c r="EH153" s="122"/>
      <c r="EI153" s="84"/>
      <c r="EJ153" s="84"/>
    </row>
    <row r="154" spans="1:140" s="24" customFormat="1" ht="21" customHeight="1">
      <c r="A154" s="446">
        <v>11</v>
      </c>
      <c r="B154" s="467" t="s">
        <v>263</v>
      </c>
      <c r="C154" s="473"/>
      <c r="D154" s="363"/>
      <c r="E154" s="363"/>
      <c r="F154" s="363"/>
      <c r="G154" s="363"/>
      <c r="H154" s="212"/>
      <c r="I154" s="363"/>
      <c r="J154" s="363"/>
      <c r="K154" s="363"/>
      <c r="L154" s="371"/>
      <c r="M154" s="366"/>
      <c r="N154" s="364"/>
      <c r="O154" s="364"/>
      <c r="P154" s="364"/>
      <c r="Q154" s="364"/>
      <c r="R154" s="212"/>
      <c r="S154" s="364"/>
      <c r="T154" s="364"/>
      <c r="U154" s="364"/>
      <c r="V154" s="372"/>
      <c r="W154" s="366"/>
      <c r="X154" s="365"/>
      <c r="Y154" s="365"/>
      <c r="Z154" s="365"/>
      <c r="AA154" s="365"/>
      <c r="AB154" s="373"/>
      <c r="AC154" s="365"/>
      <c r="AD154" s="365"/>
      <c r="AE154" s="365"/>
      <c r="AF154" s="365"/>
      <c r="AG154" s="373"/>
      <c r="AH154" s="374"/>
      <c r="AI154" s="368"/>
      <c r="AJ154" s="368"/>
      <c r="AK154" s="368"/>
      <c r="AL154" s="373"/>
      <c r="AM154" s="368"/>
      <c r="AN154" s="368"/>
      <c r="AO154" s="368"/>
      <c r="AP154" s="368"/>
      <c r="AQ154" s="357"/>
      <c r="AR154" s="369"/>
      <c r="AS154" s="369"/>
      <c r="AT154" s="369"/>
      <c r="AU154" s="369"/>
      <c r="AV154" s="357"/>
      <c r="AW154" s="369"/>
      <c r="AX154" s="369"/>
      <c r="AY154" s="369"/>
      <c r="AZ154" s="369"/>
      <c r="BA154" s="375"/>
      <c r="BB154" s="470"/>
      <c r="BC154" s="344">
        <v>0</v>
      </c>
      <c r="BD154" s="107">
        <v>30</v>
      </c>
      <c r="BE154" s="107">
        <v>0</v>
      </c>
      <c r="BF154" s="443">
        <v>0</v>
      </c>
      <c r="BG154" s="77">
        <f t="shared" si="80"/>
        <v>0</v>
      </c>
      <c r="BH154" s="67">
        <f t="shared" si="82"/>
        <v>0</v>
      </c>
      <c r="BI154" s="67">
        <f t="shared" si="82"/>
        <v>0</v>
      </c>
      <c r="BJ154" s="447">
        <f t="shared" si="82"/>
        <v>30</v>
      </c>
      <c r="BK154" s="213"/>
      <c r="BL154" s="23"/>
      <c r="BM154" s="313"/>
      <c r="BN154" s="308"/>
      <c r="BO154" s="215"/>
      <c r="BP154" s="23"/>
      <c r="BQ154" s="215"/>
      <c r="BR154" s="23"/>
      <c r="BS154" s="313"/>
      <c r="BT154" s="308"/>
      <c r="BU154" s="304"/>
      <c r="BV154" s="23"/>
      <c r="BW154" s="313"/>
      <c r="BX154" s="308"/>
      <c r="BY154" s="215"/>
      <c r="BZ154" s="23"/>
      <c r="CA154" s="313"/>
      <c r="CB154" s="215"/>
      <c r="CC154" s="333"/>
      <c r="CD154" s="201"/>
      <c r="CE154" s="202"/>
      <c r="CF154" s="201"/>
      <c r="CG154" s="202"/>
      <c r="CH154" s="201"/>
      <c r="CI154" s="202"/>
      <c r="CJ154" s="201"/>
      <c r="CK154" s="202"/>
      <c r="CL154" s="130"/>
      <c r="CM154" s="131"/>
      <c r="CN154" s="201"/>
      <c r="CO154" s="202"/>
      <c r="CP154" s="201"/>
      <c r="CQ154" s="202"/>
      <c r="CR154" s="201"/>
      <c r="CS154" s="202"/>
      <c r="CT154" s="334"/>
      <c r="CU154" s="202"/>
      <c r="CV154" s="335"/>
      <c r="CW154" s="202"/>
      <c r="CX154" s="201"/>
      <c r="CY154" s="202"/>
      <c r="CZ154" s="201"/>
      <c r="DA154" s="202"/>
      <c r="DB154" s="308"/>
      <c r="DC154" s="215"/>
      <c r="DD154" s="336"/>
      <c r="DE154" s="215"/>
      <c r="DF154" s="336"/>
      <c r="DG154" s="336"/>
      <c r="DH154" s="23"/>
      <c r="DI154" s="23"/>
      <c r="DJ154" s="23"/>
      <c r="DK154" s="23"/>
      <c r="DL154" s="215"/>
      <c r="DM154" s="337"/>
      <c r="DN154" s="215"/>
      <c r="DO154" s="215"/>
      <c r="DP154" s="215"/>
      <c r="DQ154" s="215"/>
      <c r="DR154" s="23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120"/>
      <c r="EG154" s="23"/>
      <c r="EH154" s="122"/>
      <c r="EI154" s="84"/>
      <c r="EJ154" s="84"/>
    </row>
    <row r="155" spans="1:140" s="25" customFormat="1" ht="19.899999999999999" customHeight="1">
      <c r="A155" s="745" t="s">
        <v>228</v>
      </c>
      <c r="B155" s="641"/>
      <c r="C155" s="641"/>
      <c r="D155" s="641"/>
      <c r="E155" s="641"/>
      <c r="F155" s="641"/>
      <c r="G155" s="641"/>
      <c r="H155" s="641"/>
      <c r="I155" s="641"/>
      <c r="J155" s="641"/>
      <c r="K155" s="641"/>
      <c r="L155" s="641"/>
      <c r="M155" s="641"/>
      <c r="N155" s="641"/>
      <c r="O155" s="641"/>
      <c r="P155" s="641"/>
      <c r="Q155" s="641"/>
      <c r="R155" s="641"/>
      <c r="S155" s="641"/>
      <c r="T155" s="641"/>
      <c r="U155" s="641"/>
      <c r="V155" s="641"/>
      <c r="W155" s="641"/>
      <c r="X155" s="641"/>
      <c r="Y155" s="641"/>
      <c r="Z155" s="641"/>
      <c r="AA155" s="641"/>
      <c r="AB155" s="641"/>
      <c r="AC155" s="641"/>
      <c r="AD155" s="641"/>
      <c r="AE155" s="641"/>
      <c r="AF155" s="641"/>
      <c r="AG155" s="641"/>
      <c r="AH155" s="641"/>
      <c r="AI155" s="641"/>
      <c r="AJ155" s="641"/>
      <c r="AK155" s="641"/>
      <c r="AL155" s="641"/>
      <c r="AM155" s="641"/>
      <c r="AN155" s="641"/>
      <c r="AO155" s="641"/>
      <c r="AP155" s="641"/>
      <c r="AQ155" s="641"/>
      <c r="AR155" s="641"/>
      <c r="AS155" s="641"/>
      <c r="AT155" s="641"/>
      <c r="AU155" s="641"/>
      <c r="AV155" s="641"/>
      <c r="AW155" s="641"/>
      <c r="AX155" s="641"/>
      <c r="AY155" s="641"/>
      <c r="AZ155" s="641"/>
      <c r="BA155" s="642"/>
      <c r="BB155" s="299" t="e">
        <f>#REF!+BB156+BB159+BB160+BB161+BB162</f>
        <v>#REF!</v>
      </c>
      <c r="BC155" s="600"/>
      <c r="BD155" s="601"/>
      <c r="BE155" s="601"/>
      <c r="BF155" s="749"/>
      <c r="BG155" s="726"/>
      <c r="BH155" s="601"/>
      <c r="BI155" s="601"/>
      <c r="BJ155" s="749"/>
      <c r="BK155" s="442">
        <f t="shared" ref="BK155:CP155" si="83">SUM(BK156:BK162)</f>
        <v>21</v>
      </c>
      <c r="BL155" s="147">
        <f t="shared" si="83"/>
        <v>0</v>
      </c>
      <c r="BM155" s="147">
        <f t="shared" si="83"/>
        <v>0</v>
      </c>
      <c r="BN155" s="147">
        <f t="shared" si="83"/>
        <v>0</v>
      </c>
      <c r="BO155" s="147">
        <f t="shared" si="83"/>
        <v>0</v>
      </c>
      <c r="BP155" s="147">
        <f t="shared" si="83"/>
        <v>0</v>
      </c>
      <c r="BQ155" s="147">
        <f t="shared" si="83"/>
        <v>0</v>
      </c>
      <c r="BR155" s="147">
        <f t="shared" si="83"/>
        <v>0</v>
      </c>
      <c r="BS155" s="147">
        <f t="shared" si="83"/>
        <v>0</v>
      </c>
      <c r="BT155" s="147">
        <f t="shared" si="83"/>
        <v>0</v>
      </c>
      <c r="BU155" s="147">
        <f t="shared" si="83"/>
        <v>0</v>
      </c>
      <c r="BV155" s="147">
        <f t="shared" si="83"/>
        <v>0</v>
      </c>
      <c r="BW155" s="147">
        <f t="shared" si="83"/>
        <v>0</v>
      </c>
      <c r="BX155" s="147">
        <f t="shared" si="83"/>
        <v>0</v>
      </c>
      <c r="BY155" s="147">
        <f t="shared" si="83"/>
        <v>0</v>
      </c>
      <c r="BZ155" s="147">
        <f t="shared" si="83"/>
        <v>0</v>
      </c>
      <c r="CA155" s="147">
        <f t="shared" si="83"/>
        <v>0</v>
      </c>
      <c r="CB155" s="147">
        <f t="shared" si="83"/>
        <v>20</v>
      </c>
      <c r="CC155" s="147" t="e">
        <f t="shared" si="83"/>
        <v>#DIV/0!</v>
      </c>
      <c r="CD155" s="147">
        <f t="shared" si="83"/>
        <v>0</v>
      </c>
      <c r="CE155" s="147">
        <f t="shared" si="83"/>
        <v>0</v>
      </c>
      <c r="CF155" s="147">
        <f t="shared" si="83"/>
        <v>0</v>
      </c>
      <c r="CG155" s="147">
        <f t="shared" si="83"/>
        <v>0</v>
      </c>
      <c r="CH155" s="147">
        <f t="shared" si="83"/>
        <v>0</v>
      </c>
      <c r="CI155" s="147">
        <f t="shared" si="83"/>
        <v>0</v>
      </c>
      <c r="CJ155" s="147">
        <f t="shared" si="83"/>
        <v>0</v>
      </c>
      <c r="CK155" s="147">
        <f t="shared" si="83"/>
        <v>0</v>
      </c>
      <c r="CL155" s="147">
        <f t="shared" si="83"/>
        <v>0</v>
      </c>
      <c r="CM155" s="147">
        <f t="shared" si="83"/>
        <v>0</v>
      </c>
      <c r="CN155" s="147">
        <f t="shared" si="83"/>
        <v>0</v>
      </c>
      <c r="CO155" s="147">
        <f t="shared" si="83"/>
        <v>0</v>
      </c>
      <c r="CP155" s="147">
        <f t="shared" si="83"/>
        <v>0</v>
      </c>
      <c r="CQ155" s="147">
        <f t="shared" ref="CQ155:DK155" si="84">SUM(CQ156:CQ162)</f>
        <v>0</v>
      </c>
      <c r="CR155" s="147">
        <f t="shared" si="84"/>
        <v>0</v>
      </c>
      <c r="CS155" s="147">
        <f t="shared" si="84"/>
        <v>0</v>
      </c>
      <c r="CT155" s="147">
        <f t="shared" si="84"/>
        <v>0</v>
      </c>
      <c r="CU155" s="147">
        <f t="shared" si="84"/>
        <v>0</v>
      </c>
      <c r="CV155" s="147">
        <f t="shared" si="84"/>
        <v>0</v>
      </c>
      <c r="CW155" s="147">
        <f t="shared" si="84"/>
        <v>0</v>
      </c>
      <c r="CX155" s="147">
        <f t="shared" si="84"/>
        <v>0</v>
      </c>
      <c r="CY155" s="147">
        <f t="shared" si="84"/>
        <v>0</v>
      </c>
      <c r="CZ155" s="147">
        <f t="shared" si="84"/>
        <v>105</v>
      </c>
      <c r="DA155" s="147">
        <f t="shared" si="84"/>
        <v>12</v>
      </c>
      <c r="DB155" s="147">
        <f t="shared" si="84"/>
        <v>0</v>
      </c>
      <c r="DC155" s="147">
        <f t="shared" si="84"/>
        <v>9.6</v>
      </c>
      <c r="DD155" s="147">
        <f t="shared" si="84"/>
        <v>5.333333333333333</v>
      </c>
      <c r="DE155" s="147">
        <f t="shared" si="84"/>
        <v>0</v>
      </c>
      <c r="DF155" s="147">
        <f t="shared" si="84"/>
        <v>0</v>
      </c>
      <c r="DG155" s="147">
        <f t="shared" si="84"/>
        <v>5.333333333333333</v>
      </c>
      <c r="DH155" s="147">
        <f t="shared" si="84"/>
        <v>0</v>
      </c>
      <c r="DI155" s="147">
        <f t="shared" si="84"/>
        <v>0</v>
      </c>
      <c r="DJ155" s="147">
        <f t="shared" si="84"/>
        <v>0</v>
      </c>
      <c r="DK155" s="148">
        <f t="shared" si="84"/>
        <v>0</v>
      </c>
      <c r="DL155" s="324"/>
      <c r="DM155" s="324"/>
      <c r="DN155" s="324">
        <f>SUM(DN156:DN162)</f>
        <v>22</v>
      </c>
      <c r="DO155" s="324">
        <f>SUM(DO156:DO162)</f>
        <v>0</v>
      </c>
      <c r="DP155" s="324">
        <f>SUM(DP156:DP162)</f>
        <v>2</v>
      </c>
      <c r="DQ155" s="324">
        <f>SUM(DQ156:DQ162)</f>
        <v>0</v>
      </c>
      <c r="DR155" s="338"/>
      <c r="DS155" s="93"/>
      <c r="DT155" s="93"/>
      <c r="DU155" s="93"/>
      <c r="DV155" s="339"/>
      <c r="DW155" s="339"/>
      <c r="DX155" s="339"/>
      <c r="DY155" s="339"/>
      <c r="DZ155" s="339"/>
      <c r="EA155" s="339"/>
      <c r="EB155" s="339"/>
      <c r="EC155" s="339"/>
      <c r="ED155" s="339"/>
      <c r="EE155" s="339"/>
      <c r="EF155" s="120"/>
      <c r="EG155" s="340"/>
      <c r="EH155" s="122" t="e">
        <f>EG155*BK155/BB155</f>
        <v>#REF!</v>
      </c>
      <c r="EI155" s="339"/>
      <c r="EJ155" s="339"/>
    </row>
    <row r="156" spans="1:140" ht="21" customHeight="1">
      <c r="A156" s="344">
        <v>1</v>
      </c>
      <c r="B156" s="466" t="s">
        <v>232</v>
      </c>
      <c r="C156" s="390"/>
      <c r="D156" s="123"/>
      <c r="E156" s="123"/>
      <c r="F156" s="123"/>
      <c r="G156" s="123"/>
      <c r="H156" s="187"/>
      <c r="I156" s="123"/>
      <c r="J156" s="123"/>
      <c r="K156" s="123"/>
      <c r="L156" s="331"/>
      <c r="M156" s="185"/>
      <c r="N156" s="124"/>
      <c r="O156" s="124"/>
      <c r="P156" s="124"/>
      <c r="Q156" s="124"/>
      <c r="R156" s="187"/>
      <c r="S156" s="124"/>
      <c r="T156" s="124"/>
      <c r="U156" s="124"/>
      <c r="V156" s="319"/>
      <c r="W156" s="185"/>
      <c r="X156" s="125"/>
      <c r="Y156" s="125"/>
      <c r="Z156" s="125"/>
      <c r="AA156" s="125"/>
      <c r="AB156" s="185"/>
      <c r="AC156" s="125">
        <v>15</v>
      </c>
      <c r="AD156" s="125"/>
      <c r="AE156" s="125"/>
      <c r="AF156" s="125"/>
      <c r="AG156" s="185">
        <v>1</v>
      </c>
      <c r="AH156" s="235"/>
      <c r="AI156" s="235"/>
      <c r="AJ156" s="235"/>
      <c r="AK156" s="235"/>
      <c r="AL156" s="185"/>
      <c r="AM156" s="290"/>
      <c r="AN156" s="238"/>
      <c r="AO156" s="290"/>
      <c r="AP156" s="290"/>
      <c r="AQ156" s="187"/>
      <c r="AR156" s="292"/>
      <c r="AS156" s="292"/>
      <c r="AT156" s="292"/>
      <c r="AU156" s="292"/>
      <c r="AV156" s="187"/>
      <c r="AW156" s="216"/>
      <c r="AX156" s="216"/>
      <c r="AY156" s="216"/>
      <c r="AZ156" s="216"/>
      <c r="BA156" s="185"/>
      <c r="BB156" s="470">
        <f t="shared" ref="BB156:BB162" si="85">BC156+BD156+BE156+BF156</f>
        <v>15</v>
      </c>
      <c r="BC156" s="344">
        <f>D156+I156+N156+S156+X156+AC156+AH156+AM156+AR156+AW156</f>
        <v>15</v>
      </c>
      <c r="BD156" s="107">
        <f>E156+J156+O156+T156+Y156+AD156+AI156+AN156+AS156+AX156</f>
        <v>0</v>
      </c>
      <c r="BE156" s="107">
        <f>F156+K156+P156+U156+Z156+AE156+AJ156+AO156+AT156+AY156</f>
        <v>0</v>
      </c>
      <c r="BF156" s="443">
        <f>G156+L156+Q156+V156+AA156+AF156+AK156+AP156+AU156+AZ156</f>
        <v>0</v>
      </c>
      <c r="BG156" s="102">
        <v>9</v>
      </c>
      <c r="BH156" s="107">
        <v>0</v>
      </c>
      <c r="BI156" s="107">
        <v>0</v>
      </c>
      <c r="BJ156" s="443">
        <v>0</v>
      </c>
      <c r="BK156" s="213">
        <f>SUM(H156,M156,R156,W156,AB156,AG156,AL156,AQ156,AV156,BA156)</f>
        <v>1</v>
      </c>
      <c r="BL156" s="107"/>
      <c r="BM156" s="194"/>
      <c r="BN156" s="102"/>
      <c r="BO156" s="120"/>
      <c r="BP156" s="107"/>
      <c r="BQ156" s="120"/>
      <c r="BR156" s="107"/>
      <c r="BS156" s="194"/>
      <c r="BT156" s="102"/>
      <c r="BU156" s="193"/>
      <c r="BV156" s="107"/>
      <c r="BW156" s="194"/>
      <c r="BX156" s="102"/>
      <c r="BY156" s="120"/>
      <c r="BZ156" s="107"/>
      <c r="CA156" s="134"/>
      <c r="CB156" s="120"/>
      <c r="CC156" s="122"/>
      <c r="CD156" s="130"/>
      <c r="CE156" s="131"/>
      <c r="CF156" s="201"/>
      <c r="CG156" s="131"/>
      <c r="CH156" s="130"/>
      <c r="CI156" s="131"/>
      <c r="CJ156" s="201"/>
      <c r="CK156" s="202"/>
      <c r="CL156" s="130"/>
      <c r="CM156" s="131"/>
      <c r="CN156" s="130"/>
      <c r="CO156" s="131"/>
      <c r="CP156" s="201"/>
      <c r="CQ156" s="202"/>
      <c r="CR156" s="130"/>
      <c r="CS156" s="131"/>
      <c r="CT156" s="195"/>
      <c r="CU156" s="131"/>
      <c r="CV156" s="138"/>
      <c r="CW156" s="131"/>
      <c r="CX156" s="130"/>
      <c r="CY156" s="131"/>
      <c r="CZ156" s="130"/>
      <c r="DA156" s="131"/>
      <c r="DB156" s="102"/>
      <c r="DC156" s="120">
        <f>BB156/25</f>
        <v>0.6</v>
      </c>
      <c r="DD156" s="140">
        <f>DC156*100/180</f>
        <v>0.33333333333333331</v>
      </c>
      <c r="DE156" s="120">
        <f t="shared" ref="DE156:DE162" si="86">DB156/25</f>
        <v>0</v>
      </c>
      <c r="DF156" s="140">
        <f t="shared" ref="DF156:DF162" si="87">DE156*100/180</f>
        <v>0</v>
      </c>
      <c r="DG156" s="140">
        <f t="shared" ref="DG156:DG162" si="88">DD156+DF156</f>
        <v>0.33333333333333331</v>
      </c>
      <c r="DH156" s="23"/>
      <c r="DI156" s="23"/>
      <c r="DJ156" s="23"/>
      <c r="DK156" s="107"/>
      <c r="DL156" s="120"/>
      <c r="DM156" s="140"/>
      <c r="DN156" s="120"/>
      <c r="DO156" s="120"/>
      <c r="DP156" s="120">
        <f>BK156</f>
        <v>1</v>
      </c>
      <c r="DQ156" s="120"/>
      <c r="DR156" s="83"/>
      <c r="DS156" s="84"/>
      <c r="DT156" s="84"/>
      <c r="DU156" s="84"/>
      <c r="DV156" s="88"/>
      <c r="DW156" s="88"/>
      <c r="DX156" s="88"/>
      <c r="DY156" s="88"/>
      <c r="DZ156" s="88"/>
      <c r="EA156" s="88"/>
      <c r="EB156" s="88"/>
      <c r="EC156" s="88"/>
      <c r="ED156" s="88"/>
      <c r="EE156" s="88"/>
      <c r="EF156" s="120"/>
      <c r="EG156" s="121"/>
      <c r="EH156" s="122"/>
      <c r="EI156" s="88"/>
      <c r="EJ156" s="88"/>
    </row>
    <row r="157" spans="1:140" ht="21" customHeight="1">
      <c r="A157" s="729">
        <v>2</v>
      </c>
      <c r="B157" s="727" t="s">
        <v>233</v>
      </c>
      <c r="C157" s="390"/>
      <c r="D157" s="123"/>
      <c r="E157" s="123"/>
      <c r="F157" s="123"/>
      <c r="G157" s="123"/>
      <c r="H157" s="187"/>
      <c r="I157" s="123"/>
      <c r="J157" s="123"/>
      <c r="K157" s="123"/>
      <c r="L157" s="331"/>
      <c r="M157" s="185"/>
      <c r="N157" s="124"/>
      <c r="O157" s="124"/>
      <c r="P157" s="124"/>
      <c r="Q157" s="124"/>
      <c r="R157" s="187"/>
      <c r="S157" s="124"/>
      <c r="T157" s="124"/>
      <c r="U157" s="124"/>
      <c r="V157" s="319"/>
      <c r="W157" s="185"/>
      <c r="X157" s="125"/>
      <c r="Y157" s="125"/>
      <c r="Z157" s="125"/>
      <c r="AA157" s="125"/>
      <c r="AB157" s="185"/>
      <c r="AC157" s="125"/>
      <c r="AD157" s="125"/>
      <c r="AE157" s="125"/>
      <c r="AF157" s="125"/>
      <c r="AG157" s="185"/>
      <c r="AH157" s="235"/>
      <c r="AI157" s="235"/>
      <c r="AJ157" s="235"/>
      <c r="AK157" s="235"/>
      <c r="AL157" s="185"/>
      <c r="AM157" s="290"/>
      <c r="AN157" s="238"/>
      <c r="AO157" s="290"/>
      <c r="AP157" s="290"/>
      <c r="AQ157" s="187"/>
      <c r="AR157" s="292"/>
      <c r="AS157" s="292"/>
      <c r="AT157" s="292"/>
      <c r="AU157" s="292"/>
      <c r="AV157" s="187"/>
      <c r="AW157" s="216"/>
      <c r="AX157" s="216"/>
      <c r="AY157" s="216"/>
      <c r="AZ157" s="216"/>
      <c r="BA157" s="185"/>
      <c r="BB157" s="470"/>
      <c r="BC157" s="344">
        <f>D157+I157+N157+S157+X157+AC157+AH157+AM157+AR157+AW157</f>
        <v>0</v>
      </c>
      <c r="BD157" s="107">
        <v>105</v>
      </c>
      <c r="BE157" s="107">
        <f>F157+K157+P157+U157+Z157+AE157+AJ157+AO157+AT157+AY157</f>
        <v>0</v>
      </c>
      <c r="BF157" s="443">
        <f>G157+L157+Q157+V157+AA157+AF157+AK157+AP157+AU157+AZ157</f>
        <v>0</v>
      </c>
      <c r="BG157" s="102">
        <v>0</v>
      </c>
      <c r="BH157" s="107">
        <v>63</v>
      </c>
      <c r="BI157" s="107">
        <v>0</v>
      </c>
      <c r="BJ157" s="443">
        <v>0</v>
      </c>
      <c r="BK157" s="213"/>
      <c r="BL157" s="107"/>
      <c r="BM157" s="194"/>
      <c r="BN157" s="102"/>
      <c r="BO157" s="120"/>
      <c r="BP157" s="107"/>
      <c r="BQ157" s="120"/>
      <c r="BR157" s="107"/>
      <c r="BS157" s="194"/>
      <c r="BT157" s="102"/>
      <c r="BU157" s="193"/>
      <c r="BV157" s="107"/>
      <c r="BW157" s="194"/>
      <c r="BX157" s="102"/>
      <c r="BY157" s="120"/>
      <c r="BZ157" s="107"/>
      <c r="CA157" s="134"/>
      <c r="CB157" s="120"/>
      <c r="CC157" s="122"/>
      <c r="CD157" s="130"/>
      <c r="CE157" s="131"/>
      <c r="CF157" s="201"/>
      <c r="CG157" s="131"/>
      <c r="CH157" s="130"/>
      <c r="CI157" s="131"/>
      <c r="CJ157" s="201"/>
      <c r="CK157" s="202"/>
      <c r="CL157" s="130"/>
      <c r="CM157" s="131"/>
      <c r="CN157" s="130"/>
      <c r="CO157" s="131"/>
      <c r="CP157" s="201"/>
      <c r="CQ157" s="202"/>
      <c r="CR157" s="130"/>
      <c r="CS157" s="131"/>
      <c r="CT157" s="195"/>
      <c r="CU157" s="131"/>
      <c r="CV157" s="138"/>
      <c r="CW157" s="131"/>
      <c r="CX157" s="130"/>
      <c r="CY157" s="131"/>
      <c r="CZ157" s="130"/>
      <c r="DA157" s="131"/>
      <c r="DB157" s="102"/>
      <c r="DC157" s="120"/>
      <c r="DD157" s="140"/>
      <c r="DE157" s="120"/>
      <c r="DF157" s="140"/>
      <c r="DG157" s="140"/>
      <c r="DH157" s="23"/>
      <c r="DI157" s="23"/>
      <c r="DJ157" s="23"/>
      <c r="DK157" s="107"/>
      <c r="DL157" s="120"/>
      <c r="DM157" s="140"/>
      <c r="DN157" s="120"/>
      <c r="DO157" s="120"/>
      <c r="DP157" s="87"/>
      <c r="DQ157" s="120"/>
      <c r="DR157" s="83"/>
      <c r="DS157" s="84"/>
      <c r="DT157" s="84"/>
      <c r="DU157" s="84"/>
      <c r="DV157" s="88"/>
      <c r="DW157" s="88"/>
      <c r="DX157" s="88"/>
      <c r="DY157" s="88"/>
      <c r="DZ157" s="88"/>
      <c r="EA157" s="88"/>
      <c r="EB157" s="88"/>
      <c r="EC157" s="88"/>
      <c r="ED157" s="88"/>
      <c r="EE157" s="88"/>
      <c r="EF157" s="120"/>
      <c r="EG157" s="121"/>
      <c r="EH157" s="122"/>
      <c r="EI157" s="88"/>
      <c r="EJ157" s="88"/>
    </row>
    <row r="158" spans="1:140" ht="21" customHeight="1">
      <c r="A158" s="747"/>
      <c r="B158" s="748"/>
      <c r="C158" s="390"/>
      <c r="D158" s="123"/>
      <c r="E158" s="123"/>
      <c r="F158" s="123"/>
      <c r="G158" s="123"/>
      <c r="H158" s="187"/>
      <c r="I158" s="123"/>
      <c r="J158" s="123"/>
      <c r="K158" s="123"/>
      <c r="L158" s="331"/>
      <c r="M158" s="185"/>
      <c r="N158" s="124"/>
      <c r="O158" s="124"/>
      <c r="P158" s="124"/>
      <c r="Q158" s="124"/>
      <c r="R158" s="187"/>
      <c r="S158" s="124"/>
      <c r="T158" s="124"/>
      <c r="U158" s="124"/>
      <c r="V158" s="319"/>
      <c r="W158" s="185"/>
      <c r="X158" s="125"/>
      <c r="Y158" s="125"/>
      <c r="Z158" s="125"/>
      <c r="AA158" s="125"/>
      <c r="AB158" s="185"/>
      <c r="AC158" s="125"/>
      <c r="AD158" s="125"/>
      <c r="AE158" s="125"/>
      <c r="AF158" s="125"/>
      <c r="AG158" s="185"/>
      <c r="AH158" s="235"/>
      <c r="AI158" s="235"/>
      <c r="AJ158" s="235"/>
      <c r="AK158" s="235"/>
      <c r="AL158" s="185"/>
      <c r="AM158" s="290"/>
      <c r="AN158" s="238"/>
      <c r="AO158" s="290"/>
      <c r="AP158" s="290"/>
      <c r="AQ158" s="187"/>
      <c r="AR158" s="292"/>
      <c r="AS158" s="292"/>
      <c r="AT158" s="292"/>
      <c r="AU158" s="292"/>
      <c r="AV158" s="187"/>
      <c r="AW158" s="216"/>
      <c r="AX158" s="216"/>
      <c r="AY158" s="216"/>
      <c r="AZ158" s="216"/>
      <c r="BA158" s="185"/>
      <c r="BB158" s="470"/>
      <c r="BC158" s="344">
        <f>D158+I158+N158+S158+X158+AC158+AH158+AM158+AR158+AW158</f>
        <v>0</v>
      </c>
      <c r="BD158" s="107">
        <v>105</v>
      </c>
      <c r="BE158" s="107">
        <f>F158+K158+P158+U158+Z158+AE158+AJ158+AO158+AT158+AY158</f>
        <v>0</v>
      </c>
      <c r="BF158" s="443">
        <f>G158+L158+Q158+V158+AA158+AF158+AK158+AP158+AU158+AZ158</f>
        <v>0</v>
      </c>
      <c r="BG158" s="102">
        <v>0</v>
      </c>
      <c r="BH158" s="107">
        <v>63</v>
      </c>
      <c r="BI158" s="107">
        <v>0</v>
      </c>
      <c r="BJ158" s="443">
        <v>0</v>
      </c>
      <c r="BK158" s="213"/>
      <c r="BL158" s="107"/>
      <c r="BM158" s="194"/>
      <c r="BN158" s="102"/>
      <c r="BO158" s="120"/>
      <c r="BP158" s="107"/>
      <c r="BQ158" s="120"/>
      <c r="BR158" s="107"/>
      <c r="BS158" s="194"/>
      <c r="BT158" s="102"/>
      <c r="BU158" s="193"/>
      <c r="BV158" s="107"/>
      <c r="BW158" s="194"/>
      <c r="BX158" s="102"/>
      <c r="BY158" s="120"/>
      <c r="BZ158" s="107"/>
      <c r="CA158" s="134"/>
      <c r="CB158" s="120"/>
      <c r="CC158" s="122"/>
      <c r="CD158" s="130"/>
      <c r="CE158" s="131"/>
      <c r="CF158" s="201"/>
      <c r="CG158" s="131"/>
      <c r="CH158" s="130"/>
      <c r="CI158" s="131"/>
      <c r="CJ158" s="201"/>
      <c r="CK158" s="202"/>
      <c r="CL158" s="130"/>
      <c r="CM158" s="131"/>
      <c r="CN158" s="130"/>
      <c r="CO158" s="131"/>
      <c r="CP158" s="201"/>
      <c r="CQ158" s="202"/>
      <c r="CR158" s="130"/>
      <c r="CS158" s="131"/>
      <c r="CT158" s="195"/>
      <c r="CU158" s="131"/>
      <c r="CV158" s="138"/>
      <c r="CW158" s="131"/>
      <c r="CX158" s="130"/>
      <c r="CY158" s="131"/>
      <c r="CZ158" s="130"/>
      <c r="DA158" s="131"/>
      <c r="DB158" s="102"/>
      <c r="DC158" s="120"/>
      <c r="DD158" s="140"/>
      <c r="DE158" s="120"/>
      <c r="DF158" s="140"/>
      <c r="DG158" s="140"/>
      <c r="DH158" s="23"/>
      <c r="DI158" s="23"/>
      <c r="DJ158" s="23"/>
      <c r="DK158" s="107"/>
      <c r="DL158" s="120"/>
      <c r="DM158" s="140"/>
      <c r="DN158" s="120"/>
      <c r="DO158" s="120"/>
      <c r="DP158" s="87"/>
      <c r="DQ158" s="120"/>
      <c r="DR158" s="83"/>
      <c r="DS158" s="84"/>
      <c r="DT158" s="84"/>
      <c r="DU158" s="84"/>
      <c r="DV158" s="88"/>
      <c r="DW158" s="88"/>
      <c r="DX158" s="88"/>
      <c r="DY158" s="88"/>
      <c r="DZ158" s="88"/>
      <c r="EA158" s="88"/>
      <c r="EB158" s="88"/>
      <c r="EC158" s="88"/>
      <c r="ED158" s="88"/>
      <c r="EE158" s="88"/>
      <c r="EF158" s="120"/>
      <c r="EG158" s="121"/>
      <c r="EH158" s="122"/>
      <c r="EI158" s="88"/>
      <c r="EJ158" s="88"/>
    </row>
    <row r="159" spans="1:140" ht="21" customHeight="1">
      <c r="A159" s="730"/>
      <c r="B159" s="728"/>
      <c r="C159" s="390"/>
      <c r="D159" s="123"/>
      <c r="E159" s="123"/>
      <c r="F159" s="123"/>
      <c r="G159" s="123"/>
      <c r="H159" s="187"/>
      <c r="I159" s="123"/>
      <c r="J159" s="123"/>
      <c r="K159" s="123"/>
      <c r="L159" s="331"/>
      <c r="M159" s="185"/>
      <c r="N159" s="124"/>
      <c r="O159" s="124"/>
      <c r="P159" s="124"/>
      <c r="Q159" s="124"/>
      <c r="R159" s="187"/>
      <c r="S159" s="124"/>
      <c r="T159" s="124"/>
      <c r="U159" s="124"/>
      <c r="V159" s="319"/>
      <c r="W159" s="185"/>
      <c r="X159" s="125"/>
      <c r="Y159" s="125"/>
      <c r="Z159" s="125"/>
      <c r="AA159" s="125"/>
      <c r="AB159" s="185"/>
      <c r="AC159" s="125"/>
      <c r="AD159" s="125"/>
      <c r="AE159" s="125"/>
      <c r="AF159" s="125"/>
      <c r="AG159" s="185"/>
      <c r="AH159" s="235"/>
      <c r="AI159" s="235">
        <v>15</v>
      </c>
      <c r="AJ159" s="235"/>
      <c r="AK159" s="235"/>
      <c r="AL159" s="185">
        <v>2</v>
      </c>
      <c r="AM159" s="290"/>
      <c r="AN159" s="238">
        <v>30</v>
      </c>
      <c r="AO159" s="290"/>
      <c r="AP159" s="290"/>
      <c r="AQ159" s="187">
        <v>3</v>
      </c>
      <c r="AR159" s="292"/>
      <c r="AS159" s="292">
        <v>30</v>
      </c>
      <c r="AT159" s="292"/>
      <c r="AU159" s="292"/>
      <c r="AV159" s="187">
        <v>3</v>
      </c>
      <c r="AW159" s="216"/>
      <c r="AX159" s="216">
        <v>30</v>
      </c>
      <c r="AY159" s="216"/>
      <c r="AZ159" s="216"/>
      <c r="BA159" s="185">
        <v>4</v>
      </c>
      <c r="BB159" s="470">
        <f t="shared" si="85"/>
        <v>105</v>
      </c>
      <c r="BC159" s="344">
        <f t="shared" ref="BC159:BF162" si="89">D159+I159+N159+S159+X159+AC159+AH159+AM159+AR159+AW159</f>
        <v>0</v>
      </c>
      <c r="BD159" s="107">
        <f t="shared" si="89"/>
        <v>105</v>
      </c>
      <c r="BE159" s="107">
        <f t="shared" si="89"/>
        <v>0</v>
      </c>
      <c r="BF159" s="443">
        <f t="shared" si="89"/>
        <v>0</v>
      </c>
      <c r="BG159" s="102">
        <v>0</v>
      </c>
      <c r="BH159" s="107">
        <v>63</v>
      </c>
      <c r="BI159" s="107">
        <v>0</v>
      </c>
      <c r="BJ159" s="443">
        <v>0</v>
      </c>
      <c r="BK159" s="213">
        <f>SUM(H159,M159,R159,W159,AB159,AG159,AL159,AQ159,AV159,BA159)</f>
        <v>12</v>
      </c>
      <c r="BL159" s="107"/>
      <c r="BM159" s="194"/>
      <c r="BN159" s="102"/>
      <c r="BO159" s="120"/>
      <c r="BP159" s="107"/>
      <c r="BQ159" s="120"/>
      <c r="BR159" s="107"/>
      <c r="BS159" s="194"/>
      <c r="BT159" s="102"/>
      <c r="BU159" s="193"/>
      <c r="BV159" s="107"/>
      <c r="BW159" s="194"/>
      <c r="BX159" s="102"/>
      <c r="BY159" s="120"/>
      <c r="BZ159" s="107"/>
      <c r="CA159" s="134"/>
      <c r="CB159" s="120">
        <f>BK159</f>
        <v>12</v>
      </c>
      <c r="CC159" s="122" t="e">
        <f>CB159*100/BK166</f>
        <v>#DIV/0!</v>
      </c>
      <c r="CD159" s="130"/>
      <c r="CE159" s="131"/>
      <c r="CF159" s="201"/>
      <c r="CG159" s="131"/>
      <c r="CH159" s="130"/>
      <c r="CI159" s="131"/>
      <c r="CJ159" s="201"/>
      <c r="CK159" s="202"/>
      <c r="CL159" s="130"/>
      <c r="CM159" s="131"/>
      <c r="CN159" s="130"/>
      <c r="CO159" s="131"/>
      <c r="CP159" s="201"/>
      <c r="CQ159" s="202"/>
      <c r="CR159" s="130"/>
      <c r="CS159" s="131"/>
      <c r="CT159" s="195"/>
      <c r="CU159" s="131"/>
      <c r="CV159" s="138"/>
      <c r="CW159" s="131"/>
      <c r="CX159" s="130"/>
      <c r="CY159" s="131"/>
      <c r="CZ159" s="130">
        <f>BB159</f>
        <v>105</v>
      </c>
      <c r="DA159" s="131">
        <f>BK159</f>
        <v>12</v>
      </c>
      <c r="DB159" s="102"/>
      <c r="DC159" s="120">
        <f>BB159/25</f>
        <v>4.2</v>
      </c>
      <c r="DD159" s="140">
        <f>DC159*100/180</f>
        <v>2.3333333333333335</v>
      </c>
      <c r="DE159" s="120">
        <f t="shared" si="86"/>
        <v>0</v>
      </c>
      <c r="DF159" s="140">
        <f t="shared" si="87"/>
        <v>0</v>
      </c>
      <c r="DG159" s="140">
        <f t="shared" si="88"/>
        <v>2.3333333333333335</v>
      </c>
      <c r="DH159" s="23"/>
      <c r="DI159" s="23"/>
      <c r="DJ159" s="23"/>
      <c r="DK159" s="107"/>
      <c r="DL159" s="120"/>
      <c r="DM159" s="140"/>
      <c r="DN159" s="120">
        <f>BK159</f>
        <v>12</v>
      </c>
      <c r="DO159" s="120"/>
      <c r="DP159" s="87"/>
      <c r="DQ159" s="120"/>
      <c r="DR159" s="83"/>
      <c r="DS159" s="84"/>
      <c r="DT159" s="84"/>
      <c r="DU159" s="84"/>
      <c r="DV159" s="88"/>
      <c r="DW159" s="88"/>
      <c r="DX159" s="88"/>
      <c r="DY159" s="88"/>
      <c r="DZ159" s="88"/>
      <c r="EA159" s="88"/>
      <c r="EB159" s="88"/>
      <c r="EC159" s="88"/>
      <c r="ED159" s="88"/>
      <c r="EE159" s="88"/>
      <c r="EF159" s="120">
        <f>BK159</f>
        <v>12</v>
      </c>
      <c r="EG159" s="121">
        <v>105</v>
      </c>
      <c r="EH159" s="122">
        <f>EG159*BK159/BB159</f>
        <v>12</v>
      </c>
      <c r="EI159" s="88">
        <v>12</v>
      </c>
      <c r="EJ159" s="88"/>
    </row>
    <row r="160" spans="1:140" ht="21" customHeight="1">
      <c r="A160" s="344">
        <v>3</v>
      </c>
      <c r="B160" s="466" t="s">
        <v>231</v>
      </c>
      <c r="C160" s="390"/>
      <c r="D160" s="123"/>
      <c r="E160" s="123"/>
      <c r="F160" s="123"/>
      <c r="G160" s="123"/>
      <c r="H160" s="187"/>
      <c r="I160" s="123"/>
      <c r="J160" s="123"/>
      <c r="K160" s="123"/>
      <c r="L160" s="331"/>
      <c r="M160" s="185"/>
      <c r="N160" s="124"/>
      <c r="O160" s="124"/>
      <c r="P160" s="124"/>
      <c r="Q160" s="124"/>
      <c r="R160" s="185"/>
      <c r="S160" s="124"/>
      <c r="T160" s="124"/>
      <c r="U160" s="124"/>
      <c r="V160" s="319"/>
      <c r="W160" s="185"/>
      <c r="X160" s="125">
        <v>30</v>
      </c>
      <c r="Y160" s="125"/>
      <c r="Z160" s="125"/>
      <c r="AA160" s="125"/>
      <c r="AB160" s="185">
        <v>2</v>
      </c>
      <c r="AC160" s="125"/>
      <c r="AD160" s="125"/>
      <c r="AE160" s="125"/>
      <c r="AF160" s="125"/>
      <c r="AG160" s="185"/>
      <c r="AH160" s="235">
        <v>30</v>
      </c>
      <c r="AI160" s="235"/>
      <c r="AJ160" s="235"/>
      <c r="AK160" s="235"/>
      <c r="AL160" s="185">
        <v>2</v>
      </c>
      <c r="AM160" s="290"/>
      <c r="AN160" s="290"/>
      <c r="AO160" s="290"/>
      <c r="AP160" s="290"/>
      <c r="AQ160" s="187"/>
      <c r="AR160" s="292">
        <v>15</v>
      </c>
      <c r="AS160" s="292"/>
      <c r="AT160" s="292"/>
      <c r="AU160" s="292"/>
      <c r="AV160" s="187">
        <v>1</v>
      </c>
      <c r="AW160" s="216">
        <v>15</v>
      </c>
      <c r="AX160" s="216"/>
      <c r="AY160" s="216"/>
      <c r="AZ160" s="216"/>
      <c r="BA160" s="185">
        <v>1</v>
      </c>
      <c r="BB160" s="470">
        <f t="shared" si="85"/>
        <v>90</v>
      </c>
      <c r="BC160" s="344">
        <f t="shared" si="89"/>
        <v>90</v>
      </c>
      <c r="BD160" s="107">
        <f t="shared" si="89"/>
        <v>0</v>
      </c>
      <c r="BE160" s="107">
        <f t="shared" si="89"/>
        <v>0</v>
      </c>
      <c r="BF160" s="443">
        <f t="shared" si="89"/>
        <v>0</v>
      </c>
      <c r="BG160" s="102">
        <v>54</v>
      </c>
      <c r="BH160" s="107">
        <v>0</v>
      </c>
      <c r="BI160" s="107">
        <v>0</v>
      </c>
      <c r="BJ160" s="443">
        <v>0</v>
      </c>
      <c r="BK160" s="213">
        <f>SUM(H160,M160,R160,W160,AB160,AG160,AL160,AQ160,AV160,BA160)</f>
        <v>6</v>
      </c>
      <c r="BL160" s="107"/>
      <c r="BM160" s="194"/>
      <c r="BN160" s="102"/>
      <c r="BO160" s="120"/>
      <c r="BP160" s="107"/>
      <c r="BQ160" s="120"/>
      <c r="BR160" s="107"/>
      <c r="BS160" s="194"/>
      <c r="BT160" s="102"/>
      <c r="BU160" s="193"/>
      <c r="BV160" s="107"/>
      <c r="BW160" s="194"/>
      <c r="BX160" s="102"/>
      <c r="BY160" s="120"/>
      <c r="BZ160" s="107"/>
      <c r="CA160" s="134"/>
      <c r="CB160" s="120">
        <f>BK160</f>
        <v>6</v>
      </c>
      <c r="CC160" s="122" t="e">
        <f>CB160*100/#REF!</f>
        <v>#REF!</v>
      </c>
      <c r="CD160" s="130"/>
      <c r="CE160" s="131"/>
      <c r="CF160" s="201"/>
      <c r="CG160" s="131"/>
      <c r="CH160" s="130"/>
      <c r="CI160" s="131"/>
      <c r="CJ160" s="201"/>
      <c r="CK160" s="202"/>
      <c r="CL160" s="130"/>
      <c r="CM160" s="131"/>
      <c r="CN160" s="130"/>
      <c r="CO160" s="131"/>
      <c r="CP160" s="201"/>
      <c r="CQ160" s="202"/>
      <c r="CR160" s="130"/>
      <c r="CS160" s="131"/>
      <c r="CT160" s="195"/>
      <c r="CU160" s="131"/>
      <c r="CV160" s="138"/>
      <c r="CW160" s="131"/>
      <c r="CX160" s="130"/>
      <c r="CY160" s="131"/>
      <c r="CZ160" s="130"/>
      <c r="DA160" s="131"/>
      <c r="DB160" s="102"/>
      <c r="DC160" s="120">
        <f>BB160/25</f>
        <v>3.6</v>
      </c>
      <c r="DD160" s="140">
        <f>DC160*100/180</f>
        <v>2</v>
      </c>
      <c r="DE160" s="120">
        <f t="shared" si="86"/>
        <v>0</v>
      </c>
      <c r="DF160" s="140">
        <f t="shared" si="87"/>
        <v>0</v>
      </c>
      <c r="DG160" s="140">
        <f t="shared" si="88"/>
        <v>2</v>
      </c>
      <c r="DH160" s="23"/>
      <c r="DI160" s="23"/>
      <c r="DJ160" s="23"/>
      <c r="DK160" s="107"/>
      <c r="DL160" s="120"/>
      <c r="DM160" s="140"/>
      <c r="DN160" s="120">
        <f>BK160</f>
        <v>6</v>
      </c>
      <c r="DO160" s="120"/>
      <c r="DP160" s="120"/>
      <c r="DQ160" s="120"/>
      <c r="DR160" s="83"/>
      <c r="DS160" s="84"/>
      <c r="DT160" s="84"/>
      <c r="DU160" s="84"/>
      <c r="DV160" s="88"/>
      <c r="DW160" s="88"/>
      <c r="DX160" s="88"/>
      <c r="DY160" s="88"/>
      <c r="DZ160" s="88"/>
      <c r="EA160" s="88"/>
      <c r="EB160" s="88"/>
      <c r="EC160" s="88"/>
      <c r="ED160" s="88"/>
      <c r="EE160" s="88"/>
      <c r="EF160" s="120"/>
      <c r="EG160" s="121"/>
      <c r="EH160" s="122">
        <f>EG160*BK160/BB160</f>
        <v>0</v>
      </c>
      <c r="EI160" s="88">
        <v>6</v>
      </c>
      <c r="EJ160" s="88"/>
    </row>
    <row r="161" spans="1:219" ht="21" customHeight="1" thickBot="1">
      <c r="A161" s="344">
        <v>4</v>
      </c>
      <c r="B161" s="466" t="s">
        <v>229</v>
      </c>
      <c r="C161" s="390"/>
      <c r="D161" s="123"/>
      <c r="E161" s="123"/>
      <c r="F161" s="123"/>
      <c r="G161" s="123"/>
      <c r="H161" s="187"/>
      <c r="I161" s="123"/>
      <c r="J161" s="123"/>
      <c r="K161" s="123"/>
      <c r="L161" s="331"/>
      <c r="M161" s="185"/>
      <c r="N161" s="124">
        <v>15</v>
      </c>
      <c r="O161" s="124"/>
      <c r="P161" s="124"/>
      <c r="Q161" s="124"/>
      <c r="R161" s="185">
        <v>1</v>
      </c>
      <c r="S161" s="124"/>
      <c r="T161" s="124"/>
      <c r="U161" s="124"/>
      <c r="V161" s="319"/>
      <c r="W161" s="185"/>
      <c r="X161" s="125"/>
      <c r="Y161" s="125"/>
      <c r="Z161" s="125"/>
      <c r="AA161" s="125"/>
      <c r="AB161" s="185"/>
      <c r="AC161" s="125"/>
      <c r="AD161" s="125"/>
      <c r="AE161" s="125"/>
      <c r="AF161" s="125"/>
      <c r="AG161" s="185"/>
      <c r="AH161" s="235"/>
      <c r="AI161" s="235"/>
      <c r="AJ161" s="235"/>
      <c r="AK161" s="235"/>
      <c r="AL161" s="185"/>
      <c r="AM161" s="290"/>
      <c r="AN161" s="290"/>
      <c r="AO161" s="290"/>
      <c r="AP161" s="290"/>
      <c r="AQ161" s="187"/>
      <c r="AR161" s="292"/>
      <c r="AS161" s="292"/>
      <c r="AT161" s="292"/>
      <c r="AU161" s="292"/>
      <c r="AV161" s="187"/>
      <c r="AW161" s="216"/>
      <c r="AX161" s="216"/>
      <c r="AY161" s="216"/>
      <c r="AZ161" s="216"/>
      <c r="BA161" s="185"/>
      <c r="BB161" s="470">
        <f t="shared" si="85"/>
        <v>15</v>
      </c>
      <c r="BC161" s="344">
        <f t="shared" si="89"/>
        <v>15</v>
      </c>
      <c r="BD161" s="107">
        <f t="shared" si="89"/>
        <v>0</v>
      </c>
      <c r="BE161" s="107">
        <f t="shared" si="89"/>
        <v>0</v>
      </c>
      <c r="BF161" s="443">
        <f t="shared" si="89"/>
        <v>0</v>
      </c>
      <c r="BG161" s="102">
        <v>9</v>
      </c>
      <c r="BH161" s="107">
        <v>0</v>
      </c>
      <c r="BI161" s="107">
        <v>0</v>
      </c>
      <c r="BJ161" s="443">
        <v>0</v>
      </c>
      <c r="BK161" s="213">
        <f>SUM(H161,M161,R161,W161,AB161,AG161,AL161,AQ161,AV161,BA161)</f>
        <v>1</v>
      </c>
      <c r="BL161" s="107"/>
      <c r="BM161" s="194"/>
      <c r="BN161" s="102"/>
      <c r="BO161" s="120"/>
      <c r="BP161" s="107"/>
      <c r="BQ161" s="120"/>
      <c r="BR161" s="107"/>
      <c r="BS161" s="194"/>
      <c r="BT161" s="102"/>
      <c r="BU161" s="193"/>
      <c r="BV161" s="107"/>
      <c r="BW161" s="194"/>
      <c r="BX161" s="102"/>
      <c r="BY161" s="120"/>
      <c r="BZ161" s="107"/>
      <c r="CA161" s="134"/>
      <c r="CB161" s="120">
        <f>BK161</f>
        <v>1</v>
      </c>
      <c r="CC161" s="122" t="e">
        <f>CB161*100/#REF!</f>
        <v>#REF!</v>
      </c>
      <c r="CD161" s="130"/>
      <c r="CE161" s="131"/>
      <c r="CF161" s="201"/>
      <c r="CG161" s="131"/>
      <c r="CH161" s="130"/>
      <c r="CI161" s="131"/>
      <c r="CJ161" s="201"/>
      <c r="CK161" s="202"/>
      <c r="CL161" s="130"/>
      <c r="CM161" s="131"/>
      <c r="CN161" s="130"/>
      <c r="CO161" s="131"/>
      <c r="CP161" s="201"/>
      <c r="CQ161" s="202"/>
      <c r="CR161" s="130"/>
      <c r="CS161" s="131"/>
      <c r="CT161" s="195"/>
      <c r="CU161" s="131"/>
      <c r="CV161" s="138"/>
      <c r="CW161" s="131"/>
      <c r="CX161" s="130"/>
      <c r="CY161" s="131"/>
      <c r="CZ161" s="130"/>
      <c r="DA161" s="131"/>
      <c r="DB161" s="102"/>
      <c r="DC161" s="120">
        <f>BB161/25</f>
        <v>0.6</v>
      </c>
      <c r="DD161" s="140">
        <f>DC161*100/180</f>
        <v>0.33333333333333331</v>
      </c>
      <c r="DE161" s="120">
        <f t="shared" si="86"/>
        <v>0</v>
      </c>
      <c r="DF161" s="140">
        <f t="shared" si="87"/>
        <v>0</v>
      </c>
      <c r="DG161" s="140">
        <f t="shared" si="88"/>
        <v>0.33333333333333331</v>
      </c>
      <c r="DH161" s="23"/>
      <c r="DI161" s="23"/>
      <c r="DJ161" s="23"/>
      <c r="DK161" s="107"/>
      <c r="DL161" s="120"/>
      <c r="DM161" s="140"/>
      <c r="DN161" s="120">
        <v>4</v>
      </c>
      <c r="DO161" s="120"/>
      <c r="DP161" s="120">
        <v>1</v>
      </c>
      <c r="DQ161" s="120"/>
      <c r="DR161" s="83"/>
      <c r="DS161" s="84"/>
      <c r="DT161" s="84"/>
      <c r="DU161" s="84"/>
      <c r="DV161" s="88"/>
      <c r="DW161" s="88"/>
      <c r="DX161" s="88"/>
      <c r="DY161" s="88"/>
      <c r="DZ161" s="88"/>
      <c r="EA161" s="88"/>
      <c r="EB161" s="88"/>
      <c r="EC161" s="88"/>
      <c r="ED161" s="88"/>
      <c r="EE161" s="88"/>
      <c r="EF161" s="120"/>
      <c r="EG161" s="121"/>
      <c r="EH161" s="122">
        <f>EG161*BK161/BB161</f>
        <v>0</v>
      </c>
      <c r="EI161" s="88">
        <v>1</v>
      </c>
      <c r="EJ161" s="88"/>
    </row>
    <row r="162" spans="1:219" ht="21" customHeight="1" thickBot="1">
      <c r="A162" s="448">
        <v>5</v>
      </c>
      <c r="B162" s="476" t="s">
        <v>230</v>
      </c>
      <c r="C162" s="475"/>
      <c r="D162" s="449"/>
      <c r="E162" s="449"/>
      <c r="F162" s="449"/>
      <c r="G162" s="449"/>
      <c r="H162" s="450"/>
      <c r="I162" s="449"/>
      <c r="J162" s="449"/>
      <c r="K162" s="449"/>
      <c r="L162" s="451"/>
      <c r="M162" s="452"/>
      <c r="N162" s="453">
        <v>15</v>
      </c>
      <c r="O162" s="453"/>
      <c r="P162" s="453"/>
      <c r="Q162" s="453"/>
      <c r="R162" s="452">
        <v>1</v>
      </c>
      <c r="S162" s="453"/>
      <c r="T162" s="453"/>
      <c r="U162" s="453"/>
      <c r="V162" s="454"/>
      <c r="W162" s="452"/>
      <c r="X162" s="455"/>
      <c r="Y162" s="455"/>
      <c r="Z162" s="455"/>
      <c r="AA162" s="455"/>
      <c r="AB162" s="452"/>
      <c r="AC162" s="455"/>
      <c r="AD162" s="455"/>
      <c r="AE162" s="455"/>
      <c r="AF162" s="455"/>
      <c r="AG162" s="452"/>
      <c r="AH162" s="456"/>
      <c r="AI162" s="456"/>
      <c r="AJ162" s="456"/>
      <c r="AK162" s="456"/>
      <c r="AL162" s="452"/>
      <c r="AM162" s="457"/>
      <c r="AN162" s="457"/>
      <c r="AO162" s="457"/>
      <c r="AP162" s="457"/>
      <c r="AQ162" s="450"/>
      <c r="AR162" s="458"/>
      <c r="AS162" s="458"/>
      <c r="AT162" s="458"/>
      <c r="AU162" s="458"/>
      <c r="AV162" s="450"/>
      <c r="AW162" s="459"/>
      <c r="AX162" s="459"/>
      <c r="AY162" s="459"/>
      <c r="AZ162" s="459"/>
      <c r="BA162" s="452"/>
      <c r="BB162" s="474">
        <f t="shared" si="85"/>
        <v>15</v>
      </c>
      <c r="BC162" s="448">
        <f t="shared" si="89"/>
        <v>15</v>
      </c>
      <c r="BD162" s="460">
        <f t="shared" si="89"/>
        <v>0</v>
      </c>
      <c r="BE162" s="460">
        <f t="shared" si="89"/>
        <v>0</v>
      </c>
      <c r="BF162" s="461">
        <f t="shared" si="89"/>
        <v>0</v>
      </c>
      <c r="BG162" s="462">
        <v>9</v>
      </c>
      <c r="BH162" s="460">
        <v>0</v>
      </c>
      <c r="BI162" s="460">
        <v>0</v>
      </c>
      <c r="BJ162" s="461">
        <v>0</v>
      </c>
      <c r="BK162" s="213">
        <f>SUM(H162,M162,R162,W162,AB162,AG162,AL162,AQ162,AV162,BA162)</f>
        <v>1</v>
      </c>
      <c r="BL162" s="107"/>
      <c r="BM162" s="194"/>
      <c r="BN162" s="344"/>
      <c r="BO162" s="120"/>
      <c r="BP162" s="107"/>
      <c r="BQ162" s="120"/>
      <c r="BR162" s="107"/>
      <c r="BS162" s="194"/>
      <c r="BT162" s="102"/>
      <c r="BU162" s="193"/>
      <c r="BV162" s="107"/>
      <c r="BW162" s="194"/>
      <c r="BX162" s="102"/>
      <c r="BY162" s="120"/>
      <c r="BZ162" s="107"/>
      <c r="CA162" s="134"/>
      <c r="CB162" s="120">
        <f>BK162</f>
        <v>1</v>
      </c>
      <c r="CC162" s="122" t="e">
        <f>CB162*100/#REF!</f>
        <v>#REF!</v>
      </c>
      <c r="CD162" s="130"/>
      <c r="CE162" s="131"/>
      <c r="CF162" s="201"/>
      <c r="CG162" s="131"/>
      <c r="CH162" s="130"/>
      <c r="CI162" s="131"/>
      <c r="CJ162" s="201"/>
      <c r="CK162" s="202"/>
      <c r="CL162" s="130"/>
      <c r="CM162" s="131"/>
      <c r="CN162" s="130"/>
      <c r="CO162" s="131"/>
      <c r="CP162" s="201"/>
      <c r="CQ162" s="202"/>
      <c r="CR162" s="130"/>
      <c r="CS162" s="131"/>
      <c r="CT162" s="195"/>
      <c r="CU162" s="131"/>
      <c r="CV162" s="138"/>
      <c r="CW162" s="131"/>
      <c r="CX162" s="130"/>
      <c r="CY162" s="131"/>
      <c r="CZ162" s="130"/>
      <c r="DA162" s="131"/>
      <c r="DB162" s="102"/>
      <c r="DC162" s="120">
        <f>BB162/25</f>
        <v>0.6</v>
      </c>
      <c r="DD162" s="140">
        <f>DC162*100/180</f>
        <v>0.33333333333333331</v>
      </c>
      <c r="DE162" s="120">
        <f t="shared" si="86"/>
        <v>0</v>
      </c>
      <c r="DF162" s="140">
        <f t="shared" si="87"/>
        <v>0</v>
      </c>
      <c r="DG162" s="140">
        <f t="shared" si="88"/>
        <v>0.33333333333333331</v>
      </c>
      <c r="DH162" s="23"/>
      <c r="DI162" s="23"/>
      <c r="DJ162" s="23"/>
      <c r="DK162" s="107"/>
      <c r="DL162" s="120"/>
      <c r="DM162" s="140"/>
      <c r="DN162" s="120"/>
      <c r="DO162" s="120"/>
      <c r="DP162" s="120"/>
      <c r="DQ162" s="120"/>
      <c r="DR162" s="83"/>
      <c r="DS162" s="84"/>
      <c r="DT162" s="84"/>
      <c r="DU162" s="84"/>
      <c r="DV162" s="88"/>
      <c r="DW162" s="88"/>
      <c r="DX162" s="88"/>
      <c r="DY162" s="88"/>
      <c r="DZ162" s="88"/>
      <c r="EA162" s="88"/>
      <c r="EB162" s="88"/>
      <c r="EC162" s="88"/>
      <c r="ED162" s="88"/>
      <c r="EE162" s="88"/>
      <c r="EF162" s="120"/>
      <c r="EG162" s="121"/>
      <c r="EH162" s="122">
        <f>EG162*BK162/BB162</f>
        <v>0</v>
      </c>
      <c r="EI162" s="88">
        <v>1</v>
      </c>
      <c r="EJ162" s="88"/>
      <c r="ER162" s="495"/>
    </row>
    <row r="163" spans="1:219" ht="18" customHeight="1">
      <c r="C163" s="11"/>
      <c r="D163" s="13"/>
      <c r="E163" s="13"/>
      <c r="F163" s="13"/>
      <c r="G163" s="13"/>
      <c r="H163" s="13"/>
      <c r="I163" s="13"/>
      <c r="J163" s="13"/>
      <c r="K163" s="13"/>
      <c r="L163" s="13"/>
      <c r="M163" s="26"/>
      <c r="N163" s="13"/>
      <c r="O163" s="13"/>
      <c r="P163" s="13"/>
      <c r="Q163" s="13"/>
      <c r="R163" s="13"/>
      <c r="S163" s="13"/>
      <c r="T163" s="13"/>
      <c r="U163" s="13"/>
      <c r="V163" s="13"/>
      <c r="W163" s="26"/>
      <c r="X163" s="13"/>
      <c r="Y163" s="13"/>
      <c r="Z163" s="13"/>
      <c r="AA163" s="13"/>
      <c r="AB163" s="13"/>
      <c r="AC163" s="13"/>
      <c r="AD163" s="13"/>
      <c r="AE163" s="13"/>
      <c r="AF163" s="13"/>
      <c r="AG163" s="26"/>
      <c r="AH163" s="13"/>
      <c r="AI163" s="13"/>
      <c r="AJ163" s="13"/>
      <c r="AK163" s="13"/>
      <c r="AL163" s="13"/>
      <c r="AM163" s="13"/>
      <c r="AN163" s="13"/>
      <c r="AO163" s="13"/>
      <c r="AP163" s="13"/>
      <c r="AQ163" s="26"/>
      <c r="AR163" s="13"/>
      <c r="AS163" s="13"/>
      <c r="AT163" s="13"/>
      <c r="AU163" s="13"/>
      <c r="AV163" s="13"/>
      <c r="AW163" s="13"/>
      <c r="AX163" s="13"/>
      <c r="AY163" s="13"/>
      <c r="AZ163" s="13"/>
      <c r="BA163" s="26"/>
      <c r="BB163" s="13"/>
      <c r="BC163" s="13"/>
      <c r="BD163" s="13"/>
      <c r="BE163" s="13"/>
      <c r="BF163" s="13"/>
      <c r="BG163" s="13"/>
      <c r="BH163" s="13"/>
      <c r="BI163" s="13"/>
      <c r="BJ163" s="13"/>
      <c r="BK163" s="26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4"/>
      <c r="CC163" s="10"/>
      <c r="CD163" s="3"/>
      <c r="CE163" s="4"/>
      <c r="CF163" s="1"/>
      <c r="CG163" s="4"/>
      <c r="CH163" s="3"/>
      <c r="CI163" s="4"/>
      <c r="CJ163" s="1"/>
      <c r="CK163" s="2"/>
      <c r="CL163" s="3"/>
      <c r="CM163" s="4"/>
      <c r="CN163" s="3"/>
      <c r="CO163" s="4"/>
      <c r="CP163" s="1"/>
      <c r="CQ163" s="2"/>
      <c r="CR163" s="3"/>
      <c r="CS163" s="4"/>
      <c r="CT163" s="9"/>
      <c r="CU163" s="4"/>
      <c r="CV163" s="3"/>
      <c r="CW163" s="4"/>
      <c r="CX163" s="3"/>
      <c r="CY163" s="4"/>
      <c r="CZ163" s="3"/>
      <c r="DA163" s="4"/>
      <c r="DB163" s="12"/>
      <c r="DC163" s="27"/>
      <c r="DD163" s="28"/>
      <c r="DE163" s="27"/>
      <c r="DF163" s="28"/>
      <c r="DG163" s="28"/>
      <c r="DH163" s="1"/>
      <c r="DI163" s="1"/>
      <c r="DJ163" s="1"/>
      <c r="DK163" s="3"/>
      <c r="DL163" s="29"/>
      <c r="DM163" s="30"/>
      <c r="DN163" s="31"/>
      <c r="DO163" s="32"/>
      <c r="DP163" s="31"/>
      <c r="DQ163" s="32"/>
      <c r="DR163" s="11"/>
      <c r="DS163" s="1"/>
      <c r="DT163" s="1"/>
      <c r="DU163" s="1"/>
    </row>
    <row r="164" spans="1:219">
      <c r="A164" s="646"/>
      <c r="B164" s="646"/>
      <c r="H164" s="33">
        <v>4</v>
      </c>
      <c r="M164" s="33">
        <v>4</v>
      </c>
      <c r="R164" s="33">
        <v>2</v>
      </c>
      <c r="W164" s="33">
        <v>4</v>
      </c>
      <c r="AB164" s="33">
        <v>3</v>
      </c>
      <c r="AG164" s="34">
        <v>3</v>
      </c>
      <c r="AH164" s="5"/>
      <c r="AI164" s="5"/>
      <c r="AJ164" s="5"/>
      <c r="AK164" s="5"/>
      <c r="AL164" s="33">
        <v>3</v>
      </c>
      <c r="AM164" s="5"/>
      <c r="AN164" s="5"/>
      <c r="AO164" s="5"/>
      <c r="AP164" s="5"/>
      <c r="AQ164" s="33">
        <v>2</v>
      </c>
      <c r="AR164" s="5"/>
      <c r="AS164" s="5"/>
      <c r="AT164" s="5"/>
      <c r="AU164" s="5"/>
      <c r="AV164" s="5">
        <v>3</v>
      </c>
      <c r="AW164" s="5"/>
      <c r="AX164" s="5"/>
      <c r="AY164" s="5"/>
      <c r="AZ164" s="5"/>
    </row>
    <row r="165" spans="1:219" ht="18" customHeight="1">
      <c r="A165" s="3"/>
      <c r="B165" s="3"/>
      <c r="C165" s="11"/>
      <c r="D165" s="13"/>
      <c r="E165" s="13"/>
      <c r="F165" s="13"/>
      <c r="G165" s="13"/>
      <c r="H165" s="13"/>
      <c r="I165" s="13"/>
      <c r="J165" s="13"/>
      <c r="K165" s="13"/>
      <c r="L165" s="13"/>
      <c r="M165" s="26"/>
      <c r="N165" s="13"/>
      <c r="O165" s="13"/>
      <c r="P165" s="13"/>
      <c r="Q165" s="13"/>
      <c r="R165" s="13"/>
      <c r="S165" s="13"/>
      <c r="T165" s="13"/>
      <c r="U165" s="13"/>
      <c r="V165" s="13"/>
      <c r="W165" s="26"/>
      <c r="X165" s="13"/>
      <c r="Y165" s="13"/>
      <c r="Z165" s="13"/>
      <c r="AA165" s="13"/>
      <c r="AB165" s="13"/>
      <c r="AC165" s="13"/>
      <c r="AD165" s="13"/>
      <c r="AE165" s="13"/>
      <c r="AF165" s="13"/>
      <c r="AG165" s="26"/>
      <c r="AH165" s="13"/>
      <c r="AI165" s="13"/>
      <c r="AJ165" s="13"/>
      <c r="AK165" s="13"/>
      <c r="AL165" s="13"/>
      <c r="AM165" s="13"/>
      <c r="AN165" s="13"/>
      <c r="AO165" s="13"/>
      <c r="AP165" s="13"/>
      <c r="AQ165" s="26"/>
      <c r="AR165" s="13"/>
      <c r="AS165" s="13"/>
      <c r="AT165" s="13"/>
      <c r="AU165" s="13"/>
      <c r="AV165" s="13"/>
      <c r="AW165" s="13"/>
      <c r="AX165" s="13"/>
      <c r="AY165" s="13"/>
      <c r="AZ165" s="13"/>
      <c r="BA165" s="26"/>
      <c r="BB165" s="13"/>
      <c r="BC165" s="13"/>
      <c r="BD165" s="13"/>
      <c r="BE165" s="13"/>
      <c r="BF165" s="13"/>
      <c r="BG165" s="13"/>
      <c r="BH165" s="13"/>
      <c r="BI165" s="13"/>
      <c r="BJ165" s="13"/>
      <c r="BK165" s="26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4"/>
      <c r="CC165" s="10"/>
      <c r="CD165" s="3"/>
      <c r="CE165" s="4"/>
      <c r="CF165" s="1"/>
      <c r="CG165" s="4"/>
      <c r="CH165" s="3"/>
      <c r="CI165" s="4"/>
      <c r="CJ165" s="1"/>
      <c r="CK165" s="2"/>
      <c r="CL165" s="3"/>
      <c r="CM165" s="4"/>
      <c r="CN165" s="3"/>
      <c r="CO165" s="4"/>
      <c r="CP165" s="1"/>
      <c r="CQ165" s="2"/>
      <c r="CR165" s="3"/>
      <c r="CS165" s="4"/>
      <c r="CT165" s="9"/>
      <c r="CU165" s="4"/>
      <c r="CV165" s="3"/>
      <c r="CW165" s="4"/>
      <c r="CX165" s="3"/>
      <c r="CY165" s="4"/>
      <c r="CZ165" s="3"/>
      <c r="DA165" s="4"/>
      <c r="DB165" s="12"/>
      <c r="DC165" s="27"/>
      <c r="DD165" s="28"/>
      <c r="DE165" s="27"/>
      <c r="DF165" s="28"/>
      <c r="DG165" s="28"/>
      <c r="DH165" s="1"/>
      <c r="DI165" s="1"/>
      <c r="DJ165" s="1"/>
      <c r="DK165" s="3"/>
      <c r="DL165" s="8"/>
      <c r="DM165" s="10"/>
      <c r="DN165" s="4"/>
      <c r="DO165" s="41"/>
      <c r="DP165" s="4"/>
      <c r="DQ165" s="41"/>
      <c r="DR165" s="11"/>
      <c r="DS165" s="1"/>
      <c r="DT165" s="1"/>
      <c r="DU165" s="1"/>
    </row>
    <row r="166" spans="1:219" ht="18" customHeight="1" thickBot="1">
      <c r="A166" s="3"/>
      <c r="B166" s="1" t="s">
        <v>366</v>
      </c>
      <c r="C166" s="11"/>
      <c r="D166" s="13"/>
      <c r="E166" s="13"/>
      <c r="F166" s="13"/>
      <c r="G166" s="13"/>
      <c r="H166" s="13"/>
      <c r="I166" s="13"/>
      <c r="J166" s="13"/>
      <c r="K166" s="13"/>
      <c r="L166" s="13"/>
      <c r="M166" s="26"/>
      <c r="N166" s="13"/>
      <c r="O166" s="13"/>
      <c r="P166" s="13"/>
      <c r="Q166" s="13"/>
      <c r="R166" s="13"/>
      <c r="S166" s="13"/>
      <c r="T166" s="13"/>
      <c r="U166" s="13"/>
      <c r="V166" s="13"/>
      <c r="W166" s="26"/>
      <c r="X166" s="13"/>
      <c r="Y166" s="13"/>
      <c r="Z166" s="13"/>
      <c r="AA166" s="13"/>
      <c r="AB166" s="13"/>
      <c r="AC166" s="13"/>
      <c r="AD166" s="13"/>
      <c r="AE166" s="13"/>
      <c r="AF166" s="13"/>
      <c r="AG166" s="26"/>
      <c r="AH166" s="42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13"/>
      <c r="BC166" s="13"/>
      <c r="BD166" s="13"/>
      <c r="BE166" s="13"/>
      <c r="BF166" s="13"/>
      <c r="BG166" s="13"/>
      <c r="BH166" s="13"/>
      <c r="BI166" s="13"/>
      <c r="BJ166" s="13"/>
      <c r="BK166" s="26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4"/>
      <c r="CC166" s="10"/>
      <c r="CD166" s="3"/>
      <c r="CE166" s="4"/>
      <c r="CF166" s="1"/>
      <c r="CG166" s="4"/>
      <c r="CH166" s="3"/>
      <c r="CI166" s="4"/>
      <c r="CJ166" s="1"/>
      <c r="CK166" s="2"/>
      <c r="CL166" s="3"/>
      <c r="CM166" s="4"/>
      <c r="CN166" s="3"/>
      <c r="CO166" s="4"/>
      <c r="CP166" s="1"/>
      <c r="CQ166" s="2"/>
      <c r="CR166" s="3"/>
      <c r="CS166" s="4"/>
      <c r="CT166" s="9"/>
      <c r="CU166" s="4"/>
      <c r="CV166" s="3"/>
      <c r="CW166" s="4"/>
      <c r="CX166" s="3"/>
      <c r="CY166" s="4"/>
      <c r="CZ166" s="3"/>
      <c r="DA166" s="4"/>
      <c r="DB166" s="12"/>
      <c r="DC166" s="27"/>
      <c r="DD166" s="28"/>
      <c r="DE166" s="27"/>
      <c r="DF166" s="28"/>
      <c r="DG166" s="28"/>
      <c r="DH166" s="1"/>
      <c r="DI166" s="1"/>
      <c r="DJ166" s="1"/>
      <c r="DK166" s="3"/>
      <c r="DL166" s="8"/>
      <c r="DM166" s="10"/>
      <c r="DN166" s="4"/>
      <c r="DO166" s="41"/>
      <c r="DP166" s="4"/>
      <c r="DQ166" s="41"/>
      <c r="DR166" s="11"/>
      <c r="DS166" s="1"/>
      <c r="DT166" s="1"/>
      <c r="DU166" s="1"/>
    </row>
    <row r="167" spans="1:219" ht="18" customHeight="1" thickBot="1">
      <c r="A167" s="3"/>
      <c r="B167" s="438"/>
      <c r="C167" s="11"/>
      <c r="D167" s="13"/>
      <c r="E167" s="13"/>
      <c r="F167" s="13"/>
      <c r="G167" s="13"/>
      <c r="H167" s="13"/>
      <c r="I167" s="13"/>
      <c r="J167" s="13"/>
      <c r="K167" s="13"/>
      <c r="L167" s="13"/>
      <c r="M167" s="26"/>
      <c r="N167" s="13"/>
      <c r="O167" s="13"/>
      <c r="P167" s="13"/>
      <c r="Q167" s="13"/>
      <c r="R167" s="13"/>
      <c r="S167" s="13"/>
      <c r="T167" s="13"/>
      <c r="U167" s="13"/>
      <c r="V167" s="13"/>
      <c r="W167" s="26"/>
      <c r="X167" s="13"/>
      <c r="Y167" s="13"/>
      <c r="Z167" s="13"/>
      <c r="AA167" s="13"/>
      <c r="AB167" s="13"/>
      <c r="AC167" s="13"/>
      <c r="AD167" s="13"/>
      <c r="AE167" s="13"/>
      <c r="AF167" s="13"/>
      <c r="AG167" s="26"/>
      <c r="AH167" s="42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13"/>
      <c r="BC167" s="13"/>
      <c r="BD167" s="13"/>
      <c r="BE167" s="13"/>
      <c r="BF167" s="13"/>
      <c r="BG167" s="13"/>
      <c r="BH167" s="13"/>
      <c r="BI167" s="13"/>
      <c r="BJ167" s="13"/>
      <c r="BK167" s="26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4"/>
      <c r="CC167" s="10"/>
      <c r="CD167" s="3"/>
      <c r="CE167" s="4"/>
      <c r="CF167" s="1"/>
      <c r="CG167" s="4"/>
      <c r="CH167" s="3"/>
      <c r="CI167" s="4"/>
      <c r="CJ167" s="1"/>
      <c r="CK167" s="2"/>
      <c r="CL167" s="3"/>
      <c r="CM167" s="4"/>
      <c r="CN167" s="3"/>
      <c r="CO167" s="4"/>
      <c r="CP167" s="1"/>
      <c r="CQ167" s="2"/>
      <c r="CR167" s="3"/>
      <c r="CS167" s="4"/>
      <c r="CT167" s="9"/>
      <c r="CU167" s="4"/>
      <c r="CV167" s="3"/>
      <c r="CW167" s="4"/>
      <c r="CX167" s="3"/>
      <c r="CY167" s="4"/>
      <c r="CZ167" s="3"/>
      <c r="DA167" s="4"/>
      <c r="DB167" s="12"/>
      <c r="DC167" s="27"/>
      <c r="DD167" s="28"/>
      <c r="DE167" s="27"/>
      <c r="DF167" s="28"/>
      <c r="DG167" s="28"/>
      <c r="DH167" s="1"/>
      <c r="DI167" s="1"/>
      <c r="DJ167" s="1"/>
      <c r="DK167" s="3"/>
      <c r="DL167" s="8"/>
      <c r="DM167" s="10"/>
      <c r="DN167" s="4"/>
      <c r="DO167" s="41"/>
      <c r="DP167" s="4"/>
      <c r="DQ167" s="41"/>
      <c r="DR167" s="11"/>
      <c r="DS167" s="1"/>
      <c r="DT167" s="1"/>
      <c r="DU167" s="1"/>
    </row>
    <row r="168" spans="1:219" ht="18" customHeight="1">
      <c r="A168" s="3"/>
      <c r="B168" s="1" t="s">
        <v>367</v>
      </c>
      <c r="C168" s="11"/>
      <c r="D168" s="13"/>
      <c r="E168" s="13"/>
      <c r="F168" s="13"/>
      <c r="G168" s="13"/>
      <c r="H168" s="13"/>
      <c r="I168" s="13"/>
      <c r="J168" s="13"/>
      <c r="K168" s="13"/>
      <c r="L168" s="13"/>
      <c r="M168" s="26"/>
      <c r="N168" s="13"/>
      <c r="O168" s="13"/>
      <c r="P168" s="13"/>
      <c r="Q168" s="13"/>
      <c r="R168" s="13"/>
      <c r="S168" s="13"/>
      <c r="T168" s="13"/>
      <c r="U168" s="13"/>
      <c r="V168" s="13"/>
      <c r="W168" s="26"/>
      <c r="X168" s="13"/>
      <c r="Y168" s="13"/>
      <c r="Z168" s="13"/>
      <c r="AA168" s="13"/>
      <c r="AB168" s="13"/>
      <c r="AC168" s="13"/>
      <c r="AD168" s="13"/>
      <c r="AE168" s="13"/>
      <c r="AF168" s="13"/>
      <c r="AG168" s="26"/>
      <c r="AH168" s="42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13"/>
      <c r="BC168" s="13"/>
      <c r="BD168" s="13"/>
      <c r="BE168" s="13"/>
      <c r="BF168" s="13"/>
      <c r="BG168" s="13"/>
      <c r="BH168" s="13"/>
      <c r="BI168" s="13"/>
      <c r="BJ168" s="13"/>
      <c r="BK168" s="26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4"/>
      <c r="CC168" s="10"/>
      <c r="CD168" s="3"/>
      <c r="CE168" s="4"/>
      <c r="CF168" s="1"/>
      <c r="CG168" s="4"/>
      <c r="CH168" s="3"/>
      <c r="CI168" s="4"/>
      <c r="CJ168" s="1"/>
      <c r="CK168" s="2"/>
      <c r="CL168" s="3"/>
      <c r="CM168" s="4"/>
      <c r="CN168" s="3"/>
      <c r="CO168" s="4"/>
      <c r="CP168" s="1"/>
      <c r="CQ168" s="2"/>
      <c r="CR168" s="3"/>
      <c r="CS168" s="4"/>
      <c r="CT168" s="9"/>
      <c r="CU168" s="4"/>
      <c r="CV168" s="3"/>
      <c r="CW168" s="4"/>
      <c r="CX168" s="3"/>
      <c r="CY168" s="4"/>
      <c r="CZ168" s="3"/>
      <c r="DA168" s="4"/>
      <c r="DB168" s="12"/>
      <c r="DC168" s="27"/>
      <c r="DD168" s="28"/>
      <c r="DE168" s="27"/>
      <c r="DF168" s="28"/>
      <c r="DG168" s="28"/>
      <c r="DH168" s="1"/>
      <c r="DI168" s="1"/>
      <c r="DJ168" s="1"/>
      <c r="DK168" s="3"/>
      <c r="DL168" s="8"/>
      <c r="DM168" s="10"/>
      <c r="DN168" s="4"/>
      <c r="DO168" s="41"/>
      <c r="DP168" s="4"/>
      <c r="DQ168" s="41"/>
      <c r="DR168" s="11"/>
      <c r="DS168" s="1"/>
      <c r="DT168" s="1"/>
      <c r="DU168" s="1"/>
    </row>
    <row r="169" spans="1:219" s="40" customFormat="1" ht="18" customHeight="1">
      <c r="A169" s="36"/>
      <c r="B169" s="5"/>
      <c r="D169" s="43"/>
      <c r="E169" s="43"/>
      <c r="F169" s="43"/>
      <c r="G169" s="43"/>
      <c r="H169" s="43"/>
      <c r="I169" s="43"/>
      <c r="J169" s="43"/>
      <c r="K169" s="43"/>
      <c r="L169" s="43"/>
      <c r="M169" s="44"/>
      <c r="N169" s="43"/>
      <c r="O169" s="43"/>
      <c r="P169" s="43"/>
      <c r="Q169" s="43"/>
      <c r="R169" s="43"/>
      <c r="S169" s="43"/>
      <c r="T169" s="43"/>
      <c r="U169" s="43"/>
      <c r="V169" s="43"/>
      <c r="W169" s="44"/>
      <c r="X169" s="43"/>
      <c r="Y169" s="43"/>
      <c r="Z169" s="43"/>
      <c r="AA169" s="43"/>
      <c r="AB169" s="43"/>
      <c r="AC169" s="43"/>
      <c r="AD169" s="43"/>
      <c r="AE169" s="43"/>
      <c r="AF169" s="43"/>
      <c r="AG169" s="44"/>
      <c r="AH169" s="45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 t="s">
        <v>267</v>
      </c>
      <c r="AY169" s="44"/>
      <c r="AZ169" s="44"/>
      <c r="BA169" s="44"/>
      <c r="BB169" s="43"/>
      <c r="BC169" s="43"/>
      <c r="BD169" s="43"/>
      <c r="BE169" s="43"/>
      <c r="BF169" s="43"/>
      <c r="BG169" s="43"/>
      <c r="BH169" s="43"/>
      <c r="BI169" s="43"/>
      <c r="BJ169" s="43"/>
      <c r="BK169" s="44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6"/>
      <c r="CC169" s="38"/>
      <c r="CD169" s="36"/>
      <c r="CE169" s="6"/>
      <c r="CF169" s="5"/>
      <c r="CG169" s="6"/>
      <c r="CH169" s="36"/>
      <c r="CI169" s="6"/>
      <c r="CJ169" s="5"/>
      <c r="CK169" s="35"/>
      <c r="CL169" s="36"/>
      <c r="CM169" s="6"/>
      <c r="CN169" s="36"/>
      <c r="CO169" s="6"/>
      <c r="CP169" s="5"/>
      <c r="CQ169" s="35"/>
      <c r="CR169" s="36"/>
      <c r="CS169" s="6"/>
      <c r="CT169" s="37"/>
      <c r="CU169" s="6"/>
      <c r="CV169" s="36"/>
      <c r="CW169" s="6"/>
      <c r="CX169" s="36"/>
      <c r="CY169" s="6"/>
      <c r="CZ169" s="36"/>
      <c r="DA169" s="6"/>
      <c r="DB169" s="46"/>
      <c r="DC169" s="47"/>
      <c r="DD169" s="48"/>
      <c r="DE169" s="47"/>
      <c r="DF169" s="48"/>
      <c r="DG169" s="48"/>
      <c r="DH169" s="5"/>
      <c r="DI169" s="5"/>
      <c r="DJ169" s="5"/>
      <c r="DK169" s="39"/>
      <c r="DL169" s="7"/>
      <c r="DM169" s="38"/>
      <c r="DN169" s="6"/>
      <c r="DO169" s="49"/>
      <c r="DP169" s="6"/>
      <c r="DQ169" s="49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6"/>
      <c r="EG169" s="5"/>
      <c r="EH169" s="7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</row>
    <row r="170" spans="1:219" s="40" customFormat="1" ht="20.100000000000001" customHeight="1" thickBot="1">
      <c r="A170" s="5"/>
      <c r="B170" s="741" t="s">
        <v>268</v>
      </c>
      <c r="C170" s="362"/>
      <c r="D170" s="5" t="s">
        <v>269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35"/>
      <c r="BN170" s="743"/>
      <c r="BO170" s="743"/>
      <c r="BP170" s="743"/>
      <c r="BQ170" s="743"/>
      <c r="BR170" s="743"/>
      <c r="BS170" s="743"/>
      <c r="BT170" s="743"/>
      <c r="BU170" s="743"/>
      <c r="BV170" s="743"/>
      <c r="BW170" s="743"/>
      <c r="BX170" s="743"/>
      <c r="BY170" s="743"/>
      <c r="BZ170" s="743"/>
      <c r="CA170" s="743"/>
      <c r="CB170" s="35"/>
      <c r="CC170" s="50"/>
      <c r="CD170" s="5"/>
      <c r="CE170" s="35"/>
      <c r="CF170" s="5"/>
      <c r="CG170" s="35"/>
      <c r="CH170" s="36"/>
      <c r="CI170" s="6"/>
      <c r="CJ170" s="5"/>
      <c r="CK170" s="35"/>
      <c r="CL170" s="36"/>
      <c r="CM170" s="6"/>
      <c r="CN170" s="36"/>
      <c r="CO170" s="6"/>
      <c r="CP170" s="5"/>
      <c r="CQ170" s="35"/>
      <c r="CR170" s="36"/>
      <c r="CS170" s="6"/>
      <c r="CT170" s="37"/>
      <c r="CU170" s="6"/>
      <c r="CV170" s="36"/>
      <c r="CW170" s="6"/>
      <c r="CX170" s="36"/>
      <c r="CY170" s="6"/>
      <c r="CZ170" s="36"/>
      <c r="DA170" s="6"/>
      <c r="DB170" s="36"/>
      <c r="DC170" s="6"/>
      <c r="DD170" s="38"/>
      <c r="DE170" s="6"/>
      <c r="DF170" s="38"/>
      <c r="DG170" s="7"/>
      <c r="DH170" s="5"/>
      <c r="DI170" s="5"/>
      <c r="DJ170" s="5"/>
      <c r="DK170" s="39"/>
      <c r="DL170" s="6"/>
      <c r="DM170" s="38"/>
      <c r="DN170" s="5"/>
      <c r="DO170" s="5" t="e">
        <f>#REF!</f>
        <v>#REF!</v>
      </c>
      <c r="DP170" s="6"/>
      <c r="DQ170" s="6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6"/>
      <c r="EG170" s="5"/>
      <c r="EH170" s="7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</row>
    <row r="171" spans="1:219" s="40" customFormat="1" ht="20.100000000000001" customHeight="1">
      <c r="A171" s="5"/>
      <c r="B171" s="742"/>
      <c r="C171" s="36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35"/>
      <c r="BN171" s="24"/>
      <c r="BO171" s="51"/>
      <c r="BP171" s="52" t="s">
        <v>270</v>
      </c>
      <c r="BQ171" s="53"/>
      <c r="BR171" s="54"/>
      <c r="BS171" s="53"/>
      <c r="BT171" s="55"/>
      <c r="BU171" s="56"/>
      <c r="BV171" s="24"/>
      <c r="BW171" s="51"/>
      <c r="BX171" s="744"/>
      <c r="BY171" s="744"/>
      <c r="BZ171" s="744"/>
      <c r="CA171" s="744"/>
      <c r="CB171" s="35"/>
      <c r="CC171" s="50"/>
      <c r="CD171" s="5"/>
      <c r="CE171" s="35"/>
      <c r="CF171" s="5"/>
      <c r="CG171" s="35"/>
      <c r="CH171" s="36"/>
      <c r="CI171" s="6"/>
      <c r="CJ171" s="5"/>
      <c r="CK171" s="35"/>
      <c r="CL171" s="36"/>
      <c r="CM171" s="6"/>
      <c r="CN171" s="36"/>
      <c r="CO171" s="6"/>
      <c r="CP171" s="5"/>
      <c r="CQ171" s="35"/>
      <c r="CR171" s="36"/>
      <c r="CS171" s="6"/>
      <c r="CT171" s="37"/>
      <c r="CU171" s="6"/>
      <c r="CV171" s="36"/>
      <c r="CW171" s="6"/>
      <c r="CX171" s="36"/>
      <c r="CY171" s="6"/>
      <c r="CZ171" s="36"/>
      <c r="DA171" s="6"/>
      <c r="DB171" s="57" t="s">
        <v>271</v>
      </c>
      <c r="DC171" s="7" t="e">
        <f>#REF!+#REF!</f>
        <v>#REF!</v>
      </c>
      <c r="DD171" s="38"/>
      <c r="DE171" s="6"/>
      <c r="DF171" s="38"/>
      <c r="DG171" s="7"/>
      <c r="DH171" s="5"/>
      <c r="DI171" s="5"/>
      <c r="DJ171" s="5"/>
      <c r="DK171" s="39"/>
      <c r="DL171" s="6"/>
      <c r="DM171" s="38"/>
      <c r="DN171" s="5"/>
      <c r="DO171" s="5" t="e">
        <f>#REF!</f>
        <v>#REF!</v>
      </c>
      <c r="DP171" s="6"/>
      <c r="DQ171" s="6" t="e">
        <f>#REF!+#REF!</f>
        <v>#REF!</v>
      </c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6"/>
      <c r="EG171" s="5"/>
      <c r="EH171" s="7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</row>
    <row r="172" spans="1:219" s="40" customFormat="1" ht="20.100000000000001" customHeight="1">
      <c r="A172" s="5"/>
      <c r="B172" s="742"/>
      <c r="C172" s="36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35"/>
      <c r="BN172" s="5"/>
      <c r="BO172" s="58"/>
      <c r="BP172" s="59" t="s">
        <v>368</v>
      </c>
      <c r="BQ172" s="58"/>
      <c r="BR172" s="16"/>
      <c r="BS172" s="58"/>
      <c r="BT172" s="60"/>
      <c r="BU172" s="61"/>
      <c r="BV172" s="16"/>
      <c r="BW172" s="58"/>
      <c r="BX172" s="16"/>
      <c r="BY172" s="58"/>
      <c r="BZ172" s="16"/>
      <c r="CA172" s="58"/>
      <c r="CB172" s="35"/>
      <c r="CC172" s="50"/>
      <c r="CD172" s="5"/>
      <c r="CE172" s="35"/>
      <c r="CF172" s="5"/>
      <c r="CG172" s="35"/>
      <c r="CH172" s="36"/>
      <c r="CI172" s="6"/>
      <c r="CJ172" s="5"/>
      <c r="CK172" s="35"/>
      <c r="CL172" s="36"/>
      <c r="CM172" s="6"/>
      <c r="CN172" s="36"/>
      <c r="CO172" s="6"/>
      <c r="CP172" s="5"/>
      <c r="CQ172" s="35"/>
      <c r="CR172" s="36"/>
      <c r="CS172" s="6"/>
      <c r="CT172" s="37"/>
      <c r="CU172" s="6"/>
      <c r="CV172" s="36"/>
      <c r="CW172" s="6"/>
      <c r="CX172" s="36"/>
      <c r="CY172" s="6"/>
      <c r="CZ172" s="36"/>
      <c r="DA172" s="6"/>
      <c r="DB172" s="36"/>
      <c r="DC172" s="6"/>
      <c r="DD172" s="38"/>
      <c r="DE172" s="6"/>
      <c r="DF172" s="38"/>
      <c r="DG172" s="7"/>
      <c r="DH172" s="5"/>
      <c r="DI172" s="5"/>
      <c r="DJ172" s="5"/>
      <c r="DK172" s="39"/>
      <c r="DL172" s="6"/>
      <c r="DM172" s="38"/>
      <c r="DN172" s="5"/>
      <c r="DO172" s="5" t="e">
        <f>DO170+DO171</f>
        <v>#REF!</v>
      </c>
      <c r="DP172" s="6"/>
      <c r="DQ172" s="6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6"/>
      <c r="EG172" s="5"/>
      <c r="EH172" s="7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</row>
    <row r="173" spans="1:219" s="40" customFormat="1" ht="20.100000000000001" customHeight="1">
      <c r="A173" s="5"/>
      <c r="B173" s="742"/>
      <c r="C173" s="36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35"/>
      <c r="BN173" s="5"/>
      <c r="BO173" s="35"/>
      <c r="BP173" s="59" t="s">
        <v>369</v>
      </c>
      <c r="BQ173" s="35"/>
      <c r="BR173" s="5"/>
      <c r="BS173" s="35"/>
      <c r="BT173" s="62"/>
      <c r="BU173" s="25"/>
      <c r="BV173" s="5" t="e">
        <f>#REF!+#REF!+#REF!+#REF!</f>
        <v>#REF!</v>
      </c>
      <c r="BW173" s="35"/>
      <c r="BX173" s="5" t="e">
        <f>#REF!+#REF!+#REF!+#REF!</f>
        <v>#REF!</v>
      </c>
      <c r="BY173" s="35"/>
      <c r="BZ173" s="5"/>
      <c r="CA173" s="35"/>
      <c r="CB173" s="35"/>
      <c r="CC173" s="7"/>
      <c r="CD173" s="5"/>
      <c r="CE173" s="35"/>
      <c r="CF173" s="5"/>
      <c r="CG173" s="35"/>
      <c r="CH173" s="36"/>
      <c r="CI173" s="6"/>
      <c r="CJ173" s="5"/>
      <c r="CK173" s="35"/>
      <c r="CL173" s="36"/>
      <c r="CM173" s="6"/>
      <c r="CN173" s="36"/>
      <c r="CO173" s="6"/>
      <c r="CP173" s="5"/>
      <c r="CQ173" s="35"/>
      <c r="CR173" s="36"/>
      <c r="CS173" s="6"/>
      <c r="CT173" s="37"/>
      <c r="CU173" s="6"/>
      <c r="CV173" s="36"/>
      <c r="CW173" s="6"/>
      <c r="CX173" s="36"/>
      <c r="CY173" s="6"/>
      <c r="CZ173" s="36"/>
      <c r="DA173" s="6"/>
      <c r="DB173" s="36"/>
      <c r="DC173" s="6"/>
      <c r="DD173" s="38"/>
      <c r="DE173" s="6"/>
      <c r="DF173" s="38"/>
      <c r="DG173" s="7"/>
      <c r="DH173" s="5"/>
      <c r="DI173" s="5"/>
      <c r="DJ173" s="5"/>
      <c r="DK173" s="39"/>
      <c r="DL173" s="6"/>
      <c r="DM173" s="38"/>
      <c r="DN173" s="5"/>
      <c r="DO173" s="5"/>
      <c r="DP173" s="6"/>
      <c r="DQ173" s="6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6"/>
      <c r="EG173" s="5"/>
      <c r="EH173" s="7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</row>
    <row r="174" spans="1:219" s="40" customFormat="1" ht="20.100000000000001" customHeight="1">
      <c r="A174" s="5"/>
      <c r="B174" s="5" t="s">
        <v>274</v>
      </c>
      <c r="C174" s="36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35"/>
      <c r="BN174" s="5"/>
      <c r="BO174" s="35"/>
      <c r="BP174" s="59" t="s">
        <v>370</v>
      </c>
      <c r="BQ174" s="35"/>
      <c r="BR174" s="5"/>
      <c r="BS174" s="35"/>
      <c r="BT174" s="62"/>
      <c r="BU174" s="25"/>
      <c r="BV174" s="5"/>
      <c r="BW174" s="35"/>
      <c r="BX174" s="5"/>
      <c r="BY174" s="35"/>
      <c r="BZ174" s="5"/>
      <c r="CA174" s="35"/>
      <c r="CB174" s="35"/>
      <c r="CC174" s="7"/>
      <c r="CD174" s="5"/>
      <c r="CE174" s="35"/>
      <c r="CF174" s="5"/>
      <c r="CG174" s="35"/>
      <c r="CH174" s="36"/>
      <c r="CI174" s="6"/>
      <c r="CJ174" s="5"/>
      <c r="CK174" s="35"/>
      <c r="CL174" s="36"/>
      <c r="CM174" s="6"/>
      <c r="CN174" s="36"/>
      <c r="CO174" s="6"/>
      <c r="CP174" s="5"/>
      <c r="CQ174" s="35"/>
      <c r="CR174" s="36"/>
      <c r="CS174" s="6"/>
      <c r="CT174" s="37"/>
      <c r="CU174" s="6"/>
      <c r="CV174" s="36"/>
      <c r="CW174" s="6"/>
      <c r="CX174" s="36"/>
      <c r="CY174" s="6"/>
      <c r="CZ174" s="36"/>
      <c r="DA174" s="6"/>
      <c r="DB174" s="36"/>
      <c r="DC174" s="6"/>
      <c r="DD174" s="38"/>
      <c r="DE174" s="6"/>
      <c r="DF174" s="38"/>
      <c r="DG174" s="7"/>
      <c r="DH174" s="5"/>
      <c r="DI174" s="5"/>
      <c r="DJ174" s="5"/>
      <c r="DK174" s="39"/>
      <c r="DL174" s="6"/>
      <c r="DM174" s="38"/>
      <c r="DN174" s="5"/>
      <c r="DO174" s="5"/>
      <c r="DP174" s="6"/>
      <c r="DQ174" s="6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6"/>
      <c r="EG174" s="5"/>
      <c r="EH174" s="7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</row>
    <row r="175" spans="1:219" s="40" customFormat="1" ht="20.100000000000001" customHeight="1" thickBot="1">
      <c r="A175" s="5"/>
      <c r="B175" s="5"/>
      <c r="C175" s="36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35"/>
      <c r="BN175" s="5"/>
      <c r="BO175" s="35"/>
      <c r="BP175" s="63" t="s">
        <v>371</v>
      </c>
      <c r="BQ175" s="64"/>
      <c r="BR175" s="65"/>
      <c r="BS175" s="64"/>
      <c r="BT175" s="66"/>
      <c r="BU175" s="25"/>
      <c r="BV175" s="5"/>
      <c r="BW175" s="35"/>
      <c r="BX175" s="5"/>
      <c r="BY175" s="35"/>
      <c r="BZ175" s="5"/>
      <c r="CA175" s="35"/>
      <c r="CB175" s="35"/>
      <c r="CC175" s="7"/>
      <c r="CD175" s="5"/>
      <c r="CE175" s="35"/>
      <c r="CF175" s="5"/>
      <c r="CG175" s="35"/>
      <c r="CH175" s="36"/>
      <c r="CI175" s="6"/>
      <c r="CJ175" s="5"/>
      <c r="CK175" s="35"/>
      <c r="CL175" s="36"/>
      <c r="CM175" s="6"/>
      <c r="CN175" s="36"/>
      <c r="CO175" s="6"/>
      <c r="CP175" s="5"/>
      <c r="CQ175" s="35"/>
      <c r="CR175" s="36"/>
      <c r="CS175" s="6"/>
      <c r="CT175" s="37"/>
      <c r="CU175" s="6"/>
      <c r="CV175" s="36"/>
      <c r="CW175" s="6"/>
      <c r="CX175" s="36"/>
      <c r="CY175" s="6"/>
      <c r="CZ175" s="36"/>
      <c r="DA175" s="6"/>
      <c r="DB175" s="36"/>
      <c r="DC175" s="6"/>
      <c r="DD175" s="38"/>
      <c r="DE175" s="6"/>
      <c r="DF175" s="38"/>
      <c r="DG175" s="7"/>
      <c r="DH175" s="5"/>
      <c r="DI175" s="5"/>
      <c r="DJ175" s="5"/>
      <c r="DK175" s="39"/>
      <c r="DL175" s="6"/>
      <c r="DM175" s="38"/>
      <c r="DN175" s="5"/>
      <c r="DO175" s="5"/>
      <c r="DP175" s="6"/>
      <c r="DQ175" s="6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6"/>
      <c r="EG175" s="5"/>
      <c r="EH175" s="7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</row>
    <row r="176" spans="1:219" s="40" customFormat="1" ht="20.100000000000001" customHeight="1">
      <c r="A176" s="5"/>
      <c r="B176" s="5"/>
      <c r="C176" s="36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 t="s">
        <v>277</v>
      </c>
      <c r="BM176" s="5" t="s">
        <v>278</v>
      </c>
      <c r="BN176" s="5"/>
      <c r="BO176" s="35"/>
      <c r="BP176" s="5"/>
      <c r="BQ176" s="35"/>
      <c r="BR176" s="5"/>
      <c r="BS176" s="35"/>
      <c r="BT176" s="5"/>
      <c r="BU176" s="25"/>
      <c r="BV176" s="5"/>
      <c r="BW176" s="35"/>
      <c r="BX176" s="5"/>
      <c r="BY176" s="35"/>
      <c r="BZ176" s="5"/>
      <c r="CA176" s="35"/>
      <c r="CB176" s="35"/>
      <c r="CC176" s="7"/>
      <c r="CD176" s="5"/>
      <c r="CE176" s="35"/>
      <c r="CF176" s="5"/>
      <c r="CG176" s="35"/>
      <c r="CH176" s="36"/>
      <c r="CI176" s="6"/>
      <c r="CJ176" s="5"/>
      <c r="CK176" s="35"/>
      <c r="CL176" s="36"/>
      <c r="CM176" s="6"/>
      <c r="CN176" s="36"/>
      <c r="CO176" s="6"/>
      <c r="CP176" s="5"/>
      <c r="CQ176" s="35"/>
      <c r="CR176" s="36"/>
      <c r="CS176" s="6"/>
      <c r="CT176" s="37"/>
      <c r="CU176" s="6"/>
      <c r="CV176" s="36"/>
      <c r="CW176" s="6"/>
      <c r="CX176" s="36"/>
      <c r="CY176" s="6"/>
      <c r="CZ176" s="36"/>
      <c r="DA176" s="6"/>
      <c r="DB176" s="36"/>
      <c r="DC176" s="6"/>
      <c r="DD176" s="38"/>
      <c r="DE176" s="6"/>
      <c r="DF176" s="38"/>
      <c r="DG176" s="7"/>
      <c r="DH176" s="5"/>
      <c r="DI176" s="5"/>
      <c r="DJ176" s="5"/>
      <c r="DK176" s="39"/>
      <c r="DL176" s="6"/>
      <c r="DM176" s="38"/>
      <c r="DN176" s="5"/>
      <c r="DO176" s="5"/>
      <c r="DP176" s="6"/>
      <c r="DQ176" s="6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6"/>
      <c r="EG176" s="5"/>
      <c r="EH176" s="7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</row>
    <row r="177" spans="1:219" s="40" customFormat="1" ht="20.100000000000001" customHeight="1">
      <c r="A177" s="5"/>
      <c r="B177" s="5"/>
      <c r="C177" s="36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 t="s">
        <v>279</v>
      </c>
      <c r="BN177" s="5" t="s">
        <v>280</v>
      </c>
      <c r="BO177" s="67" t="s">
        <v>49</v>
      </c>
      <c r="BP177" s="14" t="s">
        <v>96</v>
      </c>
      <c r="BQ177" s="5"/>
      <c r="BR177" s="5"/>
      <c r="BS177" s="35"/>
      <c r="BT177" s="5"/>
      <c r="BU177" s="25"/>
      <c r="BV177" s="5"/>
      <c r="BW177" s="35"/>
      <c r="BX177" s="5"/>
      <c r="BY177" s="35"/>
      <c r="BZ177" s="5"/>
      <c r="CA177" s="35"/>
      <c r="CB177" s="35"/>
      <c r="CC177" s="7"/>
      <c r="CD177" s="5"/>
      <c r="CE177" s="35"/>
      <c r="CF177" s="5"/>
      <c r="CG177" s="35"/>
      <c r="CH177" s="36"/>
      <c r="CI177" s="6"/>
      <c r="CJ177" s="5"/>
      <c r="CK177" s="35"/>
      <c r="CL177" s="36"/>
      <c r="CM177" s="6"/>
      <c r="CN177" s="36"/>
      <c r="CO177" s="6"/>
      <c r="CP177" s="5"/>
      <c r="CQ177" s="35"/>
      <c r="CR177" s="36"/>
      <c r="CS177" s="6"/>
      <c r="CT177" s="37"/>
      <c r="CU177" s="6"/>
      <c r="CV177" s="36"/>
      <c r="CW177" s="6"/>
      <c r="CX177" s="36"/>
      <c r="CY177" s="6"/>
      <c r="CZ177" s="36"/>
      <c r="DA177" s="6"/>
      <c r="DB177" s="36"/>
      <c r="DC177" s="6"/>
      <c r="DD177" s="38"/>
      <c r="DE177" s="6"/>
      <c r="DF177" s="38"/>
      <c r="DG177" s="7"/>
      <c r="DH177" s="5"/>
      <c r="DI177" s="5"/>
      <c r="DJ177" s="5"/>
      <c r="DK177" s="39"/>
      <c r="DL177" s="6"/>
      <c r="DM177" s="38"/>
      <c r="DN177" s="5"/>
      <c r="DO177" s="5"/>
      <c r="DP177" s="6"/>
      <c r="DQ177" s="6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6"/>
      <c r="EG177" s="5"/>
      <c r="EH177" s="7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</row>
    <row r="178" spans="1:219" s="40" customFormat="1" ht="20.100000000000001" customHeight="1">
      <c r="A178" s="5"/>
      <c r="B178" s="5"/>
      <c r="C178" s="36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764" t="s">
        <v>281</v>
      </c>
      <c r="BE178" s="764"/>
      <c r="BF178" s="764"/>
      <c r="BG178" s="764"/>
      <c r="BH178" s="764"/>
      <c r="BI178" s="764"/>
      <c r="BJ178" s="764"/>
      <c r="BK178" s="764"/>
      <c r="BL178" s="36" t="s">
        <v>92</v>
      </c>
      <c r="BM178" s="5">
        <v>90</v>
      </c>
      <c r="BN178" s="5">
        <v>54</v>
      </c>
      <c r="BO178" s="5">
        <v>6</v>
      </c>
      <c r="BP178" s="35"/>
      <c r="BQ178" s="5"/>
      <c r="BR178" s="5"/>
      <c r="BS178" s="35"/>
      <c r="BT178" s="5"/>
      <c r="BU178" s="25"/>
      <c r="BV178" s="5"/>
      <c r="BW178" s="35"/>
      <c r="BX178" s="5"/>
      <c r="BY178" s="35"/>
      <c r="BZ178" s="5"/>
      <c r="CA178" s="35"/>
      <c r="CB178" s="35"/>
      <c r="CC178" s="7"/>
      <c r="CD178" s="5"/>
      <c r="CE178" s="35"/>
      <c r="CF178" s="5"/>
      <c r="CG178" s="35"/>
      <c r="CH178" s="36"/>
      <c r="CI178" s="6"/>
      <c r="CJ178" s="5"/>
      <c r="CK178" s="35"/>
      <c r="CL178" s="36"/>
      <c r="CM178" s="6"/>
      <c r="CN178" s="36"/>
      <c r="CO178" s="6"/>
      <c r="CP178" s="5"/>
      <c r="CQ178" s="35"/>
      <c r="CR178" s="36"/>
      <c r="CS178" s="6"/>
      <c r="CT178" s="37"/>
      <c r="CU178" s="6"/>
      <c r="CV178" s="36"/>
      <c r="CW178" s="6"/>
      <c r="CX178" s="36"/>
      <c r="CY178" s="6"/>
      <c r="CZ178" s="36"/>
      <c r="DA178" s="6"/>
      <c r="DB178" s="36"/>
      <c r="DC178" s="6"/>
      <c r="DD178" s="38"/>
      <c r="DE178" s="6"/>
      <c r="DF178" s="38"/>
      <c r="DG178" s="7"/>
      <c r="DH178" s="5"/>
      <c r="DI178" s="5"/>
      <c r="DJ178" s="5"/>
      <c r="DK178" s="39"/>
      <c r="DL178" s="6"/>
      <c r="DM178" s="38"/>
      <c r="DN178" s="5"/>
      <c r="DO178" s="5"/>
      <c r="DP178" s="6"/>
      <c r="DQ178" s="6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6"/>
      <c r="EG178" s="5"/>
      <c r="EH178" s="7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</row>
    <row r="179" spans="1:219" s="40" customFormat="1" ht="20.100000000000001" customHeight="1">
      <c r="A179" s="5"/>
      <c r="B179" s="5"/>
      <c r="C179" s="36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765" t="s">
        <v>282</v>
      </c>
      <c r="BE179" s="765"/>
      <c r="BF179" s="765"/>
      <c r="BG179" s="765"/>
      <c r="BH179" s="765"/>
      <c r="BI179" s="765"/>
      <c r="BJ179" s="765"/>
      <c r="BK179" s="765"/>
      <c r="BL179" s="5"/>
      <c r="BM179" s="5">
        <v>240</v>
      </c>
      <c r="BN179" s="5">
        <v>240</v>
      </c>
      <c r="BO179" s="68">
        <v>13</v>
      </c>
      <c r="BP179" s="14"/>
      <c r="BQ179" s="5"/>
      <c r="BR179" s="5"/>
      <c r="BS179" s="35"/>
      <c r="BT179" s="5"/>
      <c r="BU179" s="25"/>
      <c r="BV179" s="5"/>
      <c r="BW179" s="35"/>
      <c r="BX179" s="5"/>
      <c r="BY179" s="35"/>
      <c r="BZ179" s="5"/>
      <c r="CA179" s="35"/>
      <c r="CB179" s="35"/>
      <c r="CC179" s="7"/>
      <c r="CD179" s="5"/>
      <c r="CE179" s="35"/>
      <c r="CF179" s="5"/>
      <c r="CG179" s="35"/>
      <c r="CH179" s="36"/>
      <c r="CI179" s="6"/>
      <c r="CJ179" s="5"/>
      <c r="CK179" s="35"/>
      <c r="CL179" s="36"/>
      <c r="CM179" s="6"/>
      <c r="CN179" s="36"/>
      <c r="CO179" s="6"/>
      <c r="CP179" s="5"/>
      <c r="CQ179" s="35"/>
      <c r="CR179" s="36"/>
      <c r="CS179" s="6"/>
      <c r="CT179" s="37"/>
      <c r="CU179" s="6"/>
      <c r="CV179" s="36"/>
      <c r="CW179" s="6"/>
      <c r="CX179" s="36"/>
      <c r="CY179" s="6"/>
      <c r="CZ179" s="36"/>
      <c r="DA179" s="6"/>
      <c r="DB179" s="36"/>
      <c r="DC179" s="6"/>
      <c r="DD179" s="38"/>
      <c r="DE179" s="6"/>
      <c r="DF179" s="38"/>
      <c r="DG179" s="7"/>
      <c r="DH179" s="5"/>
      <c r="DI179" s="5"/>
      <c r="DJ179" s="5"/>
      <c r="DK179" s="39"/>
      <c r="DL179" s="6"/>
      <c r="DM179" s="38"/>
      <c r="DN179" s="5"/>
      <c r="DO179" s="5"/>
      <c r="DP179" s="6"/>
      <c r="DQ179" s="6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6"/>
      <c r="EG179" s="5"/>
      <c r="EH179" s="7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</row>
    <row r="180" spans="1:219" s="40" customFormat="1" ht="20.100000000000001" customHeight="1">
      <c r="A180" s="5"/>
      <c r="B180" s="5"/>
      <c r="C180" s="750" t="s">
        <v>283</v>
      </c>
      <c r="D180" s="751"/>
      <c r="E180" s="751"/>
      <c r="F180" s="751"/>
      <c r="G180" s="751"/>
      <c r="H180" s="751"/>
      <c r="I180" s="751"/>
      <c r="J180" s="751"/>
      <c r="K180" s="751"/>
      <c r="L180" s="751"/>
      <c r="M180" s="751"/>
      <c r="N180" s="751"/>
      <c r="O180" s="751"/>
      <c r="P180" s="751"/>
      <c r="Q180" s="751"/>
      <c r="R180" s="751"/>
      <c r="S180" s="751"/>
      <c r="T180" s="751"/>
      <c r="U180" s="751"/>
      <c r="V180" s="751"/>
      <c r="W180" s="751"/>
      <c r="X180" s="751"/>
      <c r="Y180" s="751"/>
      <c r="Z180" s="751"/>
      <c r="AA180" s="751"/>
      <c r="AB180" s="751"/>
      <c r="AC180" s="751"/>
      <c r="AD180" s="751"/>
      <c r="AE180" s="751"/>
      <c r="AF180" s="751"/>
      <c r="AG180" s="751"/>
      <c r="AH180" s="751"/>
      <c r="AI180" s="751"/>
      <c r="AJ180" s="751"/>
      <c r="AK180" s="751"/>
      <c r="AL180" s="751"/>
      <c r="AM180" s="751"/>
      <c r="AN180" s="751"/>
      <c r="AO180" s="751"/>
      <c r="AP180" s="751"/>
      <c r="AQ180" s="751"/>
      <c r="AR180" s="751"/>
      <c r="AS180" s="751"/>
      <c r="AT180" s="751"/>
      <c r="AU180" s="751"/>
      <c r="AV180" s="751"/>
      <c r="AW180" s="751"/>
      <c r="AX180" s="751"/>
      <c r="AY180" s="751"/>
      <c r="AZ180" s="751"/>
      <c r="BA180" s="751"/>
      <c r="BB180" s="751"/>
      <c r="BC180" s="752"/>
      <c r="BD180" s="766" t="s">
        <v>284</v>
      </c>
      <c r="BE180" s="767"/>
      <c r="BF180" s="767"/>
      <c r="BG180" s="767"/>
      <c r="BH180" s="767"/>
      <c r="BI180" s="767"/>
      <c r="BJ180" s="767"/>
      <c r="BK180" s="768"/>
      <c r="BL180" s="36" t="s">
        <v>285</v>
      </c>
      <c r="BM180" s="5">
        <v>490</v>
      </c>
      <c r="BN180" s="5">
        <v>303</v>
      </c>
      <c r="BO180" s="15">
        <v>38</v>
      </c>
      <c r="BP180" s="69">
        <f>38*100/180</f>
        <v>21.111111111111111</v>
      </c>
      <c r="BQ180" s="5"/>
      <c r="BR180" s="5"/>
      <c r="BS180" s="35"/>
      <c r="BT180" s="5"/>
      <c r="BU180" s="25"/>
      <c r="BV180" s="5"/>
      <c r="BW180" s="35"/>
      <c r="BX180" s="5"/>
      <c r="BY180" s="35"/>
      <c r="BZ180" s="5"/>
      <c r="CA180" s="35"/>
      <c r="CB180" s="35"/>
      <c r="CC180" s="7"/>
      <c r="CD180" s="5"/>
      <c r="CE180" s="35"/>
      <c r="CF180" s="5"/>
      <c r="CG180" s="35"/>
      <c r="CH180" s="36"/>
      <c r="CI180" s="6"/>
      <c r="CJ180" s="5"/>
      <c r="CK180" s="35"/>
      <c r="CL180" s="36"/>
      <c r="CM180" s="6"/>
      <c r="CN180" s="36"/>
      <c r="CO180" s="6"/>
      <c r="CP180" s="5"/>
      <c r="CQ180" s="35"/>
      <c r="CR180" s="36"/>
      <c r="CS180" s="6"/>
      <c r="CT180" s="37"/>
      <c r="CU180" s="6"/>
      <c r="CV180" s="36"/>
      <c r="CW180" s="6"/>
      <c r="CX180" s="36"/>
      <c r="CY180" s="6"/>
      <c r="CZ180" s="36"/>
      <c r="DA180" s="6"/>
      <c r="DB180" s="36"/>
      <c r="DC180" s="6"/>
      <c r="DD180" s="38"/>
      <c r="DE180" s="6"/>
      <c r="DF180" s="38"/>
      <c r="DG180" s="7"/>
      <c r="DH180" s="5"/>
      <c r="DI180" s="5"/>
      <c r="DJ180" s="5"/>
      <c r="DK180" s="39"/>
      <c r="DL180" s="6"/>
      <c r="DM180" s="38"/>
      <c r="DN180" s="5"/>
      <c r="DO180" s="5"/>
      <c r="DP180" s="6"/>
      <c r="DQ180" s="6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6"/>
      <c r="EG180" s="5"/>
      <c r="EH180" s="7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</row>
    <row r="181" spans="1:219" s="40" customFormat="1" ht="20.100000000000001" customHeight="1">
      <c r="A181" s="5"/>
      <c r="B181" s="5"/>
      <c r="C181" s="753"/>
      <c r="D181" s="754"/>
      <c r="E181" s="754"/>
      <c r="F181" s="754"/>
      <c r="G181" s="754"/>
      <c r="H181" s="754"/>
      <c r="I181" s="754"/>
      <c r="J181" s="754"/>
      <c r="K181" s="754"/>
      <c r="L181" s="754"/>
      <c r="M181" s="754"/>
      <c r="N181" s="754"/>
      <c r="O181" s="754"/>
      <c r="P181" s="754"/>
      <c r="Q181" s="754"/>
      <c r="R181" s="754"/>
      <c r="S181" s="754"/>
      <c r="T181" s="754"/>
      <c r="U181" s="754"/>
      <c r="V181" s="754"/>
      <c r="W181" s="754"/>
      <c r="X181" s="754"/>
      <c r="Y181" s="754"/>
      <c r="Z181" s="754"/>
      <c r="AA181" s="754"/>
      <c r="AB181" s="754"/>
      <c r="AC181" s="754"/>
      <c r="AD181" s="754"/>
      <c r="AE181" s="754"/>
      <c r="AF181" s="754"/>
      <c r="AG181" s="754"/>
      <c r="AH181" s="754"/>
      <c r="AI181" s="754"/>
      <c r="AJ181" s="754"/>
      <c r="AK181" s="754"/>
      <c r="AL181" s="754"/>
      <c r="AM181" s="754"/>
      <c r="AN181" s="754"/>
      <c r="AO181" s="754"/>
      <c r="AP181" s="754"/>
      <c r="AQ181" s="754"/>
      <c r="AR181" s="754"/>
      <c r="AS181" s="754"/>
      <c r="AT181" s="754"/>
      <c r="AU181" s="754"/>
      <c r="AV181" s="754"/>
      <c r="AW181" s="754"/>
      <c r="AX181" s="754"/>
      <c r="AY181" s="754"/>
      <c r="AZ181" s="754"/>
      <c r="BA181" s="754"/>
      <c r="BB181" s="754"/>
      <c r="BC181" s="755"/>
      <c r="BD181" s="766" t="s">
        <v>286</v>
      </c>
      <c r="BE181" s="767"/>
      <c r="BF181" s="767"/>
      <c r="BG181" s="767"/>
      <c r="BH181" s="767"/>
      <c r="BI181" s="767"/>
      <c r="BJ181" s="767"/>
      <c r="BK181" s="768"/>
      <c r="BL181" s="36" t="s">
        <v>285</v>
      </c>
      <c r="BM181" s="5">
        <v>450</v>
      </c>
      <c r="BN181" s="5">
        <v>282</v>
      </c>
      <c r="BO181" s="15">
        <v>38</v>
      </c>
      <c r="BP181" s="69"/>
      <c r="BQ181" s="5"/>
      <c r="BR181" s="5"/>
      <c r="BS181" s="35"/>
      <c r="BT181" s="5"/>
      <c r="BU181" s="25"/>
      <c r="BV181" s="5"/>
      <c r="BW181" s="35"/>
      <c r="BX181" s="5"/>
      <c r="BY181" s="35"/>
      <c r="BZ181" s="5"/>
      <c r="CA181" s="35"/>
      <c r="CB181" s="35"/>
      <c r="CC181" s="7"/>
      <c r="CD181" s="5"/>
      <c r="CE181" s="35"/>
      <c r="CF181" s="5"/>
      <c r="CG181" s="35"/>
      <c r="CH181" s="36"/>
      <c r="CI181" s="6"/>
      <c r="CJ181" s="5"/>
      <c r="CK181" s="35"/>
      <c r="CL181" s="36"/>
      <c r="CM181" s="6"/>
      <c r="CN181" s="36"/>
      <c r="CO181" s="6"/>
      <c r="CP181" s="5"/>
      <c r="CQ181" s="35"/>
      <c r="CR181" s="36"/>
      <c r="CS181" s="6"/>
      <c r="CT181" s="37"/>
      <c r="CU181" s="6"/>
      <c r="CV181" s="36"/>
      <c r="CW181" s="6"/>
      <c r="CX181" s="36"/>
      <c r="CY181" s="6"/>
      <c r="CZ181" s="36"/>
      <c r="DA181" s="6"/>
      <c r="DB181" s="36"/>
      <c r="DC181" s="6"/>
      <c r="DD181" s="38"/>
      <c r="DE181" s="6"/>
      <c r="DF181" s="38"/>
      <c r="DG181" s="7"/>
      <c r="DH181" s="5"/>
      <c r="DI181" s="5"/>
      <c r="DJ181" s="5"/>
      <c r="DK181" s="39"/>
      <c r="DL181" s="6"/>
      <c r="DM181" s="38"/>
      <c r="DN181" s="5"/>
      <c r="DO181" s="5"/>
      <c r="DP181" s="6"/>
      <c r="DQ181" s="6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6"/>
      <c r="EG181" s="5"/>
      <c r="EH181" s="7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</row>
    <row r="182" spans="1:219" s="40" customFormat="1" ht="20.100000000000001" customHeight="1">
      <c r="A182" s="5"/>
      <c r="B182" s="5"/>
      <c r="C182" s="753"/>
      <c r="D182" s="754"/>
      <c r="E182" s="754"/>
      <c r="F182" s="754"/>
      <c r="G182" s="754"/>
      <c r="H182" s="754"/>
      <c r="I182" s="754"/>
      <c r="J182" s="754"/>
      <c r="K182" s="754"/>
      <c r="L182" s="754"/>
      <c r="M182" s="754"/>
      <c r="N182" s="754"/>
      <c r="O182" s="754"/>
      <c r="P182" s="754"/>
      <c r="Q182" s="754"/>
      <c r="R182" s="754"/>
      <c r="S182" s="754"/>
      <c r="T182" s="754"/>
      <c r="U182" s="754"/>
      <c r="V182" s="754"/>
      <c r="W182" s="754"/>
      <c r="X182" s="754"/>
      <c r="Y182" s="754"/>
      <c r="Z182" s="754"/>
      <c r="AA182" s="754"/>
      <c r="AB182" s="754"/>
      <c r="AC182" s="754"/>
      <c r="AD182" s="754"/>
      <c r="AE182" s="754"/>
      <c r="AF182" s="754"/>
      <c r="AG182" s="754"/>
      <c r="AH182" s="754"/>
      <c r="AI182" s="754"/>
      <c r="AJ182" s="754"/>
      <c r="AK182" s="754"/>
      <c r="AL182" s="754"/>
      <c r="AM182" s="754"/>
      <c r="AN182" s="754"/>
      <c r="AO182" s="754"/>
      <c r="AP182" s="754"/>
      <c r="AQ182" s="754"/>
      <c r="AR182" s="754"/>
      <c r="AS182" s="754"/>
      <c r="AT182" s="754"/>
      <c r="AU182" s="754"/>
      <c r="AV182" s="754"/>
      <c r="AW182" s="754"/>
      <c r="AX182" s="754"/>
      <c r="AY182" s="754"/>
      <c r="AZ182" s="754"/>
      <c r="BA182" s="754"/>
      <c r="BB182" s="754"/>
      <c r="BC182" s="755"/>
      <c r="BD182" s="769" t="s">
        <v>287</v>
      </c>
      <c r="BE182" s="769"/>
      <c r="BF182" s="769"/>
      <c r="BG182" s="769"/>
      <c r="BH182" s="769"/>
      <c r="BI182" s="769"/>
      <c r="BJ182" s="769"/>
      <c r="BK182" s="769"/>
      <c r="BL182" s="36" t="s">
        <v>285</v>
      </c>
      <c r="BM182" s="5">
        <v>210</v>
      </c>
      <c r="BN182" s="5">
        <v>112</v>
      </c>
      <c r="BO182" s="15">
        <v>24</v>
      </c>
      <c r="BP182" s="69">
        <f>24*100/180</f>
        <v>13.333333333333334</v>
      </c>
      <c r="BQ182" s="5"/>
      <c r="BR182" s="5"/>
      <c r="BS182" s="35"/>
      <c r="BT182" s="5"/>
      <c r="BU182" s="25"/>
      <c r="BV182" s="5"/>
      <c r="BW182" s="35"/>
      <c r="BX182" s="5"/>
      <c r="BY182" s="35"/>
      <c r="BZ182" s="5"/>
      <c r="CA182" s="35"/>
      <c r="CB182" s="35"/>
      <c r="CC182" s="7"/>
      <c r="CD182" s="5"/>
      <c r="CE182" s="35"/>
      <c r="CF182" s="5"/>
      <c r="CG182" s="35"/>
      <c r="CH182" s="36"/>
      <c r="CI182" s="6"/>
      <c r="CJ182" s="5"/>
      <c r="CK182" s="35"/>
      <c r="CL182" s="36"/>
      <c r="CM182" s="6"/>
      <c r="CN182" s="36"/>
      <c r="CO182" s="6"/>
      <c r="CP182" s="5"/>
      <c r="CQ182" s="35"/>
      <c r="CR182" s="36"/>
      <c r="CS182" s="6"/>
      <c r="CT182" s="37"/>
      <c r="CU182" s="6"/>
      <c r="CV182" s="36"/>
      <c r="CW182" s="6"/>
      <c r="CX182" s="36"/>
      <c r="CY182" s="6"/>
      <c r="CZ182" s="36"/>
      <c r="DA182" s="6"/>
      <c r="DB182" s="36"/>
      <c r="DC182" s="6"/>
      <c r="DD182" s="38"/>
      <c r="DE182" s="6"/>
      <c r="DF182" s="38"/>
      <c r="DG182" s="7"/>
      <c r="DH182" s="5"/>
      <c r="DI182" s="5"/>
      <c r="DJ182" s="5"/>
      <c r="DK182" s="39"/>
      <c r="DL182" s="6"/>
      <c r="DM182" s="38"/>
      <c r="DN182" s="5"/>
      <c r="DO182" s="5"/>
      <c r="DP182" s="6"/>
      <c r="DQ182" s="6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6"/>
      <c r="EG182" s="5"/>
      <c r="EH182" s="7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</row>
    <row r="183" spans="1:219" s="40" customFormat="1" ht="20.100000000000001" customHeight="1">
      <c r="A183" s="5"/>
      <c r="B183" s="5"/>
      <c r="C183" s="756"/>
      <c r="D183" s="757"/>
      <c r="E183" s="757"/>
      <c r="F183" s="757"/>
      <c r="G183" s="757"/>
      <c r="H183" s="757"/>
      <c r="I183" s="757"/>
      <c r="J183" s="757"/>
      <c r="K183" s="757"/>
      <c r="L183" s="757"/>
      <c r="M183" s="757"/>
      <c r="N183" s="757"/>
      <c r="O183" s="757"/>
      <c r="P183" s="757"/>
      <c r="Q183" s="757"/>
      <c r="R183" s="757"/>
      <c r="S183" s="757"/>
      <c r="T183" s="757"/>
      <c r="U183" s="757"/>
      <c r="V183" s="757"/>
      <c r="W183" s="757"/>
      <c r="X183" s="757"/>
      <c r="Y183" s="757"/>
      <c r="Z183" s="757"/>
      <c r="AA183" s="757"/>
      <c r="AB183" s="757"/>
      <c r="AC183" s="757"/>
      <c r="AD183" s="757"/>
      <c r="AE183" s="757"/>
      <c r="AF183" s="757"/>
      <c r="AG183" s="757"/>
      <c r="AH183" s="757"/>
      <c r="AI183" s="757"/>
      <c r="AJ183" s="757"/>
      <c r="AK183" s="757"/>
      <c r="AL183" s="757"/>
      <c r="AM183" s="757"/>
      <c r="AN183" s="757"/>
      <c r="AO183" s="757"/>
      <c r="AP183" s="757"/>
      <c r="AQ183" s="757"/>
      <c r="AR183" s="757"/>
      <c r="AS183" s="757"/>
      <c r="AT183" s="757"/>
      <c r="AU183" s="757"/>
      <c r="AV183" s="757"/>
      <c r="AW183" s="757"/>
      <c r="AX183" s="757"/>
      <c r="AY183" s="757"/>
      <c r="AZ183" s="757"/>
      <c r="BA183" s="757"/>
      <c r="BB183" s="757"/>
      <c r="BC183" s="758"/>
      <c r="BD183" s="761" t="s">
        <v>288</v>
      </c>
      <c r="BE183" s="762"/>
      <c r="BF183" s="762"/>
      <c r="BG183" s="762"/>
      <c r="BH183" s="762"/>
      <c r="BI183" s="762"/>
      <c r="BJ183" s="762"/>
      <c r="BK183" s="763"/>
      <c r="BL183" s="5"/>
      <c r="BM183" s="16">
        <f>SUM(BM178:BM182)</f>
        <v>1480</v>
      </c>
      <c r="BN183" s="16">
        <f>SUM(BN178:BN182)</f>
        <v>991</v>
      </c>
      <c r="BO183" s="18">
        <f>BO180+BO182+BO178+BO179</f>
        <v>81</v>
      </c>
      <c r="BP183" s="70">
        <f t="shared" ref="BP183:BP188" si="90">BO183*100/180</f>
        <v>45</v>
      </c>
      <c r="BQ183" s="5"/>
      <c r="BR183" s="5"/>
      <c r="BS183" s="35"/>
      <c r="BT183" s="5"/>
      <c r="BU183" s="25"/>
      <c r="BV183" s="5"/>
      <c r="BW183" s="35"/>
      <c r="BX183" s="5"/>
      <c r="BY183" s="35"/>
      <c r="BZ183" s="5"/>
      <c r="CA183" s="35"/>
      <c r="CB183" s="35"/>
      <c r="CC183" s="7"/>
      <c r="CD183" s="5"/>
      <c r="CE183" s="35"/>
      <c r="CF183" s="5"/>
      <c r="CG183" s="35"/>
      <c r="CH183" s="36"/>
      <c r="CI183" s="6"/>
      <c r="CJ183" s="5"/>
      <c r="CK183" s="35"/>
      <c r="CL183" s="36"/>
      <c r="CM183" s="6"/>
      <c r="CN183" s="36"/>
      <c r="CO183" s="6"/>
      <c r="CP183" s="5"/>
      <c r="CQ183" s="35"/>
      <c r="CR183" s="36"/>
      <c r="CS183" s="6"/>
      <c r="CT183" s="37"/>
      <c r="CU183" s="6"/>
      <c r="CV183" s="36"/>
      <c r="CW183" s="6"/>
      <c r="CX183" s="36"/>
      <c r="CY183" s="6"/>
      <c r="CZ183" s="36"/>
      <c r="DA183" s="6"/>
      <c r="DB183" s="36"/>
      <c r="DC183" s="6"/>
      <c r="DD183" s="38"/>
      <c r="DE183" s="6"/>
      <c r="DF183" s="38"/>
      <c r="DG183" s="7"/>
      <c r="DH183" s="5"/>
      <c r="DI183" s="5"/>
      <c r="DJ183" s="5"/>
      <c r="DK183" s="39"/>
      <c r="DL183" s="6"/>
      <c r="DM183" s="38"/>
      <c r="DN183" s="5"/>
      <c r="DO183" s="5"/>
      <c r="DP183" s="6"/>
      <c r="DQ183" s="6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6"/>
      <c r="EG183" s="5"/>
      <c r="EH183" s="7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</row>
    <row r="184" spans="1:219" s="40" customFormat="1" ht="20.100000000000001" customHeight="1">
      <c r="A184" s="5"/>
      <c r="B184" s="5"/>
      <c r="C184" s="750" t="s">
        <v>289</v>
      </c>
      <c r="D184" s="751"/>
      <c r="E184" s="751"/>
      <c r="F184" s="751"/>
      <c r="G184" s="751"/>
      <c r="H184" s="751"/>
      <c r="I184" s="751"/>
      <c r="J184" s="751"/>
      <c r="K184" s="751"/>
      <c r="L184" s="751"/>
      <c r="M184" s="751"/>
      <c r="N184" s="751"/>
      <c r="O184" s="751"/>
      <c r="P184" s="751"/>
      <c r="Q184" s="751"/>
      <c r="R184" s="751"/>
      <c r="S184" s="751"/>
      <c r="T184" s="751"/>
      <c r="U184" s="751"/>
      <c r="V184" s="751"/>
      <c r="W184" s="751"/>
      <c r="X184" s="751"/>
      <c r="Y184" s="751"/>
      <c r="Z184" s="751"/>
      <c r="AA184" s="751"/>
      <c r="AB184" s="751"/>
      <c r="AC184" s="751"/>
      <c r="AD184" s="751"/>
      <c r="AE184" s="751"/>
      <c r="AF184" s="751"/>
      <c r="AG184" s="751"/>
      <c r="AH184" s="751"/>
      <c r="AI184" s="751"/>
      <c r="AJ184" s="751"/>
      <c r="AK184" s="751"/>
      <c r="AL184" s="751"/>
      <c r="AM184" s="751"/>
      <c r="AN184" s="751"/>
      <c r="AO184" s="751"/>
      <c r="AP184" s="751"/>
      <c r="AQ184" s="751"/>
      <c r="AR184" s="751"/>
      <c r="AS184" s="751"/>
      <c r="AT184" s="751"/>
      <c r="AU184" s="751"/>
      <c r="AV184" s="751"/>
      <c r="AW184" s="751"/>
      <c r="AX184" s="751"/>
      <c r="AY184" s="751"/>
      <c r="AZ184" s="751"/>
      <c r="BA184" s="751"/>
      <c r="BB184" s="751"/>
      <c r="BC184" s="752"/>
      <c r="BD184" s="759" t="s">
        <v>290</v>
      </c>
      <c r="BE184" s="759"/>
      <c r="BF184" s="759"/>
      <c r="BG184" s="759"/>
      <c r="BH184" s="759"/>
      <c r="BI184" s="759"/>
      <c r="BJ184" s="759"/>
      <c r="BK184" s="759"/>
      <c r="BL184" s="5"/>
      <c r="BM184" s="5">
        <f>BM183-BM181</f>
        <v>1030</v>
      </c>
      <c r="BN184" s="5">
        <f>BN183-BN181</f>
        <v>709</v>
      </c>
      <c r="BO184" s="15">
        <v>4</v>
      </c>
      <c r="BP184" s="69">
        <f t="shared" si="90"/>
        <v>2.2222222222222223</v>
      </c>
      <c r="BQ184" s="5"/>
      <c r="BR184" s="5"/>
      <c r="BS184" s="35"/>
      <c r="BT184" s="5"/>
      <c r="BU184" s="25"/>
      <c r="BV184" s="5"/>
      <c r="BW184" s="35"/>
      <c r="BX184" s="5"/>
      <c r="BY184" s="35"/>
      <c r="BZ184" s="5"/>
      <c r="CA184" s="35"/>
      <c r="CB184" s="35"/>
      <c r="CC184" s="7"/>
      <c r="CD184" s="5"/>
      <c r="CE184" s="35"/>
      <c r="CF184" s="5"/>
      <c r="CG184" s="35"/>
      <c r="CH184" s="36"/>
      <c r="CI184" s="6"/>
      <c r="CJ184" s="5"/>
      <c r="CK184" s="35"/>
      <c r="CL184" s="36"/>
      <c r="CM184" s="6"/>
      <c r="CN184" s="36"/>
      <c r="CO184" s="6"/>
      <c r="CP184" s="5"/>
      <c r="CQ184" s="35"/>
      <c r="CR184" s="36"/>
      <c r="CS184" s="6"/>
      <c r="CT184" s="37"/>
      <c r="CU184" s="6"/>
      <c r="CV184" s="36"/>
      <c r="CW184" s="6"/>
      <c r="CX184" s="36"/>
      <c r="CY184" s="6"/>
      <c r="CZ184" s="36"/>
      <c r="DA184" s="6"/>
      <c r="DB184" s="36"/>
      <c r="DC184" s="6"/>
      <c r="DD184" s="38"/>
      <c r="DE184" s="6"/>
      <c r="DF184" s="38"/>
      <c r="DG184" s="7"/>
      <c r="DH184" s="5"/>
      <c r="DI184" s="5"/>
      <c r="DJ184" s="5"/>
      <c r="DK184" s="39"/>
      <c r="DL184" s="6"/>
      <c r="DM184" s="38"/>
      <c r="DN184" s="5"/>
      <c r="DO184" s="5"/>
      <c r="DP184" s="6"/>
      <c r="DQ184" s="6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6"/>
      <c r="EG184" s="5"/>
      <c r="EH184" s="7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</row>
    <row r="185" spans="1:219" ht="20.100000000000001" customHeight="1">
      <c r="C185" s="753"/>
      <c r="D185" s="754"/>
      <c r="E185" s="754"/>
      <c r="F185" s="754"/>
      <c r="G185" s="754"/>
      <c r="H185" s="754"/>
      <c r="I185" s="754"/>
      <c r="J185" s="754"/>
      <c r="K185" s="754"/>
      <c r="L185" s="754"/>
      <c r="M185" s="754"/>
      <c r="N185" s="754"/>
      <c r="O185" s="754"/>
      <c r="P185" s="754"/>
      <c r="Q185" s="754"/>
      <c r="R185" s="754"/>
      <c r="S185" s="754"/>
      <c r="T185" s="754"/>
      <c r="U185" s="754"/>
      <c r="V185" s="754"/>
      <c r="W185" s="754"/>
      <c r="X185" s="754"/>
      <c r="Y185" s="754"/>
      <c r="Z185" s="754"/>
      <c r="AA185" s="754"/>
      <c r="AB185" s="754"/>
      <c r="AC185" s="754"/>
      <c r="AD185" s="754"/>
      <c r="AE185" s="754"/>
      <c r="AF185" s="754"/>
      <c r="AG185" s="754"/>
      <c r="AH185" s="754"/>
      <c r="AI185" s="754"/>
      <c r="AJ185" s="754"/>
      <c r="AK185" s="754"/>
      <c r="AL185" s="754"/>
      <c r="AM185" s="754"/>
      <c r="AN185" s="754"/>
      <c r="AO185" s="754"/>
      <c r="AP185" s="754"/>
      <c r="AQ185" s="754"/>
      <c r="AR185" s="754"/>
      <c r="AS185" s="754"/>
      <c r="AT185" s="754"/>
      <c r="AU185" s="754"/>
      <c r="AV185" s="754"/>
      <c r="AW185" s="754"/>
      <c r="AX185" s="754"/>
      <c r="AY185" s="754"/>
      <c r="AZ185" s="754"/>
      <c r="BA185" s="754"/>
      <c r="BB185" s="754"/>
      <c r="BC185" s="755"/>
      <c r="BD185" s="760" t="s">
        <v>291</v>
      </c>
      <c r="BE185" s="760"/>
      <c r="BF185" s="760"/>
      <c r="BG185" s="760"/>
      <c r="BH185" s="760"/>
      <c r="BI185" s="760"/>
      <c r="BJ185" s="760"/>
      <c r="BK185" s="760"/>
      <c r="BM185" s="5">
        <f>BM183-BM180</f>
        <v>990</v>
      </c>
      <c r="BN185" s="5">
        <f>BN183-BN180</f>
        <v>688</v>
      </c>
      <c r="BO185" s="15">
        <v>1</v>
      </c>
      <c r="BP185" s="69">
        <f t="shared" si="90"/>
        <v>0.55555555555555558</v>
      </c>
      <c r="BQ185" s="5"/>
    </row>
    <row r="186" spans="1:219" ht="20.100000000000001" customHeight="1">
      <c r="C186" s="753"/>
      <c r="D186" s="754"/>
      <c r="E186" s="754"/>
      <c r="F186" s="754"/>
      <c r="G186" s="754"/>
      <c r="H186" s="754"/>
      <c r="I186" s="754"/>
      <c r="J186" s="754"/>
      <c r="K186" s="754"/>
      <c r="L186" s="754"/>
      <c r="M186" s="754"/>
      <c r="N186" s="754"/>
      <c r="O186" s="754"/>
      <c r="P186" s="754"/>
      <c r="Q186" s="754"/>
      <c r="R186" s="754"/>
      <c r="S186" s="754"/>
      <c r="T186" s="754"/>
      <c r="U186" s="754"/>
      <c r="V186" s="754"/>
      <c r="W186" s="754"/>
      <c r="X186" s="754"/>
      <c r="Y186" s="754"/>
      <c r="Z186" s="754"/>
      <c r="AA186" s="754"/>
      <c r="AB186" s="754"/>
      <c r="AC186" s="754"/>
      <c r="AD186" s="754"/>
      <c r="AE186" s="754"/>
      <c r="AF186" s="754"/>
      <c r="AG186" s="754"/>
      <c r="AH186" s="754"/>
      <c r="AI186" s="754"/>
      <c r="AJ186" s="754"/>
      <c r="AK186" s="754"/>
      <c r="AL186" s="754"/>
      <c r="AM186" s="754"/>
      <c r="AN186" s="754"/>
      <c r="AO186" s="754"/>
      <c r="AP186" s="754"/>
      <c r="AQ186" s="754"/>
      <c r="AR186" s="754"/>
      <c r="AS186" s="754"/>
      <c r="AT186" s="754"/>
      <c r="AU186" s="754"/>
      <c r="AV186" s="754"/>
      <c r="AW186" s="754"/>
      <c r="AX186" s="754"/>
      <c r="AY186" s="754"/>
      <c r="AZ186" s="754"/>
      <c r="BA186" s="754"/>
      <c r="BB186" s="754"/>
      <c r="BC186" s="755"/>
      <c r="BD186" s="760" t="s">
        <v>292</v>
      </c>
      <c r="BE186" s="760"/>
      <c r="BF186" s="760"/>
      <c r="BG186" s="760"/>
      <c r="BH186" s="760"/>
      <c r="BI186" s="760"/>
      <c r="BJ186" s="760"/>
      <c r="BK186" s="760"/>
      <c r="BM186" s="5">
        <f>BO183-BO181</f>
        <v>43</v>
      </c>
      <c r="BO186" s="15">
        <v>3</v>
      </c>
      <c r="BP186" s="69">
        <f t="shared" si="90"/>
        <v>1.6666666666666667</v>
      </c>
      <c r="BQ186" s="5"/>
    </row>
    <row r="187" spans="1:219" ht="20.100000000000001" customHeight="1">
      <c r="C187" s="753"/>
      <c r="D187" s="754"/>
      <c r="E187" s="754"/>
      <c r="F187" s="754"/>
      <c r="G187" s="754"/>
      <c r="H187" s="754"/>
      <c r="I187" s="754"/>
      <c r="J187" s="754"/>
      <c r="K187" s="754"/>
      <c r="L187" s="754"/>
      <c r="M187" s="754"/>
      <c r="N187" s="754"/>
      <c r="O187" s="754"/>
      <c r="P187" s="754"/>
      <c r="Q187" s="754"/>
      <c r="R187" s="754"/>
      <c r="S187" s="754"/>
      <c r="T187" s="754"/>
      <c r="U187" s="754"/>
      <c r="V187" s="754"/>
      <c r="W187" s="754"/>
      <c r="X187" s="754"/>
      <c r="Y187" s="754"/>
      <c r="Z187" s="754"/>
      <c r="AA187" s="754"/>
      <c r="AB187" s="754"/>
      <c r="AC187" s="754"/>
      <c r="AD187" s="754"/>
      <c r="AE187" s="754"/>
      <c r="AF187" s="754"/>
      <c r="AG187" s="754"/>
      <c r="AH187" s="754"/>
      <c r="AI187" s="754"/>
      <c r="AJ187" s="754"/>
      <c r="AK187" s="754"/>
      <c r="AL187" s="754"/>
      <c r="AM187" s="754"/>
      <c r="AN187" s="754"/>
      <c r="AO187" s="754"/>
      <c r="AP187" s="754"/>
      <c r="AQ187" s="754"/>
      <c r="AR187" s="754"/>
      <c r="AS187" s="754"/>
      <c r="AT187" s="754"/>
      <c r="AU187" s="754"/>
      <c r="AV187" s="754"/>
      <c r="AW187" s="754"/>
      <c r="AX187" s="754"/>
      <c r="AY187" s="754"/>
      <c r="AZ187" s="754"/>
      <c r="BA187" s="754"/>
      <c r="BB187" s="754"/>
      <c r="BC187" s="755"/>
      <c r="BD187" s="760" t="s">
        <v>293</v>
      </c>
      <c r="BE187" s="760"/>
      <c r="BF187" s="760"/>
      <c r="BG187" s="760"/>
      <c r="BH187" s="760"/>
      <c r="BI187" s="760"/>
      <c r="BJ187" s="760"/>
      <c r="BK187" s="760"/>
      <c r="BM187" s="5"/>
      <c r="BO187" s="15">
        <v>3</v>
      </c>
      <c r="BP187" s="69">
        <f t="shared" si="90"/>
        <v>1.6666666666666667</v>
      </c>
      <c r="BQ187" s="5"/>
    </row>
    <row r="188" spans="1:219" ht="20.100000000000001" customHeight="1">
      <c r="C188" s="756"/>
      <c r="D188" s="757"/>
      <c r="E188" s="757"/>
      <c r="F188" s="757"/>
      <c r="G188" s="757"/>
      <c r="H188" s="757"/>
      <c r="I188" s="757"/>
      <c r="J188" s="757"/>
      <c r="K188" s="757"/>
      <c r="L188" s="757"/>
      <c r="M188" s="757"/>
      <c r="N188" s="757"/>
      <c r="O188" s="757"/>
      <c r="P188" s="757"/>
      <c r="Q188" s="757"/>
      <c r="R188" s="757"/>
      <c r="S188" s="757"/>
      <c r="T188" s="757"/>
      <c r="U188" s="757"/>
      <c r="V188" s="757"/>
      <c r="W188" s="757"/>
      <c r="X188" s="757"/>
      <c r="Y188" s="757"/>
      <c r="Z188" s="757"/>
      <c r="AA188" s="757"/>
      <c r="AB188" s="757"/>
      <c r="AC188" s="757"/>
      <c r="AD188" s="757"/>
      <c r="AE188" s="757"/>
      <c r="AF188" s="757"/>
      <c r="AG188" s="757"/>
      <c r="AH188" s="757"/>
      <c r="AI188" s="757"/>
      <c r="AJ188" s="757"/>
      <c r="AK188" s="757"/>
      <c r="AL188" s="757"/>
      <c r="AM188" s="757"/>
      <c r="AN188" s="757"/>
      <c r="AO188" s="757"/>
      <c r="AP188" s="757"/>
      <c r="AQ188" s="757"/>
      <c r="AR188" s="757"/>
      <c r="AS188" s="757"/>
      <c r="AT188" s="757"/>
      <c r="AU188" s="757"/>
      <c r="AV188" s="757"/>
      <c r="AW188" s="757"/>
      <c r="AX188" s="757"/>
      <c r="AY188" s="757"/>
      <c r="AZ188" s="757"/>
      <c r="BA188" s="757"/>
      <c r="BB188" s="757"/>
      <c r="BC188" s="758"/>
      <c r="BD188" s="761" t="s">
        <v>288</v>
      </c>
      <c r="BE188" s="762"/>
      <c r="BF188" s="762"/>
      <c r="BG188" s="762"/>
      <c r="BH188" s="762"/>
      <c r="BI188" s="762"/>
      <c r="BJ188" s="762"/>
      <c r="BK188" s="763"/>
      <c r="BM188" s="5"/>
      <c r="BO188" s="15">
        <f>SUM(BO184:BO187)</f>
        <v>11</v>
      </c>
      <c r="BP188" s="70">
        <f t="shared" si="90"/>
        <v>6.1111111111111107</v>
      </c>
      <c r="BQ188" s="5"/>
    </row>
    <row r="189" spans="1:219" hidden="1"/>
    <row r="190" spans="1:219" hidden="1"/>
  </sheetData>
  <mergeCells count="241">
    <mergeCell ref="BC116:BF116"/>
    <mergeCell ref="BG116:BJ116"/>
    <mergeCell ref="BC125:BF125"/>
    <mergeCell ref="BG125:BJ125"/>
    <mergeCell ref="BC130:BF130"/>
    <mergeCell ref="BG130:BJ130"/>
    <mergeCell ref="BC15:BF15"/>
    <mergeCell ref="BG15:BJ15"/>
    <mergeCell ref="BC31:BF31"/>
    <mergeCell ref="BG31:BJ31"/>
    <mergeCell ref="BC54:BF54"/>
    <mergeCell ref="BG54:BJ54"/>
    <mergeCell ref="BC91:BF91"/>
    <mergeCell ref="BG91:BJ91"/>
    <mergeCell ref="C184:BC188"/>
    <mergeCell ref="BD184:BK184"/>
    <mergeCell ref="BD185:BK185"/>
    <mergeCell ref="BD186:BK186"/>
    <mergeCell ref="BD187:BK187"/>
    <mergeCell ref="BD188:BK188"/>
    <mergeCell ref="BD178:BK178"/>
    <mergeCell ref="BD179:BK179"/>
    <mergeCell ref="C180:BC183"/>
    <mergeCell ref="BD180:BK180"/>
    <mergeCell ref="BD181:BK181"/>
    <mergeCell ref="BD182:BK182"/>
    <mergeCell ref="BD183:BK183"/>
    <mergeCell ref="A164:B164"/>
    <mergeCell ref="B170:B173"/>
    <mergeCell ref="BN170:BS170"/>
    <mergeCell ref="BT170:BW170"/>
    <mergeCell ref="BX170:CA170"/>
    <mergeCell ref="BX171:BY171"/>
    <mergeCell ref="BZ171:CA171"/>
    <mergeCell ref="A123:BA123"/>
    <mergeCell ref="A125:BA125"/>
    <mergeCell ref="A130:BA130"/>
    <mergeCell ref="A131:BA131"/>
    <mergeCell ref="A155:BA155"/>
    <mergeCell ref="A143:BA143"/>
    <mergeCell ref="A157:A159"/>
    <mergeCell ref="B157:B159"/>
    <mergeCell ref="BC143:BF143"/>
    <mergeCell ref="BG143:BJ143"/>
    <mergeCell ref="BC155:BF155"/>
    <mergeCell ref="BG155:BJ155"/>
    <mergeCell ref="A117:BA117"/>
    <mergeCell ref="A119:BA119"/>
    <mergeCell ref="A121:BA121"/>
    <mergeCell ref="A52:BA52"/>
    <mergeCell ref="A54:BA54"/>
    <mergeCell ref="A55:BA55"/>
    <mergeCell ref="A64:BA64"/>
    <mergeCell ref="A72:BA72"/>
    <mergeCell ref="A91:BA91"/>
    <mergeCell ref="A105:A106"/>
    <mergeCell ref="A92:BA92"/>
    <mergeCell ref="A111:BA111"/>
    <mergeCell ref="A75:A76"/>
    <mergeCell ref="A79:A80"/>
    <mergeCell ref="A89:A90"/>
    <mergeCell ref="A21:BA21"/>
    <mergeCell ref="A31:BA31"/>
    <mergeCell ref="A32:BA32"/>
    <mergeCell ref="A36:BA36"/>
    <mergeCell ref="B18:B19"/>
    <mergeCell ref="A18:A19"/>
    <mergeCell ref="A22:A23"/>
    <mergeCell ref="A24:A25"/>
    <mergeCell ref="A116:BA116"/>
    <mergeCell ref="A48:A49"/>
    <mergeCell ref="A50:A51"/>
    <mergeCell ref="A26:A27"/>
    <mergeCell ref="A28:A29"/>
    <mergeCell ref="A39:A40"/>
    <mergeCell ref="A37:A38"/>
    <mergeCell ref="A41:A42"/>
    <mergeCell ref="A43:A44"/>
    <mergeCell ref="A15:BA15"/>
    <mergeCell ref="A16:BA16"/>
    <mergeCell ref="AC13:AF13"/>
    <mergeCell ref="AG13:AG14"/>
    <mergeCell ref="AH13:AK13"/>
    <mergeCell ref="AL13:AL14"/>
    <mergeCell ref="AM13:AP13"/>
    <mergeCell ref="AQ13:AQ14"/>
    <mergeCell ref="AR13:AU13"/>
    <mergeCell ref="DP13:DQ13"/>
    <mergeCell ref="BC13:BF13"/>
    <mergeCell ref="BG13:BJ13"/>
    <mergeCell ref="DH12:DJ13"/>
    <mergeCell ref="DN10:DQ12"/>
    <mergeCell ref="BL11:BM11"/>
    <mergeCell ref="BN11:BO11"/>
    <mergeCell ref="BP11:BQ11"/>
    <mergeCell ref="BR11:BS11"/>
    <mergeCell ref="BT11:BU11"/>
    <mergeCell ref="CT11:CU11"/>
    <mergeCell ref="CV11:CW11"/>
    <mergeCell ref="CX11:CY11"/>
    <mergeCell ref="BZ11:CA11"/>
    <mergeCell ref="CD11:CE11"/>
    <mergeCell ref="CF11:CG11"/>
    <mergeCell ref="CH11:CI11"/>
    <mergeCell ref="BV11:BW11"/>
    <mergeCell ref="BX11:BY11"/>
    <mergeCell ref="CD10:CE10"/>
    <mergeCell ref="CF10:CK10"/>
    <mergeCell ref="CL10:CQ10"/>
    <mergeCell ref="CR10:CY10"/>
    <mergeCell ref="CZ10:DA11"/>
    <mergeCell ref="DR12:DR14"/>
    <mergeCell ref="D13:G13"/>
    <mergeCell ref="H13:H14"/>
    <mergeCell ref="I13:L13"/>
    <mergeCell ref="M13:M14"/>
    <mergeCell ref="N13:Q13"/>
    <mergeCell ref="BB12:BB14"/>
    <mergeCell ref="BK12:BK14"/>
    <mergeCell ref="CR12:CS12"/>
    <mergeCell ref="DC12:DC13"/>
    <mergeCell ref="DD12:DD13"/>
    <mergeCell ref="BC12:BJ12"/>
    <mergeCell ref="R13:R14"/>
    <mergeCell ref="S13:V13"/>
    <mergeCell ref="W13:W14"/>
    <mergeCell ref="X13:AA13"/>
    <mergeCell ref="AB13:AB14"/>
    <mergeCell ref="DE12:DE13"/>
    <mergeCell ref="DF12:DF13"/>
    <mergeCell ref="DG12:DG13"/>
    <mergeCell ref="AV13:AV14"/>
    <mergeCell ref="AW13:AZ13"/>
    <mergeCell ref="BA13:BA14"/>
    <mergeCell ref="DN13:DO13"/>
    <mergeCell ref="BL9:CA9"/>
    <mergeCell ref="CD9:DA9"/>
    <mergeCell ref="A10:BK10"/>
    <mergeCell ref="BL10:BS10"/>
    <mergeCell ref="BT10:BW10"/>
    <mergeCell ref="BX10:CA10"/>
    <mergeCell ref="CB10:CC13"/>
    <mergeCell ref="DC10:DG10"/>
    <mergeCell ref="DK10:DM13"/>
    <mergeCell ref="A12:A14"/>
    <mergeCell ref="B12:B14"/>
    <mergeCell ref="C12:C14"/>
    <mergeCell ref="D12:M12"/>
    <mergeCell ref="N12:W12"/>
    <mergeCell ref="X12:AG12"/>
    <mergeCell ref="AH12:AQ12"/>
    <mergeCell ref="AR12:BA12"/>
    <mergeCell ref="CJ11:CK11"/>
    <mergeCell ref="CL11:CM11"/>
    <mergeCell ref="BT13:BW13"/>
    <mergeCell ref="DB10:DB12"/>
    <mergeCell ref="CN11:CO11"/>
    <mergeCell ref="CP11:CQ11"/>
    <mergeCell ref="CR11:CS11"/>
    <mergeCell ref="A1:BK1"/>
    <mergeCell ref="A2:BK2"/>
    <mergeCell ref="A3:BK3"/>
    <mergeCell ref="A4:BK4"/>
    <mergeCell ref="A5:BK5"/>
    <mergeCell ref="A6:BK6"/>
    <mergeCell ref="A7:BK7"/>
    <mergeCell ref="A8:BK8"/>
    <mergeCell ref="A9:BK9"/>
    <mergeCell ref="ER9:ES9"/>
    <mergeCell ref="ER10:ES10"/>
    <mergeCell ref="EU9:EV9"/>
    <mergeCell ref="EW9:EW10"/>
    <mergeCell ref="ER11:ES11"/>
    <mergeCell ref="ER12:ES12"/>
    <mergeCell ref="ER13:ES13"/>
    <mergeCell ref="ER14:ES14"/>
    <mergeCell ref="ER15:ES15"/>
    <mergeCell ref="ER16:ES16"/>
    <mergeCell ref="ER17:ES17"/>
    <mergeCell ref="ER18:ES18"/>
    <mergeCell ref="ER19:ES19"/>
    <mergeCell ref="ER20:ES20"/>
    <mergeCell ref="ER21:ES21"/>
    <mergeCell ref="ER22:ES22"/>
    <mergeCell ref="ER23:ES23"/>
    <mergeCell ref="ER24:ES24"/>
    <mergeCell ref="ER25:ES25"/>
    <mergeCell ref="ER26:ES26"/>
    <mergeCell ref="ER27:ES27"/>
    <mergeCell ref="ER28:ES28"/>
    <mergeCell ref="ER29:ES29"/>
    <mergeCell ref="ER30:ES30"/>
    <mergeCell ref="ER31:ES31"/>
    <mergeCell ref="ER32:ES32"/>
    <mergeCell ref="ER33:ES33"/>
    <mergeCell ref="ER34:ES34"/>
    <mergeCell ref="ER35:ES35"/>
    <mergeCell ref="ER36:ES36"/>
    <mergeCell ref="ER37:ES37"/>
    <mergeCell ref="ER38:ES38"/>
    <mergeCell ref="ER39:ES39"/>
    <mergeCell ref="ER40:ES40"/>
    <mergeCell ref="ER41:ES41"/>
    <mergeCell ref="ER42:ES42"/>
    <mergeCell ref="ER43:ES43"/>
    <mergeCell ref="ER44:ES44"/>
    <mergeCell ref="ER45:ES45"/>
    <mergeCell ref="ER46:ES46"/>
    <mergeCell ref="ER47:ES47"/>
    <mergeCell ref="ER48:ES48"/>
    <mergeCell ref="ER49:ES49"/>
    <mergeCell ref="ER50:ES50"/>
    <mergeCell ref="ER51:ES51"/>
    <mergeCell ref="ER52:ES52"/>
    <mergeCell ref="ER53:ES53"/>
    <mergeCell ref="ER54:ES54"/>
    <mergeCell ref="ER55:ES55"/>
    <mergeCell ref="ER56:ES56"/>
    <mergeCell ref="ER57:ES57"/>
    <mergeCell ref="ER58:ES58"/>
    <mergeCell ref="ER59:ES59"/>
    <mergeCell ref="ER60:ES60"/>
    <mergeCell ref="ER61:ES61"/>
    <mergeCell ref="ER62:ES62"/>
    <mergeCell ref="ER63:ES63"/>
    <mergeCell ref="ER64:ES64"/>
    <mergeCell ref="ER65:ES65"/>
    <mergeCell ref="ER66:ES66"/>
    <mergeCell ref="ER67:ES67"/>
    <mergeCell ref="ER68:ES68"/>
    <mergeCell ref="ER69:ES69"/>
    <mergeCell ref="EQ97:ET97"/>
    <mergeCell ref="ER70:ES70"/>
    <mergeCell ref="ER71:ES71"/>
    <mergeCell ref="ER72:ES72"/>
    <mergeCell ref="ER73:ES73"/>
    <mergeCell ref="EQ74:EQ84"/>
    <mergeCell ref="ER74:ER84"/>
    <mergeCell ref="EQ85:EQ95"/>
    <mergeCell ref="ER85:ER95"/>
    <mergeCell ref="ER96:ES9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6FB8-EE8B-4468-8FD7-9C6FD5E134B7}">
  <sheetPr>
    <pageSetUpPr fitToPage="1"/>
  </sheetPr>
  <dimension ref="A1:HG165"/>
  <sheetViews>
    <sheetView topLeftCell="A114" zoomScale="70" zoomScaleNormal="70" zoomScaleSheetLayoutView="80" workbookViewId="0">
      <selection activeCell="EK135" sqref="EK135:EK139"/>
    </sheetView>
  </sheetViews>
  <sheetFormatPr defaultColWidth="9.140625" defaultRowHeight="12"/>
  <cols>
    <col min="1" max="1" width="3.42578125" style="5" customWidth="1"/>
    <col min="2" max="2" width="51.28515625" style="5" customWidth="1"/>
    <col min="3" max="3" width="6.140625" style="506" customWidth="1"/>
    <col min="4" max="33" width="4.7109375" style="5" hidden="1" customWidth="1"/>
    <col min="34" max="37" width="4.7109375" style="71" hidden="1" customWidth="1"/>
    <col min="38" max="38" width="4.7109375" style="5" hidden="1" customWidth="1"/>
    <col min="39" max="42" width="4.7109375" style="71" hidden="1" customWidth="1"/>
    <col min="43" max="43" width="4.7109375" style="5" hidden="1" customWidth="1"/>
    <col min="44" max="47" width="4.7109375" style="71" hidden="1" customWidth="1"/>
    <col min="48" max="48" width="4.7109375" style="5" hidden="1" customWidth="1"/>
    <col min="49" max="52" width="4.7109375" style="71" hidden="1" customWidth="1"/>
    <col min="53" max="53" width="4.7109375" style="5" hidden="1" customWidth="1"/>
    <col min="54" max="54" width="10" style="5" customWidth="1"/>
    <col min="55" max="55" width="5.42578125" style="5" customWidth="1"/>
    <col min="56" max="56" width="5.7109375" style="5" customWidth="1"/>
    <col min="57" max="58" width="4.7109375" style="5" customWidth="1"/>
    <col min="59" max="59" width="6.7109375" style="5" customWidth="1"/>
    <col min="60" max="60" width="10.28515625" style="5" hidden="1" customWidth="1"/>
    <col min="61" max="61" width="9.28515625" style="35" hidden="1" customWidth="1"/>
    <col min="62" max="62" width="9.140625" style="5" hidden="1" customWidth="1"/>
    <col min="63" max="63" width="9.140625" style="35" hidden="1" customWidth="1"/>
    <col min="64" max="64" width="9.140625" style="5" hidden="1" customWidth="1"/>
    <col min="65" max="65" width="9.140625" style="35" hidden="1" customWidth="1"/>
    <col min="66" max="66" width="9.140625" style="5" hidden="1" customWidth="1"/>
    <col min="67" max="67" width="9.140625" style="35" hidden="1" customWidth="1"/>
    <col min="68" max="68" width="9.140625" style="5" hidden="1" customWidth="1"/>
    <col min="69" max="69" width="9.140625" style="25" hidden="1" customWidth="1"/>
    <col min="70" max="70" width="9.140625" style="5" hidden="1" customWidth="1"/>
    <col min="71" max="71" width="9.140625" style="35" hidden="1" customWidth="1"/>
    <col min="72" max="72" width="9.140625" style="5" hidden="1" customWidth="1"/>
    <col min="73" max="73" width="9.140625" style="35" hidden="1" customWidth="1"/>
    <col min="74" max="74" width="9.140625" style="5" hidden="1" customWidth="1"/>
    <col min="75" max="76" width="9.140625" style="35" hidden="1" customWidth="1"/>
    <col min="77" max="77" width="9.140625" style="7" hidden="1" customWidth="1"/>
    <col min="78" max="78" width="9.140625" style="5" hidden="1" customWidth="1"/>
    <col min="79" max="79" width="9.140625" style="35" hidden="1" customWidth="1"/>
    <col min="80" max="80" width="9.140625" style="5" hidden="1" customWidth="1"/>
    <col min="81" max="81" width="9.140625" style="35" hidden="1" customWidth="1"/>
    <col min="82" max="82" width="9.140625" style="36" hidden="1" customWidth="1"/>
    <col min="83" max="83" width="9.140625" style="6" hidden="1" customWidth="1"/>
    <col min="84" max="84" width="9.140625" style="5" hidden="1" customWidth="1"/>
    <col min="85" max="85" width="1.5703125" style="35" hidden="1" customWidth="1"/>
    <col min="86" max="86" width="9.140625" style="36" hidden="1" customWidth="1"/>
    <col min="87" max="87" width="9.140625" style="6" hidden="1" customWidth="1"/>
    <col min="88" max="88" width="9.140625" style="36" hidden="1" customWidth="1"/>
    <col min="89" max="89" width="9.140625" style="6" hidden="1" customWidth="1"/>
    <col min="90" max="90" width="9.140625" style="5" hidden="1" customWidth="1"/>
    <col min="91" max="91" width="9.140625" style="35" hidden="1" customWidth="1"/>
    <col min="92" max="92" width="9.140625" style="36" hidden="1" customWidth="1"/>
    <col min="93" max="93" width="9.140625" style="6" hidden="1" customWidth="1"/>
    <col min="94" max="94" width="9.140625" style="37" hidden="1" customWidth="1"/>
    <col min="95" max="95" width="9.140625" style="6" hidden="1" customWidth="1"/>
    <col min="96" max="96" width="9.140625" style="36" hidden="1" customWidth="1"/>
    <col min="97" max="97" width="9.140625" style="6" hidden="1" customWidth="1"/>
    <col min="98" max="98" width="9.140625" style="36" hidden="1" customWidth="1"/>
    <col min="99" max="99" width="9.140625" style="6" hidden="1" customWidth="1"/>
    <col min="100" max="100" width="9.140625" style="36" hidden="1" customWidth="1"/>
    <col min="101" max="101" width="9.140625" style="6" hidden="1" customWidth="1"/>
    <col min="102" max="102" width="9.140625" style="36" hidden="1" customWidth="1"/>
    <col min="103" max="103" width="9.140625" style="6" hidden="1" customWidth="1"/>
    <col min="104" max="104" width="9.140625" style="38" hidden="1" customWidth="1"/>
    <col min="105" max="105" width="9.140625" style="6" hidden="1" customWidth="1"/>
    <col min="106" max="106" width="9.140625" style="38" hidden="1" customWidth="1"/>
    <col min="107" max="107" width="9.140625" style="7" hidden="1" customWidth="1"/>
    <col min="108" max="110" width="9.140625" style="5" hidden="1" customWidth="1"/>
    <col min="111" max="111" width="9.140625" style="39" hidden="1" customWidth="1"/>
    <col min="112" max="112" width="9.140625" style="6" hidden="1" customWidth="1"/>
    <col min="113" max="113" width="9.140625" style="38" hidden="1" customWidth="1"/>
    <col min="114" max="115" width="9.140625" style="5" hidden="1" customWidth="1"/>
    <col min="116" max="116" width="9.140625" style="6" hidden="1" customWidth="1"/>
    <col min="117" max="117" width="9.7109375" style="6" hidden="1" customWidth="1"/>
    <col min="118" max="118" width="45.5703125" style="40" hidden="1" customWidth="1"/>
    <col min="119" max="131" width="9.140625" style="5" hidden="1" customWidth="1"/>
    <col min="132" max="132" width="9.140625" style="6" hidden="1" customWidth="1"/>
    <col min="133" max="133" width="9.140625" style="5" customWidth="1"/>
    <col min="134" max="134" width="9.140625" style="7" customWidth="1"/>
    <col min="135" max="135" width="12.140625" style="35" customWidth="1"/>
    <col min="136" max="136" width="9.140625" style="5" customWidth="1"/>
    <col min="137" max="16384" width="9.140625" style="5"/>
  </cols>
  <sheetData>
    <row r="1" spans="1:164" ht="12.75" hidden="1">
      <c r="A1" s="543" t="s">
        <v>294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84"/>
      <c r="BI1" s="84"/>
      <c r="BJ1" s="84"/>
      <c r="BK1" s="84"/>
      <c r="BL1" s="84"/>
      <c r="BM1" s="85"/>
      <c r="BN1" s="84"/>
      <c r="BO1" s="85"/>
      <c r="BP1" s="84"/>
      <c r="BQ1" s="84"/>
      <c r="BR1" s="84"/>
      <c r="BS1" s="84"/>
      <c r="BT1" s="84"/>
      <c r="BU1" s="84"/>
      <c r="BV1" s="84"/>
      <c r="BW1" s="84"/>
      <c r="BX1" s="86"/>
      <c r="BY1" s="87"/>
      <c r="BZ1" s="84"/>
      <c r="CA1" s="87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7"/>
      <c r="EC1" s="88"/>
      <c r="ED1" s="89"/>
      <c r="EE1" s="410"/>
      <c r="EF1" s="88"/>
    </row>
    <row r="2" spans="1:164" ht="12.75" hidden="1">
      <c r="A2" s="543" t="s">
        <v>295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84"/>
      <c r="BI2" s="84"/>
      <c r="BJ2" s="84"/>
      <c r="BK2" s="84"/>
      <c r="BL2" s="84"/>
      <c r="BM2" s="85"/>
      <c r="BN2" s="84"/>
      <c r="BO2" s="85"/>
      <c r="BP2" s="84"/>
      <c r="BQ2" s="84"/>
      <c r="BR2" s="84"/>
      <c r="BS2" s="84"/>
      <c r="BT2" s="84"/>
      <c r="BU2" s="84"/>
      <c r="BV2" s="84"/>
      <c r="BW2" s="84"/>
      <c r="BX2" s="86"/>
      <c r="BY2" s="87"/>
      <c r="BZ2" s="84"/>
      <c r="CA2" s="87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7"/>
      <c r="EC2" s="88"/>
      <c r="ED2" s="89"/>
      <c r="EE2" s="410"/>
      <c r="EF2" s="88"/>
    </row>
    <row r="3" spans="1:164" ht="12.75" hidden="1">
      <c r="A3" s="543" t="s">
        <v>296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  <c r="AI3" s="543"/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3"/>
      <c r="AW3" s="543"/>
      <c r="AX3" s="543"/>
      <c r="AY3" s="543"/>
      <c r="AZ3" s="543"/>
      <c r="BA3" s="543"/>
      <c r="BB3" s="543"/>
      <c r="BC3" s="543"/>
      <c r="BD3" s="543"/>
      <c r="BE3" s="543"/>
      <c r="BF3" s="543"/>
      <c r="BG3" s="543"/>
      <c r="BH3" s="84"/>
      <c r="BI3" s="84"/>
      <c r="BJ3" s="84"/>
      <c r="BK3" s="84"/>
      <c r="BL3" s="84"/>
      <c r="BM3" s="85"/>
      <c r="BN3" s="84"/>
      <c r="BO3" s="85"/>
      <c r="BP3" s="84"/>
      <c r="BQ3" s="84"/>
      <c r="BR3" s="84"/>
      <c r="BS3" s="84"/>
      <c r="BT3" s="84"/>
      <c r="BU3" s="84"/>
      <c r="BV3" s="84"/>
      <c r="BW3" s="84"/>
      <c r="BX3" s="86"/>
      <c r="BY3" s="87"/>
      <c r="BZ3" s="84"/>
      <c r="CA3" s="87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7"/>
      <c r="EC3" s="88"/>
      <c r="ED3" s="89"/>
      <c r="EE3" s="410"/>
      <c r="EF3" s="88"/>
    </row>
    <row r="4" spans="1:164" ht="12.75" hidden="1">
      <c r="A4" s="543" t="s">
        <v>297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  <c r="BB4" s="543"/>
      <c r="BC4" s="543"/>
      <c r="BD4" s="543"/>
      <c r="BE4" s="543"/>
      <c r="BF4" s="543"/>
      <c r="BG4" s="543"/>
      <c r="BH4" s="84"/>
      <c r="BI4" s="84"/>
      <c r="BJ4" s="84"/>
      <c r="BK4" s="84"/>
      <c r="BL4" s="84"/>
      <c r="BM4" s="85"/>
      <c r="BN4" s="84"/>
      <c r="BO4" s="85"/>
      <c r="BP4" s="84"/>
      <c r="BQ4" s="84"/>
      <c r="BR4" s="84"/>
      <c r="BS4" s="84"/>
      <c r="BT4" s="84"/>
      <c r="BU4" s="84"/>
      <c r="BV4" s="84"/>
      <c r="BW4" s="84"/>
      <c r="BX4" s="86"/>
      <c r="BY4" s="87"/>
      <c r="BZ4" s="84"/>
      <c r="CA4" s="87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7"/>
      <c r="EC4" s="88"/>
      <c r="ED4" s="89"/>
      <c r="EE4" s="410"/>
      <c r="EF4" s="88"/>
    </row>
    <row r="5" spans="1:164" ht="12.75" hidden="1" customHeight="1">
      <c r="A5" s="544" t="s">
        <v>298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544"/>
      <c r="AL5" s="544"/>
      <c r="AM5" s="544"/>
      <c r="AN5" s="544"/>
      <c r="AO5" s="544"/>
      <c r="AP5" s="544"/>
      <c r="AQ5" s="544"/>
      <c r="AR5" s="544"/>
      <c r="AS5" s="544"/>
      <c r="AT5" s="544"/>
      <c r="AU5" s="544"/>
      <c r="AV5" s="544"/>
      <c r="AW5" s="544"/>
      <c r="AX5" s="544"/>
      <c r="AY5" s="544"/>
      <c r="AZ5" s="544"/>
      <c r="BA5" s="544"/>
      <c r="BB5" s="544"/>
      <c r="BC5" s="544"/>
      <c r="BD5" s="544"/>
      <c r="BE5" s="544"/>
      <c r="BF5" s="544"/>
      <c r="BG5" s="544"/>
      <c r="BH5" s="84"/>
      <c r="BI5" s="84"/>
      <c r="BJ5" s="84"/>
      <c r="BK5" s="84"/>
      <c r="BL5" s="84"/>
      <c r="BM5" s="85"/>
      <c r="BN5" s="84"/>
      <c r="BO5" s="85"/>
      <c r="BP5" s="84"/>
      <c r="BQ5" s="84"/>
      <c r="BR5" s="84"/>
      <c r="BS5" s="84"/>
      <c r="BT5" s="84"/>
      <c r="BU5" s="84"/>
      <c r="BV5" s="84"/>
      <c r="BW5" s="84"/>
      <c r="BX5" s="86"/>
      <c r="BY5" s="87"/>
      <c r="BZ5" s="84"/>
      <c r="CA5" s="87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7"/>
      <c r="EC5" s="88"/>
      <c r="ED5" s="89"/>
      <c r="EE5" s="410"/>
      <c r="EF5" s="88"/>
    </row>
    <row r="6" spans="1:164" ht="15" customHeight="1">
      <c r="A6" s="704" t="s">
        <v>299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4"/>
      <c r="AM6" s="704"/>
      <c r="AN6" s="704"/>
      <c r="AO6" s="704"/>
      <c r="AP6" s="704"/>
      <c r="AQ6" s="704"/>
      <c r="AR6" s="704"/>
      <c r="AS6" s="704"/>
      <c r="AT6" s="704"/>
      <c r="AU6" s="704"/>
      <c r="AV6" s="704"/>
      <c r="AW6" s="704"/>
      <c r="AX6" s="704"/>
      <c r="AY6" s="704"/>
      <c r="AZ6" s="704"/>
      <c r="BA6" s="704"/>
      <c r="BB6" s="704"/>
      <c r="BC6" s="704"/>
      <c r="BD6" s="704"/>
      <c r="BE6" s="704"/>
      <c r="BF6" s="704"/>
      <c r="BG6" s="704"/>
      <c r="BH6" s="84"/>
      <c r="BI6" s="85"/>
      <c r="BJ6" s="84"/>
      <c r="BK6" s="85"/>
      <c r="BL6" s="84"/>
      <c r="BM6" s="85"/>
      <c r="BN6" s="84"/>
      <c r="BO6" s="85"/>
      <c r="BP6" s="84"/>
      <c r="BQ6" s="93"/>
      <c r="BR6" s="84"/>
      <c r="BS6" s="85"/>
      <c r="BT6" s="84"/>
      <c r="BU6" s="85"/>
      <c r="BV6" s="84"/>
      <c r="BW6" s="85"/>
      <c r="BX6" s="85"/>
      <c r="BY6" s="89"/>
      <c r="BZ6" s="84"/>
      <c r="CA6" s="85"/>
      <c r="CB6" s="84"/>
      <c r="CC6" s="85"/>
      <c r="CD6" s="86"/>
      <c r="CE6" s="87"/>
      <c r="CF6" s="84"/>
      <c r="CG6" s="85"/>
      <c r="CH6" s="86"/>
      <c r="CI6" s="87"/>
      <c r="CJ6" s="86"/>
      <c r="CK6" s="87"/>
      <c r="CL6" s="84"/>
      <c r="CM6" s="85"/>
      <c r="CN6" s="86"/>
      <c r="CO6" s="87"/>
      <c r="CP6" s="94"/>
      <c r="CQ6" s="87"/>
      <c r="CR6" s="86"/>
      <c r="CS6" s="87"/>
      <c r="CT6" s="86"/>
      <c r="CU6" s="87"/>
      <c r="CV6" s="86"/>
      <c r="CW6" s="87"/>
      <c r="CX6" s="86"/>
      <c r="CY6" s="87"/>
      <c r="CZ6" s="95"/>
      <c r="DA6" s="87"/>
      <c r="DB6" s="95"/>
      <c r="DC6" s="89"/>
      <c r="DD6" s="84"/>
      <c r="DE6" s="84"/>
      <c r="DF6" s="84"/>
      <c r="DG6" s="86"/>
      <c r="DH6" s="87"/>
      <c r="DI6" s="95"/>
      <c r="DJ6" s="84"/>
      <c r="DK6" s="84"/>
      <c r="DL6" s="87"/>
      <c r="DM6" s="87"/>
      <c r="DN6" s="96"/>
      <c r="DO6" s="84"/>
      <c r="DP6" s="84"/>
      <c r="DQ6" s="84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7"/>
      <c r="EC6" s="88"/>
      <c r="ED6" s="89"/>
      <c r="EE6" s="410"/>
      <c r="EF6" s="88"/>
    </row>
    <row r="7" spans="1:164" ht="15" customHeight="1">
      <c r="A7" s="705" t="s">
        <v>6</v>
      </c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  <c r="AF7" s="705"/>
      <c r="AG7" s="705"/>
      <c r="AH7" s="705"/>
      <c r="AI7" s="705"/>
      <c r="AJ7" s="705"/>
      <c r="AK7" s="705"/>
      <c r="AL7" s="705"/>
      <c r="AM7" s="705"/>
      <c r="AN7" s="705"/>
      <c r="AO7" s="705"/>
      <c r="AP7" s="705"/>
      <c r="AQ7" s="705"/>
      <c r="AR7" s="705"/>
      <c r="AS7" s="705"/>
      <c r="AT7" s="705"/>
      <c r="AU7" s="705"/>
      <c r="AV7" s="705"/>
      <c r="AW7" s="705"/>
      <c r="AX7" s="705"/>
      <c r="AY7" s="705"/>
      <c r="AZ7" s="705"/>
      <c r="BA7" s="705"/>
      <c r="BB7" s="705"/>
      <c r="BC7" s="705"/>
      <c r="BD7" s="705"/>
      <c r="BE7" s="705"/>
      <c r="BF7" s="705"/>
      <c r="BG7" s="705"/>
      <c r="BH7" s="84" t="s">
        <v>7</v>
      </c>
      <c r="BI7" s="85"/>
      <c r="BJ7" s="84"/>
      <c r="BK7" s="85"/>
      <c r="BL7" s="84"/>
      <c r="BM7" s="85"/>
      <c r="BN7" s="84"/>
      <c r="BO7" s="85"/>
      <c r="BP7" s="84"/>
      <c r="BQ7" s="93"/>
      <c r="BR7" s="84"/>
      <c r="BS7" s="85"/>
      <c r="BT7" s="84"/>
      <c r="BU7" s="85"/>
      <c r="BV7" s="84"/>
      <c r="BW7" s="85"/>
      <c r="BX7" s="85"/>
      <c r="BY7" s="89"/>
      <c r="BZ7" s="84"/>
      <c r="CA7" s="85"/>
      <c r="CB7" s="84"/>
      <c r="CC7" s="85"/>
      <c r="CD7" s="86"/>
      <c r="CE7" s="87"/>
      <c r="CF7" s="84"/>
      <c r="CG7" s="85"/>
      <c r="CH7" s="86">
        <f>BZ14+CB14+CD14+CF14+CH14+CJ14+CL14+CN14+CP14+CR14+CT14+CV14</f>
        <v>1345</v>
      </c>
      <c r="CI7" s="87">
        <f>CW14+CU14+CS14+CQ14+CO14+CM14+CK14+CI14+CG14+CE14+CC14+CA14</f>
        <v>99</v>
      </c>
      <c r="CJ7" s="86"/>
      <c r="CK7" s="87"/>
      <c r="CL7" s="84"/>
      <c r="CM7" s="85"/>
      <c r="CN7" s="86"/>
      <c r="CO7" s="87"/>
      <c r="CP7" s="94"/>
      <c r="CQ7" s="87"/>
      <c r="CR7" s="86"/>
      <c r="CS7" s="87"/>
      <c r="CT7" s="86"/>
      <c r="CU7" s="87"/>
      <c r="CV7" s="86"/>
      <c r="CW7" s="87"/>
      <c r="CX7" s="86"/>
      <c r="CY7" s="87"/>
      <c r="CZ7" s="95"/>
      <c r="DA7" s="87"/>
      <c r="DB7" s="95"/>
      <c r="DC7" s="89"/>
      <c r="DD7" s="84"/>
      <c r="DE7" s="84"/>
      <c r="DF7" s="84"/>
      <c r="DG7" s="86"/>
      <c r="DH7" s="87"/>
      <c r="DI7" s="95"/>
      <c r="DJ7" s="84"/>
      <c r="DK7" s="84"/>
      <c r="DL7" s="87"/>
      <c r="DM7" s="87"/>
      <c r="DN7" s="96"/>
      <c r="DO7" s="84"/>
      <c r="DP7" s="84"/>
      <c r="DQ7" s="84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7"/>
      <c r="EC7" s="88"/>
      <c r="ED7" s="89"/>
      <c r="EE7" s="410"/>
      <c r="EF7" s="88"/>
    </row>
    <row r="8" spans="1:164" ht="15" customHeight="1">
      <c r="A8" s="705" t="s">
        <v>300</v>
      </c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84"/>
      <c r="BI8" s="98"/>
      <c r="BJ8" s="84"/>
      <c r="BK8" s="85"/>
      <c r="BL8" s="84"/>
      <c r="BM8" s="85"/>
      <c r="BN8" s="84"/>
      <c r="BO8" s="85"/>
      <c r="BP8" s="84"/>
      <c r="BQ8" s="93"/>
      <c r="BR8" s="84"/>
      <c r="BS8" s="85"/>
      <c r="BT8" s="84"/>
      <c r="BU8" s="85"/>
      <c r="BV8" s="84"/>
      <c r="BW8" s="85"/>
      <c r="BX8" s="85"/>
      <c r="BY8" s="89"/>
      <c r="BZ8" s="84"/>
      <c r="CA8" s="85"/>
      <c r="CB8" s="84"/>
      <c r="CC8" s="85"/>
      <c r="CD8" s="86"/>
      <c r="CE8" s="87"/>
      <c r="CF8" s="84"/>
      <c r="CG8" s="85"/>
      <c r="CH8" s="86"/>
      <c r="CI8" s="87"/>
      <c r="CJ8" s="86"/>
      <c r="CK8" s="87"/>
      <c r="CL8" s="84"/>
      <c r="CM8" s="85"/>
      <c r="CN8" s="86"/>
      <c r="CO8" s="87"/>
      <c r="CP8" s="94"/>
      <c r="CQ8" s="87"/>
      <c r="CR8" s="86"/>
      <c r="CS8" s="87"/>
      <c r="CT8" s="86"/>
      <c r="CU8" s="87"/>
      <c r="CV8" s="86"/>
      <c r="CW8" s="87"/>
      <c r="CX8" s="86"/>
      <c r="CY8" s="87"/>
      <c r="CZ8" s="95"/>
      <c r="DA8" s="87"/>
      <c r="DB8" s="95"/>
      <c r="DC8" s="89"/>
      <c r="DD8" s="84"/>
      <c r="DE8" s="84"/>
      <c r="DF8" s="84"/>
      <c r="DG8" s="86"/>
      <c r="DH8" s="87"/>
      <c r="DI8" s="95"/>
      <c r="DJ8" s="84"/>
      <c r="DK8" s="84"/>
      <c r="DL8" s="87"/>
      <c r="DM8" s="87"/>
      <c r="DN8" s="96"/>
      <c r="DO8" s="84"/>
      <c r="DP8" s="84"/>
      <c r="DQ8" s="84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7"/>
      <c r="EC8" s="88"/>
      <c r="ED8" s="89"/>
      <c r="EE8" s="410"/>
      <c r="EF8" s="88"/>
    </row>
    <row r="9" spans="1:164" ht="15" customHeight="1">
      <c r="A9" s="705" t="s">
        <v>301</v>
      </c>
      <c r="B9" s="705"/>
      <c r="C9" s="705"/>
      <c r="D9" s="705"/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705"/>
      <c r="R9" s="705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705"/>
      <c r="AE9" s="705"/>
      <c r="AF9" s="705"/>
      <c r="AG9" s="705"/>
      <c r="AH9" s="705"/>
      <c r="AI9" s="705"/>
      <c r="AJ9" s="705"/>
      <c r="AK9" s="705"/>
      <c r="AL9" s="705"/>
      <c r="AM9" s="705"/>
      <c r="AN9" s="705"/>
      <c r="AO9" s="705"/>
      <c r="AP9" s="705"/>
      <c r="AQ9" s="705"/>
      <c r="AR9" s="705"/>
      <c r="AS9" s="705"/>
      <c r="AT9" s="705"/>
      <c r="AU9" s="705"/>
      <c r="AV9" s="705"/>
      <c r="AW9" s="705"/>
      <c r="AX9" s="705"/>
      <c r="AY9" s="705"/>
      <c r="AZ9" s="705"/>
      <c r="BA9" s="705"/>
      <c r="BB9" s="705"/>
      <c r="BC9" s="705"/>
      <c r="BD9" s="705"/>
      <c r="BE9" s="705"/>
      <c r="BF9" s="705"/>
      <c r="BG9" s="705"/>
      <c r="BH9" s="548" t="s">
        <v>9</v>
      </c>
      <c r="BI9" s="549"/>
      <c r="BJ9" s="549"/>
      <c r="BK9" s="549"/>
      <c r="BL9" s="549"/>
      <c r="BM9" s="549"/>
      <c r="BN9" s="549"/>
      <c r="BO9" s="549"/>
      <c r="BP9" s="549"/>
      <c r="BQ9" s="549"/>
      <c r="BR9" s="549"/>
      <c r="BS9" s="549"/>
      <c r="BT9" s="549"/>
      <c r="BU9" s="549"/>
      <c r="BV9" s="549"/>
      <c r="BW9" s="550"/>
      <c r="BX9" s="99"/>
      <c r="BY9" s="99"/>
      <c r="BZ9" s="551" t="s">
        <v>10</v>
      </c>
      <c r="CA9" s="552"/>
      <c r="CB9" s="552"/>
      <c r="CC9" s="552"/>
      <c r="CD9" s="552"/>
      <c r="CE9" s="552"/>
      <c r="CF9" s="552"/>
      <c r="CG9" s="552"/>
      <c r="CH9" s="552"/>
      <c r="CI9" s="552"/>
      <c r="CJ9" s="552"/>
      <c r="CK9" s="552"/>
      <c r="CL9" s="552"/>
      <c r="CM9" s="552"/>
      <c r="CN9" s="552"/>
      <c r="CO9" s="552"/>
      <c r="CP9" s="552"/>
      <c r="CQ9" s="552"/>
      <c r="CR9" s="552"/>
      <c r="CS9" s="552"/>
      <c r="CT9" s="552"/>
      <c r="CU9" s="552"/>
      <c r="CV9" s="552"/>
      <c r="CW9" s="553"/>
      <c r="CX9" s="86"/>
      <c r="CY9" s="87"/>
      <c r="CZ9" s="95"/>
      <c r="DA9" s="87"/>
      <c r="DB9" s="95"/>
      <c r="DC9" s="89"/>
      <c r="DD9" s="84"/>
      <c r="DE9" s="100"/>
      <c r="DF9" s="84"/>
      <c r="DG9" s="86"/>
      <c r="DH9" s="87"/>
      <c r="DI9" s="95"/>
      <c r="DJ9" s="84"/>
      <c r="DK9" s="84"/>
      <c r="DL9" s="87"/>
      <c r="DM9" s="87"/>
      <c r="DN9" s="96"/>
      <c r="DO9" s="84"/>
      <c r="DP9" s="84"/>
      <c r="DQ9" s="84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7"/>
      <c r="EC9" s="88"/>
      <c r="ED9" s="89"/>
      <c r="EE9" s="410"/>
      <c r="EF9" s="88"/>
    </row>
    <row r="10" spans="1:164" ht="15" customHeight="1">
      <c r="A10" s="705" t="s">
        <v>11</v>
      </c>
      <c r="B10" s="705"/>
      <c r="C10" s="705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5"/>
      <c r="AF10" s="705"/>
      <c r="AG10" s="705"/>
      <c r="AH10" s="705"/>
      <c r="AI10" s="705"/>
      <c r="AJ10" s="705"/>
      <c r="AK10" s="705"/>
      <c r="AL10" s="705"/>
      <c r="AM10" s="705"/>
      <c r="AN10" s="705"/>
      <c r="AO10" s="705"/>
      <c r="AP10" s="705"/>
      <c r="AQ10" s="705"/>
      <c r="AR10" s="705"/>
      <c r="AS10" s="705"/>
      <c r="AT10" s="705"/>
      <c r="AU10" s="705"/>
      <c r="AV10" s="705"/>
      <c r="AW10" s="705"/>
      <c r="AX10" s="705"/>
      <c r="AY10" s="705"/>
      <c r="AZ10" s="705"/>
      <c r="BA10" s="705"/>
      <c r="BB10" s="705"/>
      <c r="BC10" s="705"/>
      <c r="BD10" s="705"/>
      <c r="BE10" s="705"/>
      <c r="BF10" s="705"/>
      <c r="BG10" s="705"/>
      <c r="BH10" s="537" t="s">
        <v>12</v>
      </c>
      <c r="BI10" s="538"/>
      <c r="BJ10" s="538"/>
      <c r="BK10" s="538"/>
      <c r="BL10" s="538"/>
      <c r="BM10" s="538"/>
      <c r="BN10" s="538"/>
      <c r="BO10" s="539"/>
      <c r="BP10" s="540"/>
      <c r="BQ10" s="540"/>
      <c r="BR10" s="540"/>
      <c r="BS10" s="540"/>
      <c r="BT10" s="540" t="s">
        <v>13</v>
      </c>
      <c r="BU10" s="540"/>
      <c r="BV10" s="540"/>
      <c r="BW10" s="540"/>
      <c r="BX10" s="653" t="s">
        <v>61</v>
      </c>
      <c r="BY10" s="654"/>
      <c r="BZ10" s="541" t="s">
        <v>14</v>
      </c>
      <c r="CA10" s="542"/>
      <c r="CB10" s="554" t="s">
        <v>15</v>
      </c>
      <c r="CC10" s="555"/>
      <c r="CD10" s="555"/>
      <c r="CE10" s="555"/>
      <c r="CF10" s="555"/>
      <c r="CG10" s="556"/>
      <c r="CH10" s="557" t="s">
        <v>16</v>
      </c>
      <c r="CI10" s="558"/>
      <c r="CJ10" s="558"/>
      <c r="CK10" s="558"/>
      <c r="CL10" s="558"/>
      <c r="CM10" s="559"/>
      <c r="CN10" s="557" t="s">
        <v>17</v>
      </c>
      <c r="CO10" s="558"/>
      <c r="CP10" s="558"/>
      <c r="CQ10" s="558"/>
      <c r="CR10" s="558"/>
      <c r="CS10" s="558"/>
      <c r="CT10" s="558"/>
      <c r="CU10" s="559"/>
      <c r="CV10" s="560" t="s">
        <v>18</v>
      </c>
      <c r="CW10" s="561"/>
      <c r="CX10" s="656" t="s">
        <v>241</v>
      </c>
      <c r="CY10" s="567" t="s">
        <v>19</v>
      </c>
      <c r="CZ10" s="567"/>
      <c r="DA10" s="567"/>
      <c r="DB10" s="567"/>
      <c r="DC10" s="567"/>
      <c r="DD10" s="84"/>
      <c r="DE10" s="84"/>
      <c r="DF10" s="84"/>
      <c r="DG10" s="563" t="s">
        <v>242</v>
      </c>
      <c r="DH10" s="563"/>
      <c r="DI10" s="563"/>
      <c r="DJ10" s="572" t="s">
        <v>243</v>
      </c>
      <c r="DK10" s="572"/>
      <c r="DL10" s="572"/>
      <c r="DM10" s="572"/>
      <c r="DN10" s="96"/>
      <c r="DO10" s="84"/>
      <c r="DP10" s="84"/>
      <c r="DQ10" s="84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7"/>
      <c r="EC10" s="88"/>
      <c r="ED10" s="89"/>
      <c r="EE10" s="410"/>
      <c r="EF10" s="88"/>
    </row>
    <row r="11" spans="1:164" ht="26.45" hidden="1" customHeight="1">
      <c r="A11" s="97"/>
      <c r="B11" s="97"/>
      <c r="C11" s="500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565" t="s">
        <v>20</v>
      </c>
      <c r="BI11" s="566"/>
      <c r="BJ11" s="565" t="s">
        <v>21</v>
      </c>
      <c r="BK11" s="566"/>
      <c r="BL11" s="540" t="s">
        <v>22</v>
      </c>
      <c r="BM11" s="540"/>
      <c r="BN11" s="540" t="s">
        <v>23</v>
      </c>
      <c r="BO11" s="540"/>
      <c r="BP11" s="540" t="s">
        <v>24</v>
      </c>
      <c r="BQ11" s="540"/>
      <c r="BR11" s="565" t="s">
        <v>25</v>
      </c>
      <c r="BS11" s="566"/>
      <c r="BT11" s="565" t="s">
        <v>26</v>
      </c>
      <c r="BU11" s="566"/>
      <c r="BV11" s="657" t="s">
        <v>27</v>
      </c>
      <c r="BW11" s="658"/>
      <c r="BX11" s="568"/>
      <c r="BY11" s="569"/>
      <c r="BZ11" s="541" t="s">
        <v>28</v>
      </c>
      <c r="CA11" s="542"/>
      <c r="CB11" s="655" t="s">
        <v>29</v>
      </c>
      <c r="CC11" s="655"/>
      <c r="CD11" s="557" t="s">
        <v>30</v>
      </c>
      <c r="CE11" s="559"/>
      <c r="CF11" s="655" t="s">
        <v>31</v>
      </c>
      <c r="CG11" s="655"/>
      <c r="CH11" s="557" t="s">
        <v>32</v>
      </c>
      <c r="CI11" s="559"/>
      <c r="CJ11" s="557" t="s">
        <v>33</v>
      </c>
      <c r="CK11" s="559"/>
      <c r="CL11" s="557" t="s">
        <v>34</v>
      </c>
      <c r="CM11" s="559"/>
      <c r="CN11" s="557" t="s">
        <v>35</v>
      </c>
      <c r="CO11" s="559"/>
      <c r="CP11" s="557" t="s">
        <v>36</v>
      </c>
      <c r="CQ11" s="559"/>
      <c r="CR11" s="557" t="s">
        <v>37</v>
      </c>
      <c r="CS11" s="559"/>
      <c r="CT11" s="557" t="s">
        <v>38</v>
      </c>
      <c r="CU11" s="559"/>
      <c r="CV11" s="573"/>
      <c r="CW11" s="574"/>
      <c r="CX11" s="575"/>
      <c r="CY11" s="106"/>
      <c r="CZ11" s="106"/>
      <c r="DA11" s="106"/>
      <c r="DB11" s="106"/>
      <c r="DC11" s="106"/>
      <c r="DD11" s="84"/>
      <c r="DE11" s="84"/>
      <c r="DF11" s="84"/>
      <c r="DG11" s="563"/>
      <c r="DH11" s="563"/>
      <c r="DI11" s="563"/>
      <c r="DJ11" s="572"/>
      <c r="DK11" s="572"/>
      <c r="DL11" s="572"/>
      <c r="DM11" s="572"/>
      <c r="DN11" s="96"/>
      <c r="DO11" s="84"/>
      <c r="DP11" s="84"/>
      <c r="DQ11" s="84" t="s">
        <v>14</v>
      </c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7"/>
      <c r="EC11" s="88"/>
      <c r="ED11" s="89"/>
      <c r="EE11" s="410"/>
      <c r="EF11" s="88"/>
    </row>
    <row r="12" spans="1:164" ht="27.6" customHeight="1">
      <c r="A12" s="582" t="s">
        <v>39</v>
      </c>
      <c r="B12" s="582" t="s">
        <v>40</v>
      </c>
      <c r="C12" s="606" t="s">
        <v>41</v>
      </c>
      <c r="D12" s="609" t="s">
        <v>42</v>
      </c>
      <c r="E12" s="609"/>
      <c r="F12" s="609"/>
      <c r="G12" s="609"/>
      <c r="H12" s="609"/>
      <c r="I12" s="609"/>
      <c r="J12" s="609"/>
      <c r="K12" s="609"/>
      <c r="L12" s="609"/>
      <c r="M12" s="609"/>
      <c r="N12" s="609" t="s">
        <v>43</v>
      </c>
      <c r="O12" s="609"/>
      <c r="P12" s="609"/>
      <c r="Q12" s="609"/>
      <c r="R12" s="609"/>
      <c r="S12" s="609"/>
      <c r="T12" s="609"/>
      <c r="U12" s="609"/>
      <c r="V12" s="609"/>
      <c r="W12" s="609"/>
      <c r="X12" s="609" t="s">
        <v>44</v>
      </c>
      <c r="Y12" s="609"/>
      <c r="Z12" s="609"/>
      <c r="AA12" s="609"/>
      <c r="AB12" s="609"/>
      <c r="AC12" s="609"/>
      <c r="AD12" s="609"/>
      <c r="AE12" s="609"/>
      <c r="AF12" s="609"/>
      <c r="AG12" s="609"/>
      <c r="AH12" s="609" t="s">
        <v>45</v>
      </c>
      <c r="AI12" s="609"/>
      <c r="AJ12" s="609"/>
      <c r="AK12" s="609"/>
      <c r="AL12" s="609"/>
      <c r="AM12" s="609"/>
      <c r="AN12" s="609"/>
      <c r="AO12" s="609"/>
      <c r="AP12" s="609"/>
      <c r="AQ12" s="609"/>
      <c r="AR12" s="609" t="s">
        <v>46</v>
      </c>
      <c r="AS12" s="609"/>
      <c r="AT12" s="609"/>
      <c r="AU12" s="609"/>
      <c r="AV12" s="609"/>
      <c r="AW12" s="609"/>
      <c r="AX12" s="609"/>
      <c r="AY12" s="609"/>
      <c r="AZ12" s="609"/>
      <c r="BA12" s="609"/>
      <c r="BB12" s="581" t="s">
        <v>47</v>
      </c>
      <c r="BC12" s="582" t="s">
        <v>48</v>
      </c>
      <c r="BD12" s="582"/>
      <c r="BE12" s="582"/>
      <c r="BF12" s="582"/>
      <c r="BG12" s="579" t="s">
        <v>49</v>
      </c>
      <c r="BH12" s="103" t="s">
        <v>50</v>
      </c>
      <c r="BI12" s="103" t="s">
        <v>49</v>
      </c>
      <c r="BJ12" s="103" t="s">
        <v>51</v>
      </c>
      <c r="BK12" s="103" t="s">
        <v>49</v>
      </c>
      <c r="BL12" s="109" t="s">
        <v>52</v>
      </c>
      <c r="BM12" s="109" t="s">
        <v>49</v>
      </c>
      <c r="BN12" s="110" t="s">
        <v>53</v>
      </c>
      <c r="BO12" s="111" t="s">
        <v>49</v>
      </c>
      <c r="BP12" s="109" t="s">
        <v>54</v>
      </c>
      <c r="BQ12" s="109" t="s">
        <v>49</v>
      </c>
      <c r="BR12" s="109" t="s">
        <v>55</v>
      </c>
      <c r="BS12" s="109" t="s">
        <v>49</v>
      </c>
      <c r="BT12" s="109" t="s">
        <v>50</v>
      </c>
      <c r="BU12" s="109" t="s">
        <v>49</v>
      </c>
      <c r="BV12" s="103" t="s">
        <v>56</v>
      </c>
      <c r="BW12" s="112" t="s">
        <v>49</v>
      </c>
      <c r="BX12" s="568"/>
      <c r="BY12" s="569"/>
      <c r="BZ12" s="113">
        <v>90</v>
      </c>
      <c r="CA12" s="114">
        <v>12</v>
      </c>
      <c r="CB12" s="113">
        <v>90</v>
      </c>
      <c r="CC12" s="114">
        <v>12</v>
      </c>
      <c r="CD12" s="113">
        <v>90</v>
      </c>
      <c r="CE12" s="114">
        <v>12</v>
      </c>
      <c r="CF12" s="105">
        <v>30</v>
      </c>
      <c r="CG12" s="114">
        <v>3</v>
      </c>
      <c r="CH12" s="113">
        <v>800</v>
      </c>
      <c r="CI12" s="114">
        <v>50</v>
      </c>
      <c r="CJ12" s="113">
        <v>240</v>
      </c>
      <c r="CK12" s="115">
        <v>30</v>
      </c>
      <c r="CL12" s="113">
        <v>120</v>
      </c>
      <c r="CM12" s="116">
        <v>4</v>
      </c>
      <c r="CN12" s="573"/>
      <c r="CO12" s="574"/>
      <c r="CP12" s="117">
        <v>30</v>
      </c>
      <c r="CQ12" s="116">
        <v>2</v>
      </c>
      <c r="CR12" s="118">
        <v>15</v>
      </c>
      <c r="CS12" s="114">
        <v>1</v>
      </c>
      <c r="CT12" s="119">
        <v>30</v>
      </c>
      <c r="CU12" s="114">
        <v>2</v>
      </c>
      <c r="CV12" s="119">
        <v>120</v>
      </c>
      <c r="CW12" s="114">
        <v>13</v>
      </c>
      <c r="CX12" s="576"/>
      <c r="CY12" s="583" t="s">
        <v>57</v>
      </c>
      <c r="CZ12" s="585" t="s">
        <v>58</v>
      </c>
      <c r="DA12" s="583" t="s">
        <v>59</v>
      </c>
      <c r="DB12" s="585" t="s">
        <v>58</v>
      </c>
      <c r="DC12" s="589" t="s">
        <v>60</v>
      </c>
      <c r="DD12" s="562" t="s">
        <v>61</v>
      </c>
      <c r="DE12" s="563"/>
      <c r="DF12" s="564"/>
      <c r="DG12" s="563"/>
      <c r="DH12" s="563"/>
      <c r="DI12" s="563"/>
      <c r="DJ12" s="572"/>
      <c r="DK12" s="572"/>
      <c r="DL12" s="572"/>
      <c r="DM12" s="572"/>
      <c r="DN12" s="577" t="s">
        <v>62</v>
      </c>
      <c r="DO12" s="84"/>
      <c r="DP12" s="84"/>
      <c r="DQ12" s="84" t="s">
        <v>63</v>
      </c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774" t="s">
        <v>372</v>
      </c>
      <c r="EC12" s="775"/>
      <c r="ED12" s="776"/>
      <c r="EE12" s="410" t="s">
        <v>65</v>
      </c>
      <c r="EF12" s="88"/>
    </row>
    <row r="13" spans="1:164" ht="15" customHeight="1">
      <c r="A13" s="582"/>
      <c r="B13" s="582"/>
      <c r="C13" s="607"/>
      <c r="D13" s="578" t="s">
        <v>66</v>
      </c>
      <c r="E13" s="578"/>
      <c r="F13" s="578"/>
      <c r="G13" s="578"/>
      <c r="H13" s="579" t="s">
        <v>49</v>
      </c>
      <c r="I13" s="578" t="s">
        <v>67</v>
      </c>
      <c r="J13" s="578"/>
      <c r="K13" s="578"/>
      <c r="L13" s="578"/>
      <c r="M13" s="579" t="s">
        <v>49</v>
      </c>
      <c r="N13" s="580" t="s">
        <v>68</v>
      </c>
      <c r="O13" s="580"/>
      <c r="P13" s="580"/>
      <c r="Q13" s="580"/>
      <c r="R13" s="579" t="s">
        <v>49</v>
      </c>
      <c r="S13" s="580" t="s">
        <v>69</v>
      </c>
      <c r="T13" s="580"/>
      <c r="U13" s="580"/>
      <c r="V13" s="580"/>
      <c r="W13" s="579" t="s">
        <v>49</v>
      </c>
      <c r="X13" s="605" t="s">
        <v>70</v>
      </c>
      <c r="Y13" s="605"/>
      <c r="Z13" s="605"/>
      <c r="AA13" s="605"/>
      <c r="AB13" s="579" t="s">
        <v>49</v>
      </c>
      <c r="AC13" s="605" t="s">
        <v>71</v>
      </c>
      <c r="AD13" s="605"/>
      <c r="AE13" s="605"/>
      <c r="AF13" s="605"/>
      <c r="AG13" s="579" t="s">
        <v>49</v>
      </c>
      <c r="AH13" s="587" t="s">
        <v>72</v>
      </c>
      <c r="AI13" s="587"/>
      <c r="AJ13" s="587"/>
      <c r="AK13" s="587"/>
      <c r="AL13" s="579" t="s">
        <v>49</v>
      </c>
      <c r="AM13" s="587" t="s">
        <v>73</v>
      </c>
      <c r="AN13" s="587"/>
      <c r="AO13" s="587"/>
      <c r="AP13" s="587"/>
      <c r="AQ13" s="579" t="s">
        <v>49</v>
      </c>
      <c r="AR13" s="588" t="s">
        <v>74</v>
      </c>
      <c r="AS13" s="588"/>
      <c r="AT13" s="588"/>
      <c r="AU13" s="588"/>
      <c r="AV13" s="579" t="s">
        <v>49</v>
      </c>
      <c r="AW13" s="588" t="s">
        <v>75</v>
      </c>
      <c r="AX13" s="588"/>
      <c r="AY13" s="588"/>
      <c r="AZ13" s="588"/>
      <c r="BA13" s="579" t="s">
        <v>49</v>
      </c>
      <c r="BB13" s="581"/>
      <c r="BC13" s="582"/>
      <c r="BD13" s="582"/>
      <c r="BE13" s="582"/>
      <c r="BF13" s="582"/>
      <c r="BG13" s="579"/>
      <c r="BH13" s="107" t="s">
        <v>76</v>
      </c>
      <c r="BI13" s="120" t="s">
        <v>76</v>
      </c>
      <c r="BJ13" s="107">
        <v>90</v>
      </c>
      <c r="BK13" s="120"/>
      <c r="BL13" s="107">
        <v>90</v>
      </c>
      <c r="BM13" s="120"/>
      <c r="BN13" s="107">
        <v>30</v>
      </c>
      <c r="BO13" s="120"/>
      <c r="BP13" s="537" t="s">
        <v>77</v>
      </c>
      <c r="BQ13" s="538"/>
      <c r="BR13" s="538"/>
      <c r="BS13" s="538"/>
      <c r="BT13" s="103" t="s">
        <v>78</v>
      </c>
      <c r="BU13" s="128"/>
      <c r="BV13" s="84"/>
      <c r="BW13" s="84"/>
      <c r="BX13" s="570"/>
      <c r="BY13" s="571"/>
      <c r="BZ13" s="130">
        <f>SUM(BZ21,BZ22,BZ24)</f>
        <v>120</v>
      </c>
      <c r="CA13" s="131">
        <f>SUM(CA21,CA22,CA24)</f>
        <v>11</v>
      </c>
      <c r="CB13" s="113"/>
      <c r="CC13" s="114"/>
      <c r="CD13" s="113" t="e">
        <f>SUM(CD32,CD34,CD35,#REF!,#REF!)</f>
        <v>#REF!</v>
      </c>
      <c r="CE13" s="114" t="e">
        <f>SUM(CE32,CE34,CE35,#REF!,#REF!)</f>
        <v>#REF!</v>
      </c>
      <c r="CF13" s="113"/>
      <c r="CG13" s="114"/>
      <c r="CH13" s="119" t="e">
        <f>SUM(CH15,CH43,#REF!,CH127)</f>
        <v>#REF!</v>
      </c>
      <c r="CI13" s="132" t="e">
        <f>SUM(CI15,CI43,#REF!,CI127)</f>
        <v>#REF!</v>
      </c>
      <c r="CJ13" s="113"/>
      <c r="CK13" s="114"/>
      <c r="CL13" s="113"/>
      <c r="CM13" s="116"/>
      <c r="CN13" s="118">
        <v>15</v>
      </c>
      <c r="CO13" s="116">
        <v>1</v>
      </c>
      <c r="CP13" s="117"/>
      <c r="CQ13" s="116"/>
      <c r="CR13" s="118"/>
      <c r="CS13" s="114"/>
      <c r="CT13" s="119"/>
      <c r="CU13" s="114"/>
      <c r="CV13" s="119"/>
      <c r="CW13" s="114"/>
      <c r="CX13" s="133"/>
      <c r="CY13" s="584"/>
      <c r="CZ13" s="586"/>
      <c r="DA13" s="584"/>
      <c r="DB13" s="586"/>
      <c r="DC13" s="590"/>
      <c r="DD13" s="562"/>
      <c r="DE13" s="563"/>
      <c r="DF13" s="564"/>
      <c r="DG13" s="563"/>
      <c r="DH13" s="563"/>
      <c r="DI13" s="563"/>
      <c r="DJ13" s="537" t="s">
        <v>79</v>
      </c>
      <c r="DK13" s="539"/>
      <c r="DL13" s="537" t="s">
        <v>80</v>
      </c>
      <c r="DM13" s="539"/>
      <c r="DN13" s="577"/>
      <c r="DO13" s="84"/>
      <c r="DP13" s="84"/>
      <c r="DQ13" s="84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120" t="s">
        <v>81</v>
      </c>
      <c r="EC13" s="121" t="s">
        <v>82</v>
      </c>
      <c r="ED13" s="122"/>
      <c r="EE13" s="410"/>
      <c r="EF13" s="88"/>
    </row>
    <row r="14" spans="1:164" ht="15" customHeight="1">
      <c r="A14" s="582"/>
      <c r="B14" s="582"/>
      <c r="C14" s="608"/>
      <c r="D14" s="123" t="s">
        <v>87</v>
      </c>
      <c r="E14" s="123" t="s">
        <v>88</v>
      </c>
      <c r="F14" s="123" t="s">
        <v>89</v>
      </c>
      <c r="G14" s="123" t="s">
        <v>90</v>
      </c>
      <c r="H14" s="579"/>
      <c r="I14" s="123" t="s">
        <v>87</v>
      </c>
      <c r="J14" s="123" t="s">
        <v>88</v>
      </c>
      <c r="K14" s="123" t="s">
        <v>89</v>
      </c>
      <c r="L14" s="123" t="s">
        <v>90</v>
      </c>
      <c r="M14" s="579"/>
      <c r="N14" s="124" t="s">
        <v>87</v>
      </c>
      <c r="O14" s="124" t="s">
        <v>88</v>
      </c>
      <c r="P14" s="124" t="s">
        <v>89</v>
      </c>
      <c r="Q14" s="124" t="s">
        <v>90</v>
      </c>
      <c r="R14" s="579"/>
      <c r="S14" s="124" t="s">
        <v>87</v>
      </c>
      <c r="T14" s="124" t="s">
        <v>88</v>
      </c>
      <c r="U14" s="124" t="s">
        <v>89</v>
      </c>
      <c r="V14" s="124" t="s">
        <v>90</v>
      </c>
      <c r="W14" s="579"/>
      <c r="X14" s="125" t="s">
        <v>87</v>
      </c>
      <c r="Y14" s="125" t="s">
        <v>88</v>
      </c>
      <c r="Z14" s="125" t="s">
        <v>89</v>
      </c>
      <c r="AA14" s="125" t="s">
        <v>90</v>
      </c>
      <c r="AB14" s="579"/>
      <c r="AC14" s="125" t="s">
        <v>87</v>
      </c>
      <c r="AD14" s="125" t="s">
        <v>88</v>
      </c>
      <c r="AE14" s="125" t="s">
        <v>89</v>
      </c>
      <c r="AF14" s="125" t="s">
        <v>90</v>
      </c>
      <c r="AG14" s="579"/>
      <c r="AH14" s="126" t="s">
        <v>87</v>
      </c>
      <c r="AI14" s="126" t="s">
        <v>88</v>
      </c>
      <c r="AJ14" s="126" t="s">
        <v>89</v>
      </c>
      <c r="AK14" s="126" t="s">
        <v>90</v>
      </c>
      <c r="AL14" s="579"/>
      <c r="AM14" s="126" t="s">
        <v>87</v>
      </c>
      <c r="AN14" s="126" t="s">
        <v>88</v>
      </c>
      <c r="AO14" s="126" t="s">
        <v>89</v>
      </c>
      <c r="AP14" s="126" t="s">
        <v>90</v>
      </c>
      <c r="AQ14" s="579"/>
      <c r="AR14" s="127" t="s">
        <v>87</v>
      </c>
      <c r="AS14" s="127" t="s">
        <v>88</v>
      </c>
      <c r="AT14" s="127" t="s">
        <v>89</v>
      </c>
      <c r="AU14" s="127" t="s">
        <v>90</v>
      </c>
      <c r="AV14" s="579"/>
      <c r="AW14" s="127" t="s">
        <v>87</v>
      </c>
      <c r="AX14" s="127" t="s">
        <v>88</v>
      </c>
      <c r="AY14" s="127" t="s">
        <v>89</v>
      </c>
      <c r="AZ14" s="127" t="s">
        <v>90</v>
      </c>
      <c r="BA14" s="579"/>
      <c r="BB14" s="581"/>
      <c r="BC14" s="107" t="s">
        <v>91</v>
      </c>
      <c r="BD14" s="107" t="s">
        <v>92</v>
      </c>
      <c r="BE14" s="107" t="s">
        <v>89</v>
      </c>
      <c r="BF14" s="107" t="s">
        <v>90</v>
      </c>
      <c r="BG14" s="579"/>
      <c r="BH14" s="101">
        <f t="shared" ref="BH14:BW14" si="0">BH15+BH43+BH127</f>
        <v>0</v>
      </c>
      <c r="BI14" s="134">
        <f t="shared" si="0"/>
        <v>0</v>
      </c>
      <c r="BJ14" s="101">
        <f t="shared" si="0"/>
        <v>0</v>
      </c>
      <c r="BK14" s="134">
        <f t="shared" si="0"/>
        <v>0</v>
      </c>
      <c r="BL14" s="101">
        <f t="shared" si="0"/>
        <v>30</v>
      </c>
      <c r="BM14" s="134">
        <f t="shared" si="0"/>
        <v>2</v>
      </c>
      <c r="BN14" s="101">
        <f t="shared" si="0"/>
        <v>0</v>
      </c>
      <c r="BO14" s="134">
        <f t="shared" si="0"/>
        <v>0</v>
      </c>
      <c r="BP14" s="101">
        <f t="shared" si="0"/>
        <v>0</v>
      </c>
      <c r="BQ14" s="135">
        <f t="shared" si="0"/>
        <v>0</v>
      </c>
      <c r="BR14" s="101">
        <f t="shared" si="0"/>
        <v>15</v>
      </c>
      <c r="BS14" s="134">
        <f t="shared" si="0"/>
        <v>1</v>
      </c>
      <c r="BT14" s="101">
        <f t="shared" si="0"/>
        <v>0</v>
      </c>
      <c r="BU14" s="134">
        <f t="shared" si="0"/>
        <v>0</v>
      </c>
      <c r="BV14" s="101">
        <f t="shared" si="0"/>
        <v>0</v>
      </c>
      <c r="BW14" s="120">
        <f t="shared" si="0"/>
        <v>0</v>
      </c>
      <c r="BX14" s="136" t="s">
        <v>93</v>
      </c>
      <c r="BY14" s="137" t="s">
        <v>94</v>
      </c>
      <c r="BZ14" s="130"/>
      <c r="CA14" s="131">
        <f t="shared" ref="CA14:CW14" si="1">CA15+CA43+CA127</f>
        <v>11</v>
      </c>
      <c r="CB14" s="130">
        <f t="shared" si="1"/>
        <v>0</v>
      </c>
      <c r="CC14" s="131">
        <f t="shared" si="1"/>
        <v>0</v>
      </c>
      <c r="CD14" s="130">
        <f t="shared" si="1"/>
        <v>0</v>
      </c>
      <c r="CE14" s="131">
        <f t="shared" si="1"/>
        <v>0</v>
      </c>
      <c r="CF14" s="130">
        <f t="shared" si="1"/>
        <v>0</v>
      </c>
      <c r="CG14" s="131">
        <f t="shared" si="1"/>
        <v>0</v>
      </c>
      <c r="CH14" s="130">
        <f t="shared" si="1"/>
        <v>1165</v>
      </c>
      <c r="CI14" s="131">
        <f t="shared" si="1"/>
        <v>65</v>
      </c>
      <c r="CJ14" s="130">
        <f t="shared" si="1"/>
        <v>0</v>
      </c>
      <c r="CK14" s="131">
        <f t="shared" si="1"/>
        <v>0</v>
      </c>
      <c r="CL14" s="130">
        <f t="shared" si="1"/>
        <v>0</v>
      </c>
      <c r="CM14" s="131">
        <f t="shared" si="1"/>
        <v>0</v>
      </c>
      <c r="CN14" s="130">
        <f t="shared" si="1"/>
        <v>15</v>
      </c>
      <c r="CO14" s="131">
        <f t="shared" si="1"/>
        <v>1</v>
      </c>
      <c r="CP14" s="130">
        <f t="shared" si="1"/>
        <v>0</v>
      </c>
      <c r="CQ14" s="131">
        <f t="shared" si="1"/>
        <v>0</v>
      </c>
      <c r="CR14" s="138">
        <f t="shared" si="1"/>
        <v>30</v>
      </c>
      <c r="CS14" s="131">
        <f t="shared" si="1"/>
        <v>2</v>
      </c>
      <c r="CT14" s="130">
        <f t="shared" si="1"/>
        <v>30</v>
      </c>
      <c r="CU14" s="131">
        <f t="shared" si="1"/>
        <v>3</v>
      </c>
      <c r="CV14" s="130">
        <f t="shared" si="1"/>
        <v>105</v>
      </c>
      <c r="CW14" s="131">
        <f t="shared" si="1"/>
        <v>17</v>
      </c>
      <c r="CX14" s="139">
        <f>CX127+CX43+CX15</f>
        <v>30</v>
      </c>
      <c r="CY14" s="122">
        <f>BB135/25</f>
        <v>129.76</v>
      </c>
      <c r="CZ14" s="140">
        <f>CY14*100/180</f>
        <v>72.088888888888889</v>
      </c>
      <c r="DA14" s="89">
        <f>CX14/25</f>
        <v>1.2</v>
      </c>
      <c r="DB14" s="95">
        <f>DA14*100/180</f>
        <v>0.66666666666666663</v>
      </c>
      <c r="DC14" s="89">
        <f>CZ14+DB14</f>
        <v>72.75555555555556</v>
      </c>
      <c r="DD14" s="141" t="s">
        <v>95</v>
      </c>
      <c r="DE14" s="142" t="s">
        <v>49</v>
      </c>
      <c r="DF14" s="142" t="s">
        <v>96</v>
      </c>
      <c r="DG14" s="141" t="s">
        <v>95</v>
      </c>
      <c r="DH14" s="143" t="s">
        <v>49</v>
      </c>
      <c r="DI14" s="144" t="s">
        <v>96</v>
      </c>
      <c r="DJ14" s="120" t="s">
        <v>49</v>
      </c>
      <c r="DK14" s="120" t="s">
        <v>96</v>
      </c>
      <c r="DL14" s="120" t="s">
        <v>49</v>
      </c>
      <c r="DM14" s="120" t="s">
        <v>58</v>
      </c>
      <c r="DN14" s="577"/>
      <c r="DO14" s="84"/>
      <c r="DP14" s="84"/>
      <c r="DQ14" s="84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120"/>
      <c r="EC14" s="121" t="s">
        <v>95</v>
      </c>
      <c r="ED14" s="122" t="s">
        <v>49</v>
      </c>
      <c r="EE14" s="410" t="s">
        <v>49</v>
      </c>
      <c r="EF14" s="88" t="s">
        <v>96</v>
      </c>
    </row>
    <row r="15" spans="1:164" s="16" customFormat="1" ht="19.899999999999999" customHeight="1">
      <c r="A15" s="591" t="s">
        <v>103</v>
      </c>
      <c r="B15" s="592"/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  <c r="AC15" s="592"/>
      <c r="AD15" s="592"/>
      <c r="AE15" s="592"/>
      <c r="AF15" s="592"/>
      <c r="AG15" s="592"/>
      <c r="AH15" s="592"/>
      <c r="AI15" s="592"/>
      <c r="AJ15" s="592"/>
      <c r="AK15" s="592"/>
      <c r="AL15" s="592"/>
      <c r="AM15" s="592"/>
      <c r="AN15" s="592"/>
      <c r="AO15" s="592"/>
      <c r="AP15" s="592"/>
      <c r="AQ15" s="592"/>
      <c r="AR15" s="592"/>
      <c r="AS15" s="592"/>
      <c r="AT15" s="592"/>
      <c r="AU15" s="592"/>
      <c r="AV15" s="592"/>
      <c r="AW15" s="592"/>
      <c r="AX15" s="592"/>
      <c r="AY15" s="592"/>
      <c r="AZ15" s="592"/>
      <c r="BA15" s="593"/>
      <c r="BB15" s="146">
        <f t="shared" ref="BB15:BG15" si="2">SUM(BB16+BB20)</f>
        <v>349</v>
      </c>
      <c r="BC15" s="146">
        <f t="shared" si="2"/>
        <v>49</v>
      </c>
      <c r="BD15" s="146">
        <f t="shared" si="2"/>
        <v>300</v>
      </c>
      <c r="BE15" s="146">
        <f t="shared" si="2"/>
        <v>0</v>
      </c>
      <c r="BF15" s="146">
        <f t="shared" si="2"/>
        <v>0</v>
      </c>
      <c r="BG15" s="147">
        <f t="shared" si="2"/>
        <v>28</v>
      </c>
      <c r="BH15" s="146">
        <f t="shared" ref="BH15:CG15" si="3">SUM(BH17:BH19,BH24:BH24,BH21:BH22,BH102:BH108)</f>
        <v>0</v>
      </c>
      <c r="BI15" s="147">
        <f t="shared" si="3"/>
        <v>0</v>
      </c>
      <c r="BJ15" s="146">
        <f t="shared" si="3"/>
        <v>0</v>
      </c>
      <c r="BK15" s="147">
        <f t="shared" si="3"/>
        <v>0</v>
      </c>
      <c r="BL15" s="146">
        <f t="shared" si="3"/>
        <v>30</v>
      </c>
      <c r="BM15" s="147">
        <f t="shared" si="3"/>
        <v>2</v>
      </c>
      <c r="BN15" s="146">
        <f t="shared" si="3"/>
        <v>0</v>
      </c>
      <c r="BO15" s="147">
        <f t="shared" si="3"/>
        <v>0</v>
      </c>
      <c r="BP15" s="146">
        <f t="shared" si="3"/>
        <v>0</v>
      </c>
      <c r="BQ15" s="148">
        <f t="shared" si="3"/>
        <v>0</v>
      </c>
      <c r="BR15" s="146">
        <f t="shared" si="3"/>
        <v>15</v>
      </c>
      <c r="BS15" s="147">
        <f t="shared" si="3"/>
        <v>1</v>
      </c>
      <c r="BT15" s="149">
        <f t="shared" si="3"/>
        <v>0</v>
      </c>
      <c r="BU15" s="147">
        <f t="shared" si="3"/>
        <v>0</v>
      </c>
      <c r="BV15" s="149">
        <f t="shared" si="3"/>
        <v>0</v>
      </c>
      <c r="BW15" s="147">
        <f t="shared" si="3"/>
        <v>0</v>
      </c>
      <c r="BX15" s="147">
        <f t="shared" si="3"/>
        <v>21</v>
      </c>
      <c r="BY15" s="150">
        <f t="shared" si="3"/>
        <v>206.33333333333334</v>
      </c>
      <c r="BZ15" s="146">
        <f t="shared" si="3"/>
        <v>120</v>
      </c>
      <c r="CA15" s="147">
        <f t="shared" si="3"/>
        <v>11</v>
      </c>
      <c r="CB15" s="146">
        <f t="shared" si="3"/>
        <v>0</v>
      </c>
      <c r="CC15" s="147">
        <f t="shared" si="3"/>
        <v>0</v>
      </c>
      <c r="CD15" s="146">
        <f t="shared" si="3"/>
        <v>0</v>
      </c>
      <c r="CE15" s="147">
        <f t="shared" si="3"/>
        <v>0</v>
      </c>
      <c r="CF15" s="146">
        <f t="shared" si="3"/>
        <v>0</v>
      </c>
      <c r="CG15" s="147">
        <f t="shared" si="3"/>
        <v>0</v>
      </c>
      <c r="CH15" s="147">
        <f>SUM(CH16,CH20,CH27)</f>
        <v>0</v>
      </c>
      <c r="CI15" s="147">
        <f>SUM(CI16,CI20,CI27)</f>
        <v>0</v>
      </c>
      <c r="CJ15" s="146">
        <f t="shared" ref="CJ15:DB15" si="4">SUM(CJ17:CJ19,CJ24:CJ24,CJ21:CJ22,CJ102:CJ108)</f>
        <v>0</v>
      </c>
      <c r="CK15" s="147">
        <f t="shared" si="4"/>
        <v>0</v>
      </c>
      <c r="CL15" s="146">
        <f t="shared" si="4"/>
        <v>0</v>
      </c>
      <c r="CM15" s="147">
        <f t="shared" si="4"/>
        <v>0</v>
      </c>
      <c r="CN15" s="146">
        <f t="shared" si="4"/>
        <v>15</v>
      </c>
      <c r="CO15" s="147">
        <f t="shared" si="4"/>
        <v>1</v>
      </c>
      <c r="CP15" s="151">
        <f t="shared" si="4"/>
        <v>0</v>
      </c>
      <c r="CQ15" s="147">
        <f t="shared" si="4"/>
        <v>0</v>
      </c>
      <c r="CR15" s="145">
        <f t="shared" si="4"/>
        <v>30</v>
      </c>
      <c r="CS15" s="147">
        <f t="shared" si="4"/>
        <v>2</v>
      </c>
      <c r="CT15" s="146">
        <f t="shared" si="4"/>
        <v>30</v>
      </c>
      <c r="CU15" s="147">
        <f t="shared" si="4"/>
        <v>3</v>
      </c>
      <c r="CV15" s="146">
        <f t="shared" si="4"/>
        <v>0</v>
      </c>
      <c r="CW15" s="147">
        <f t="shared" si="4"/>
        <v>0</v>
      </c>
      <c r="CX15" s="152">
        <f t="shared" si="4"/>
        <v>18</v>
      </c>
      <c r="CY15" s="149">
        <f t="shared" si="4"/>
        <v>12.599999999999998</v>
      </c>
      <c r="CZ15" s="153">
        <f t="shared" si="4"/>
        <v>6.9999999999999991</v>
      </c>
      <c r="DA15" s="147">
        <f t="shared" si="4"/>
        <v>0.58666666666666667</v>
      </c>
      <c r="DB15" s="154">
        <f t="shared" si="4"/>
        <v>1.4281481481481482</v>
      </c>
      <c r="DC15" s="154">
        <f>DB15*100/180</f>
        <v>0.79341563786008229</v>
      </c>
      <c r="DD15" s="149">
        <f t="shared" ref="DD15:DK15" si="5">SUM(DD17:DD19,DD24:DD24,DD21:DD22,DD102:DD108)</f>
        <v>0</v>
      </c>
      <c r="DE15" s="149">
        <f t="shared" si="5"/>
        <v>0</v>
      </c>
      <c r="DF15" s="149">
        <f t="shared" si="5"/>
        <v>0</v>
      </c>
      <c r="DG15" s="146">
        <f t="shared" si="5"/>
        <v>75</v>
      </c>
      <c r="DH15" s="147">
        <f t="shared" si="5"/>
        <v>6</v>
      </c>
      <c r="DI15" s="155">
        <f t="shared" si="5"/>
        <v>3.3333333333333335</v>
      </c>
      <c r="DJ15" s="156">
        <f t="shared" si="5"/>
        <v>11</v>
      </c>
      <c r="DK15" s="156">
        <f t="shared" si="5"/>
        <v>0</v>
      </c>
      <c r="DL15" s="156">
        <f>SUM(DL18:DL19,DL24:DL24,DL21:DL22,DL102:DL108)</f>
        <v>13</v>
      </c>
      <c r="DM15" s="156">
        <f>SUM(DM17:DM19,DM24:DM24,DM21:DM22,DM102:DM108)</f>
        <v>0</v>
      </c>
      <c r="DN15" s="157"/>
      <c r="DO15" s="158"/>
      <c r="DP15" s="158"/>
      <c r="DQ15" s="158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40">
        <f>SUM(EB17:EB134)</f>
        <v>164</v>
      </c>
      <c r="EC15" s="519">
        <f>SUM(EC17:EC134)</f>
        <v>1875</v>
      </c>
      <c r="ED15" s="140">
        <f>SUM(ED17:ED134)</f>
        <v>169</v>
      </c>
      <c r="EE15" s="426">
        <f>SUM(EE17:EE134)</f>
        <v>106</v>
      </c>
      <c r="EF15" s="159">
        <f>EE15*100/300</f>
        <v>35.333333333333336</v>
      </c>
    </row>
    <row r="16" spans="1:164" s="17" customFormat="1" ht="18" customHeight="1">
      <c r="A16" s="594" t="s">
        <v>244</v>
      </c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5"/>
      <c r="U16" s="595"/>
      <c r="V16" s="595"/>
      <c r="W16" s="595"/>
      <c r="X16" s="595"/>
      <c r="Y16" s="595"/>
      <c r="Z16" s="595"/>
      <c r="AA16" s="595"/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6"/>
      <c r="BB16" s="165">
        <f t="shared" ref="BB16:BG16" si="6">SUM(BB17:BB19)</f>
        <v>184</v>
      </c>
      <c r="BC16" s="165">
        <f t="shared" si="6"/>
        <v>4</v>
      </c>
      <c r="BD16" s="165">
        <f t="shared" si="6"/>
        <v>180</v>
      </c>
      <c r="BE16" s="165">
        <f t="shared" si="6"/>
        <v>0</v>
      </c>
      <c r="BF16" s="165">
        <f t="shared" si="6"/>
        <v>0</v>
      </c>
      <c r="BG16" s="166">
        <f t="shared" si="6"/>
        <v>13</v>
      </c>
      <c r="BH16" s="165"/>
      <c r="BI16" s="167"/>
      <c r="BJ16" s="165"/>
      <c r="BK16" s="167"/>
      <c r="BL16" s="165"/>
      <c r="BM16" s="167"/>
      <c r="BN16" s="165"/>
      <c r="BO16" s="167"/>
      <c r="BP16" s="165"/>
      <c r="BQ16" s="168"/>
      <c r="BR16" s="165"/>
      <c r="BS16" s="169"/>
      <c r="BT16" s="170"/>
      <c r="BU16" s="167"/>
      <c r="BV16" s="166"/>
      <c r="BW16" s="169"/>
      <c r="BX16" s="167"/>
      <c r="BY16" s="171"/>
      <c r="BZ16" s="165"/>
      <c r="CA16" s="167"/>
      <c r="CB16" s="165"/>
      <c r="CC16" s="167"/>
      <c r="CD16" s="165"/>
      <c r="CE16" s="167"/>
      <c r="CF16" s="165"/>
      <c r="CG16" s="167"/>
      <c r="CH16" s="165"/>
      <c r="CI16" s="167"/>
      <c r="CJ16" s="165"/>
      <c r="CK16" s="167"/>
      <c r="CL16" s="165"/>
      <c r="CM16" s="167"/>
      <c r="CN16" s="165"/>
      <c r="CO16" s="167"/>
      <c r="CP16" s="172"/>
      <c r="CQ16" s="167"/>
      <c r="CR16" s="163"/>
      <c r="CS16" s="167"/>
      <c r="CT16" s="165"/>
      <c r="CU16" s="167"/>
      <c r="CV16" s="165"/>
      <c r="CW16" s="167"/>
      <c r="CX16" s="170"/>
      <c r="CY16" s="166"/>
      <c r="CZ16" s="173"/>
      <c r="DA16" s="167"/>
      <c r="DB16" s="174"/>
      <c r="DC16" s="174"/>
      <c r="DD16" s="166"/>
      <c r="DE16" s="166"/>
      <c r="DF16" s="166"/>
      <c r="DG16" s="165"/>
      <c r="DH16" s="167"/>
      <c r="DI16" s="175"/>
      <c r="DJ16" s="176"/>
      <c r="DK16" s="176"/>
      <c r="DL16" s="176"/>
      <c r="DM16" s="176"/>
      <c r="DN16" s="177"/>
      <c r="DO16" s="178"/>
      <c r="DP16" s="178"/>
      <c r="DQ16" s="178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80"/>
      <c r="EC16" s="181"/>
      <c r="ED16" s="140"/>
      <c r="EE16" s="426"/>
      <c r="EF16" s="159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</row>
    <row r="17" spans="1:215" ht="21" customHeight="1">
      <c r="A17" s="107">
        <v>1</v>
      </c>
      <c r="B17" s="83" t="s">
        <v>105</v>
      </c>
      <c r="C17" s="197" t="s">
        <v>106</v>
      </c>
      <c r="D17" s="123">
        <v>4</v>
      </c>
      <c r="E17" s="123"/>
      <c r="F17" s="123"/>
      <c r="G17" s="123"/>
      <c r="H17" s="185">
        <v>0</v>
      </c>
      <c r="I17" s="123"/>
      <c r="J17" s="123"/>
      <c r="K17" s="123"/>
      <c r="L17" s="123"/>
      <c r="M17" s="185"/>
      <c r="N17" s="124"/>
      <c r="O17" s="124"/>
      <c r="P17" s="124"/>
      <c r="Q17" s="124"/>
      <c r="R17" s="185"/>
      <c r="S17" s="124"/>
      <c r="T17" s="124"/>
      <c r="U17" s="124"/>
      <c r="V17" s="124"/>
      <c r="W17" s="185"/>
      <c r="X17" s="125"/>
      <c r="Y17" s="125"/>
      <c r="Z17" s="125"/>
      <c r="AA17" s="125"/>
      <c r="AB17" s="185"/>
      <c r="AC17" s="125"/>
      <c r="AD17" s="125"/>
      <c r="AE17" s="125"/>
      <c r="AF17" s="125"/>
      <c r="AG17" s="185"/>
      <c r="AH17" s="186"/>
      <c r="AI17" s="186"/>
      <c r="AJ17" s="186"/>
      <c r="AK17" s="186"/>
      <c r="AL17" s="185"/>
      <c r="AM17" s="186"/>
      <c r="AN17" s="186"/>
      <c r="AO17" s="186"/>
      <c r="AP17" s="186"/>
      <c r="AQ17" s="187"/>
      <c r="AR17" s="188"/>
      <c r="AS17" s="188"/>
      <c r="AT17" s="188"/>
      <c r="AU17" s="188"/>
      <c r="AV17" s="187"/>
      <c r="AW17" s="188"/>
      <c r="AX17" s="188"/>
      <c r="AY17" s="188"/>
      <c r="AZ17" s="188"/>
      <c r="BA17" s="185"/>
      <c r="BB17" s="189">
        <f>BC17+BD17+BE17+BF17</f>
        <v>4</v>
      </c>
      <c r="BC17" s="107">
        <f>D17+I17+N17+S17+X17+AC17+AH17+AM17+AR17+AW17</f>
        <v>4</v>
      </c>
      <c r="BD17" s="107">
        <f t="shared" ref="BD17:BG19" si="7">E17+J17+O17+T17+Y17+AD17+AI17+AN17+AS17+AX17</f>
        <v>0</v>
      </c>
      <c r="BE17" s="107">
        <f t="shared" si="7"/>
        <v>0</v>
      </c>
      <c r="BF17" s="107">
        <f t="shared" si="7"/>
        <v>0</v>
      </c>
      <c r="BG17" s="120">
        <f t="shared" si="7"/>
        <v>0</v>
      </c>
      <c r="BH17" s="190"/>
      <c r="BI17" s="191"/>
      <c r="BJ17" s="129"/>
      <c r="BK17" s="192"/>
      <c r="BL17" s="190"/>
      <c r="BM17" s="192"/>
      <c r="BN17" s="190"/>
      <c r="BO17" s="191"/>
      <c r="BP17" s="104"/>
      <c r="BQ17" s="193"/>
      <c r="BR17" s="107"/>
      <c r="BS17" s="194"/>
      <c r="BT17" s="102"/>
      <c r="BU17" s="120"/>
      <c r="BV17" s="107"/>
      <c r="BW17" s="134"/>
      <c r="BX17" s="120"/>
      <c r="BY17" s="122"/>
      <c r="BZ17" s="130"/>
      <c r="CA17" s="131"/>
      <c r="CB17" s="130"/>
      <c r="CC17" s="131"/>
      <c r="CD17" s="130"/>
      <c r="CE17" s="131"/>
      <c r="CF17" s="130"/>
      <c r="CG17" s="131"/>
      <c r="CH17" s="130"/>
      <c r="CI17" s="131"/>
      <c r="CJ17" s="130"/>
      <c r="CK17" s="131"/>
      <c r="CL17" s="130"/>
      <c r="CM17" s="131"/>
      <c r="CN17" s="130"/>
      <c r="CO17" s="131"/>
      <c r="CP17" s="195"/>
      <c r="CQ17" s="131"/>
      <c r="CR17" s="138"/>
      <c r="CS17" s="131"/>
      <c r="CT17" s="130"/>
      <c r="CU17" s="131"/>
      <c r="CV17" s="130"/>
      <c r="CW17" s="131"/>
      <c r="CX17" s="102"/>
      <c r="CY17" s="120">
        <f>BG17</f>
        <v>0</v>
      </c>
      <c r="CZ17" s="140"/>
      <c r="DA17" s="120">
        <f>CZ17/25</f>
        <v>0</v>
      </c>
      <c r="DB17" s="140">
        <f>DA17*100/180</f>
        <v>0</v>
      </c>
      <c r="DC17" s="140">
        <f>DB17*100/180</f>
        <v>0</v>
      </c>
      <c r="DD17" s="23"/>
      <c r="DE17" s="23"/>
      <c r="DF17" s="23"/>
      <c r="DG17" s="107"/>
      <c r="DH17" s="120"/>
      <c r="DI17" s="196"/>
      <c r="DJ17" s="120"/>
      <c r="DK17" s="120"/>
      <c r="DL17" s="120"/>
      <c r="DM17" s="120"/>
      <c r="DN17" s="83"/>
      <c r="DO17" s="84"/>
      <c r="DP17" s="84"/>
      <c r="DQ17" s="84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120"/>
      <c r="EC17" s="121"/>
      <c r="ED17" s="122"/>
      <c r="EE17" s="410"/>
      <c r="EF17" s="88"/>
    </row>
    <row r="18" spans="1:215" ht="21" customHeight="1">
      <c r="A18" s="107">
        <v>2</v>
      </c>
      <c r="B18" s="83" t="s">
        <v>107</v>
      </c>
      <c r="C18" s="197" t="s">
        <v>373</v>
      </c>
      <c r="D18" s="198"/>
      <c r="E18" s="123">
        <v>30</v>
      </c>
      <c r="F18" s="123"/>
      <c r="G18" s="123"/>
      <c r="H18" s="187">
        <v>4</v>
      </c>
      <c r="I18" s="123"/>
      <c r="J18" s="123">
        <v>30</v>
      </c>
      <c r="K18" s="123"/>
      <c r="L18" s="123"/>
      <c r="M18" s="187">
        <v>3</v>
      </c>
      <c r="N18" s="124"/>
      <c r="O18" s="199">
        <v>30</v>
      </c>
      <c r="P18" s="124"/>
      <c r="Q18" s="124"/>
      <c r="R18" s="200">
        <v>3</v>
      </c>
      <c r="S18" s="124"/>
      <c r="T18" s="124">
        <v>30</v>
      </c>
      <c r="U18" s="124"/>
      <c r="V18" s="124"/>
      <c r="W18" s="185">
        <v>3</v>
      </c>
      <c r="X18" s="125"/>
      <c r="Y18" s="125"/>
      <c r="Z18" s="125"/>
      <c r="AA18" s="125"/>
      <c r="AB18" s="185"/>
      <c r="AC18" s="125"/>
      <c r="AD18" s="125"/>
      <c r="AE18" s="125"/>
      <c r="AF18" s="125"/>
      <c r="AG18" s="185"/>
      <c r="AH18" s="186"/>
      <c r="AI18" s="186"/>
      <c r="AJ18" s="186"/>
      <c r="AK18" s="186"/>
      <c r="AL18" s="185"/>
      <c r="AM18" s="186"/>
      <c r="AN18" s="186"/>
      <c r="AO18" s="186"/>
      <c r="AP18" s="186"/>
      <c r="AQ18" s="187"/>
      <c r="AR18" s="188"/>
      <c r="AS18" s="188"/>
      <c r="AT18" s="188"/>
      <c r="AU18" s="188"/>
      <c r="AV18" s="187"/>
      <c r="AW18" s="188"/>
      <c r="AX18" s="188"/>
      <c r="AY18" s="188"/>
      <c r="AZ18" s="188"/>
      <c r="BA18" s="185"/>
      <c r="BB18" s="189">
        <f>BC18+BD18+BE18+BF18</f>
        <v>120</v>
      </c>
      <c r="BC18" s="107">
        <f>D18+I18+N18+S18+X18+AC18+AH18+AM18+AR18+AW18</f>
        <v>0</v>
      </c>
      <c r="BD18" s="107">
        <f t="shared" si="7"/>
        <v>120</v>
      </c>
      <c r="BE18" s="107">
        <f t="shared" si="7"/>
        <v>0</v>
      </c>
      <c r="BF18" s="107">
        <f t="shared" si="7"/>
        <v>0</v>
      </c>
      <c r="BG18" s="120">
        <f t="shared" si="7"/>
        <v>13</v>
      </c>
      <c r="BH18" s="107"/>
      <c r="BI18" s="194"/>
      <c r="BJ18" s="102"/>
      <c r="BK18" s="120"/>
      <c r="BL18" s="107"/>
      <c r="BM18" s="120"/>
      <c r="BN18" s="107"/>
      <c r="BO18" s="194"/>
      <c r="BP18" s="102"/>
      <c r="BQ18" s="193"/>
      <c r="BR18" s="107"/>
      <c r="BS18" s="194"/>
      <c r="BT18" s="102"/>
      <c r="BU18" s="120"/>
      <c r="BV18" s="107"/>
      <c r="BW18" s="134"/>
      <c r="BX18" s="120">
        <f>BG18</f>
        <v>13</v>
      </c>
      <c r="BY18" s="122">
        <f>BX18*100/BG135</f>
        <v>4.333333333333333</v>
      </c>
      <c r="BZ18" s="130"/>
      <c r="CA18" s="131"/>
      <c r="CB18" s="130"/>
      <c r="CC18" s="131"/>
      <c r="CD18" s="130"/>
      <c r="CE18" s="131"/>
      <c r="CF18" s="201"/>
      <c r="CG18" s="202"/>
      <c r="CH18" s="130"/>
      <c r="CI18" s="131"/>
      <c r="CJ18" s="130"/>
      <c r="CK18" s="131"/>
      <c r="CL18" s="201"/>
      <c r="CM18" s="202"/>
      <c r="CN18" s="130"/>
      <c r="CO18" s="131"/>
      <c r="CP18" s="195"/>
      <c r="CQ18" s="131"/>
      <c r="CR18" s="138"/>
      <c r="CS18" s="131"/>
      <c r="CT18" s="130"/>
      <c r="CU18" s="131"/>
      <c r="CV18" s="130"/>
      <c r="CW18" s="131"/>
      <c r="CX18" s="86">
        <v>6</v>
      </c>
      <c r="CY18" s="120">
        <f>BB18/25</f>
        <v>4.8</v>
      </c>
      <c r="CZ18" s="140">
        <f>CY18*100/180</f>
        <v>2.6666666666666665</v>
      </c>
      <c r="DA18" s="120">
        <f>CZ18/25</f>
        <v>0.10666666666666666</v>
      </c>
      <c r="DB18" s="140">
        <f>DA18*100/180</f>
        <v>5.9259259259259255E-2</v>
      </c>
      <c r="DC18" s="140">
        <f>CZ18+DB18</f>
        <v>2.7259259259259259</v>
      </c>
      <c r="DD18" s="23"/>
      <c r="DE18" s="23"/>
      <c r="DF18" s="23"/>
      <c r="DG18" s="107"/>
      <c r="DH18" s="120"/>
      <c r="DI18" s="196"/>
      <c r="DJ18" s="120"/>
      <c r="DK18" s="120"/>
      <c r="DL18" s="120">
        <f>BG18</f>
        <v>13</v>
      </c>
      <c r="DM18" s="120"/>
      <c r="DN18" s="83" t="s">
        <v>109</v>
      </c>
      <c r="DO18" s="84"/>
      <c r="DP18" s="84"/>
      <c r="DQ18" s="84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120"/>
      <c r="EC18" s="121"/>
      <c r="ED18" s="122"/>
      <c r="EE18" s="410">
        <v>13</v>
      </c>
      <c r="EF18" s="88"/>
    </row>
    <row r="19" spans="1:215" ht="21" customHeight="1">
      <c r="A19" s="107">
        <v>3</v>
      </c>
      <c r="B19" s="83" t="s">
        <v>309</v>
      </c>
      <c r="C19" s="197" t="s">
        <v>106</v>
      </c>
      <c r="D19" s="123"/>
      <c r="E19" s="123">
        <v>30</v>
      </c>
      <c r="F19" s="123"/>
      <c r="G19" s="123"/>
      <c r="H19" s="187">
        <v>0</v>
      </c>
      <c r="I19" s="123"/>
      <c r="J19" s="123">
        <v>30</v>
      </c>
      <c r="K19" s="123"/>
      <c r="L19" s="123"/>
      <c r="M19" s="187">
        <v>0</v>
      </c>
      <c r="N19" s="124"/>
      <c r="O19" s="124"/>
      <c r="P19" s="124"/>
      <c r="Q19" s="124"/>
      <c r="R19" s="185"/>
      <c r="S19" s="124"/>
      <c r="T19" s="124"/>
      <c r="U19" s="124"/>
      <c r="V19" s="124"/>
      <c r="W19" s="185"/>
      <c r="X19" s="125"/>
      <c r="Y19" s="125"/>
      <c r="Z19" s="125"/>
      <c r="AA19" s="125"/>
      <c r="AB19" s="185"/>
      <c r="AC19" s="125"/>
      <c r="AD19" s="125"/>
      <c r="AE19" s="125"/>
      <c r="AF19" s="125"/>
      <c r="AG19" s="185"/>
      <c r="AH19" s="186"/>
      <c r="AI19" s="186"/>
      <c r="AJ19" s="186"/>
      <c r="AK19" s="186"/>
      <c r="AL19" s="185"/>
      <c r="AM19" s="186"/>
      <c r="AN19" s="186"/>
      <c r="AO19" s="186"/>
      <c r="AP19" s="186"/>
      <c r="AQ19" s="187"/>
      <c r="AR19" s="188"/>
      <c r="AS19" s="188"/>
      <c r="AT19" s="188"/>
      <c r="AU19" s="188"/>
      <c r="AV19" s="187"/>
      <c r="AW19" s="188"/>
      <c r="AX19" s="188"/>
      <c r="AY19" s="188"/>
      <c r="AZ19" s="188"/>
      <c r="BA19" s="185"/>
      <c r="BB19" s="189">
        <f>BC19+BD19+BE19+BF19</f>
        <v>60</v>
      </c>
      <c r="BC19" s="107">
        <f>D19+I19+N19+S19+X19+AC19+AH19+AM19+AR19+AW19</f>
        <v>0</v>
      </c>
      <c r="BD19" s="107">
        <f t="shared" si="7"/>
        <v>60</v>
      </c>
      <c r="BE19" s="107">
        <f t="shared" si="7"/>
        <v>0</v>
      </c>
      <c r="BF19" s="107">
        <f t="shared" si="7"/>
        <v>0</v>
      </c>
      <c r="BG19" s="120">
        <f t="shared" si="7"/>
        <v>0</v>
      </c>
      <c r="BH19" s="107"/>
      <c r="BI19" s="194"/>
      <c r="BJ19" s="102"/>
      <c r="BK19" s="120"/>
      <c r="BL19" s="107"/>
      <c r="BM19" s="120"/>
      <c r="BN19" s="107"/>
      <c r="BO19" s="194"/>
      <c r="BP19" s="102"/>
      <c r="BQ19" s="193"/>
      <c r="BR19" s="107"/>
      <c r="BS19" s="194"/>
      <c r="BT19" s="102"/>
      <c r="BU19" s="120"/>
      <c r="BV19" s="107"/>
      <c r="BW19" s="134"/>
      <c r="BX19" s="120">
        <f>BG19</f>
        <v>0</v>
      </c>
      <c r="BY19" s="122"/>
      <c r="BZ19" s="130"/>
      <c r="CA19" s="131"/>
      <c r="CB19" s="130"/>
      <c r="CC19" s="131"/>
      <c r="CD19" s="130"/>
      <c r="CE19" s="131"/>
      <c r="CF19" s="201"/>
      <c r="CG19" s="202"/>
      <c r="CH19" s="130"/>
      <c r="CI19" s="131"/>
      <c r="CJ19" s="130"/>
      <c r="CK19" s="131"/>
      <c r="CL19" s="201"/>
      <c r="CM19" s="202"/>
      <c r="CN19" s="130"/>
      <c r="CO19" s="131"/>
      <c r="CP19" s="195"/>
      <c r="CQ19" s="131"/>
      <c r="CR19" s="138"/>
      <c r="CS19" s="131"/>
      <c r="CT19" s="130"/>
      <c r="CU19" s="131"/>
      <c r="CV19" s="130"/>
      <c r="CW19" s="131"/>
      <c r="CX19" s="102"/>
      <c r="CY19" s="120">
        <v>0</v>
      </c>
      <c r="CZ19" s="140">
        <f>CY19*100/180</f>
        <v>0</v>
      </c>
      <c r="DA19" s="120">
        <f>CZ19/25</f>
        <v>0</v>
      </c>
      <c r="DB19" s="140">
        <f>DA19*100/180</f>
        <v>0</v>
      </c>
      <c r="DC19" s="140">
        <f>CZ19+DB19</f>
        <v>0</v>
      </c>
      <c r="DD19" s="23"/>
      <c r="DE19" s="23"/>
      <c r="DF19" s="23"/>
      <c r="DG19" s="107"/>
      <c r="DH19" s="120"/>
      <c r="DI19" s="196"/>
      <c r="DJ19" s="120"/>
      <c r="DK19" s="120"/>
      <c r="DL19" s="120"/>
      <c r="DM19" s="120"/>
      <c r="DN19" s="83" t="s">
        <v>142</v>
      </c>
      <c r="DO19" s="84"/>
      <c r="DP19" s="84"/>
      <c r="DQ19" s="84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120"/>
      <c r="EC19" s="121"/>
      <c r="ED19" s="122"/>
      <c r="EE19" s="410"/>
      <c r="EF19" s="88"/>
    </row>
    <row r="20" spans="1:215" s="19" customFormat="1" ht="19.899999999999999" customHeight="1">
      <c r="A20" s="597" t="s">
        <v>110</v>
      </c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9"/>
      <c r="BB20" s="205">
        <f t="shared" ref="BB20:BG20" si="8">SUM(BB21:BB25)</f>
        <v>165</v>
      </c>
      <c r="BC20" s="205">
        <f t="shared" si="8"/>
        <v>45</v>
      </c>
      <c r="BD20" s="205">
        <f t="shared" si="8"/>
        <v>120</v>
      </c>
      <c r="BE20" s="205">
        <f t="shared" si="8"/>
        <v>0</v>
      </c>
      <c r="BF20" s="205">
        <f t="shared" si="8"/>
        <v>0</v>
      </c>
      <c r="BG20" s="176">
        <f t="shared" si="8"/>
        <v>15</v>
      </c>
      <c r="BH20" s="205">
        <f t="shared" ref="BH20:BY20" si="9">SUM(BH21:BH24)</f>
        <v>0</v>
      </c>
      <c r="BI20" s="205">
        <f t="shared" si="9"/>
        <v>0</v>
      </c>
      <c r="BJ20" s="205">
        <f t="shared" si="9"/>
        <v>0</v>
      </c>
      <c r="BK20" s="205">
        <f t="shared" si="9"/>
        <v>0</v>
      </c>
      <c r="BL20" s="205">
        <f t="shared" si="9"/>
        <v>30</v>
      </c>
      <c r="BM20" s="205">
        <f t="shared" si="9"/>
        <v>2</v>
      </c>
      <c r="BN20" s="205">
        <f t="shared" si="9"/>
        <v>0</v>
      </c>
      <c r="BO20" s="205">
        <f t="shared" si="9"/>
        <v>0</v>
      </c>
      <c r="BP20" s="205">
        <f t="shared" si="9"/>
        <v>0</v>
      </c>
      <c r="BQ20" s="205">
        <f t="shared" si="9"/>
        <v>0</v>
      </c>
      <c r="BR20" s="205">
        <f t="shared" si="9"/>
        <v>0</v>
      </c>
      <c r="BS20" s="205">
        <f t="shared" si="9"/>
        <v>0</v>
      </c>
      <c r="BT20" s="205">
        <f t="shared" si="9"/>
        <v>0</v>
      </c>
      <c r="BU20" s="205">
        <f t="shared" si="9"/>
        <v>0</v>
      </c>
      <c r="BV20" s="205">
        <f t="shared" si="9"/>
        <v>0</v>
      </c>
      <c r="BW20" s="205">
        <f t="shared" si="9"/>
        <v>0</v>
      </c>
      <c r="BX20" s="205">
        <f t="shared" si="9"/>
        <v>8</v>
      </c>
      <c r="BY20" s="205">
        <f t="shared" si="9"/>
        <v>202</v>
      </c>
      <c r="BZ20" s="206">
        <f t="shared" ref="BZ20:DI20" si="10">SUM(BZ24:BZ24)</f>
        <v>30</v>
      </c>
      <c r="CA20" s="206">
        <f t="shared" si="10"/>
        <v>3</v>
      </c>
      <c r="CB20" s="206">
        <f t="shared" si="10"/>
        <v>0</v>
      </c>
      <c r="CC20" s="206">
        <f t="shared" si="10"/>
        <v>0</v>
      </c>
      <c r="CD20" s="206">
        <f t="shared" si="10"/>
        <v>0</v>
      </c>
      <c r="CE20" s="206">
        <f t="shared" si="10"/>
        <v>0</v>
      </c>
      <c r="CF20" s="206">
        <f t="shared" si="10"/>
        <v>0</v>
      </c>
      <c r="CG20" s="206">
        <f t="shared" si="10"/>
        <v>0</v>
      </c>
      <c r="CH20" s="206">
        <f t="shared" si="10"/>
        <v>0</v>
      </c>
      <c r="CI20" s="206">
        <f t="shared" si="10"/>
        <v>0</v>
      </c>
      <c r="CJ20" s="206">
        <f t="shared" si="10"/>
        <v>0</v>
      </c>
      <c r="CK20" s="206">
        <f t="shared" si="10"/>
        <v>0</v>
      </c>
      <c r="CL20" s="206">
        <f t="shared" si="10"/>
        <v>0</v>
      </c>
      <c r="CM20" s="206">
        <f t="shared" si="10"/>
        <v>0</v>
      </c>
      <c r="CN20" s="206">
        <f t="shared" si="10"/>
        <v>0</v>
      </c>
      <c r="CO20" s="206">
        <f t="shared" si="10"/>
        <v>0</v>
      </c>
      <c r="CP20" s="206">
        <f t="shared" si="10"/>
        <v>0</v>
      </c>
      <c r="CQ20" s="206">
        <f t="shared" si="10"/>
        <v>0</v>
      </c>
      <c r="CR20" s="206">
        <f t="shared" si="10"/>
        <v>0</v>
      </c>
      <c r="CS20" s="206">
        <f t="shared" si="10"/>
        <v>0</v>
      </c>
      <c r="CT20" s="206">
        <f t="shared" si="10"/>
        <v>0</v>
      </c>
      <c r="CU20" s="206">
        <f t="shared" si="10"/>
        <v>0</v>
      </c>
      <c r="CV20" s="206">
        <f t="shared" si="10"/>
        <v>0</v>
      </c>
      <c r="CW20" s="206">
        <f t="shared" si="10"/>
        <v>0</v>
      </c>
      <c r="CX20" s="206">
        <f t="shared" si="10"/>
        <v>4</v>
      </c>
      <c r="CY20" s="206">
        <f t="shared" si="10"/>
        <v>1.2</v>
      </c>
      <c r="CZ20" s="206">
        <f t="shared" si="10"/>
        <v>0.66666666666666663</v>
      </c>
      <c r="DA20" s="206">
        <f t="shared" si="10"/>
        <v>0.16</v>
      </c>
      <c r="DB20" s="206">
        <f t="shared" si="10"/>
        <v>8.8888888888888892E-2</v>
      </c>
      <c r="DC20" s="206">
        <f t="shared" si="10"/>
        <v>0.75555555555555554</v>
      </c>
      <c r="DD20" s="206">
        <f t="shared" si="10"/>
        <v>0</v>
      </c>
      <c r="DE20" s="206">
        <f t="shared" si="10"/>
        <v>0</v>
      </c>
      <c r="DF20" s="206">
        <f t="shared" si="10"/>
        <v>0</v>
      </c>
      <c r="DG20" s="205">
        <f t="shared" si="10"/>
        <v>0</v>
      </c>
      <c r="DH20" s="176">
        <f t="shared" si="10"/>
        <v>0</v>
      </c>
      <c r="DI20" s="176">
        <f t="shared" si="10"/>
        <v>0</v>
      </c>
      <c r="DJ20" s="207"/>
      <c r="DK20" s="207"/>
      <c r="DL20" s="207"/>
      <c r="DM20" s="208"/>
      <c r="DN20" s="209"/>
      <c r="DO20" s="84"/>
      <c r="DP20" s="84"/>
      <c r="DQ20" s="84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120"/>
      <c r="EC20" s="121"/>
      <c r="ED20" s="122"/>
      <c r="EE20" s="410"/>
      <c r="EF20" s="88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</row>
    <row r="21" spans="1:215" ht="27" customHeight="1">
      <c r="A21" s="107">
        <v>4</v>
      </c>
      <c r="B21" s="82" t="s">
        <v>111</v>
      </c>
      <c r="C21" s="197" t="s">
        <v>112</v>
      </c>
      <c r="D21" s="123"/>
      <c r="E21" s="123"/>
      <c r="F21" s="123"/>
      <c r="G21" s="123"/>
      <c r="H21" s="187"/>
      <c r="I21" s="210"/>
      <c r="J21" s="123"/>
      <c r="K21" s="123"/>
      <c r="L21" s="123"/>
      <c r="M21" s="187"/>
      <c r="N21" s="124"/>
      <c r="O21" s="124"/>
      <c r="P21" s="124"/>
      <c r="Q21" s="124"/>
      <c r="R21" s="187"/>
      <c r="S21" s="124"/>
      <c r="T21" s="124">
        <v>30</v>
      </c>
      <c r="U21" s="124"/>
      <c r="V21" s="124"/>
      <c r="W21" s="185">
        <v>2</v>
      </c>
      <c r="X21" s="125"/>
      <c r="Y21" s="125"/>
      <c r="Z21" s="125"/>
      <c r="AA21" s="125"/>
      <c r="AB21" s="187"/>
      <c r="AC21" s="125"/>
      <c r="AD21" s="125"/>
      <c r="AE21" s="125"/>
      <c r="AF21" s="125"/>
      <c r="AG21" s="187"/>
      <c r="AH21" s="186"/>
      <c r="AI21" s="186"/>
      <c r="AJ21" s="186"/>
      <c r="AK21" s="186"/>
      <c r="AL21" s="187"/>
      <c r="AM21" s="186"/>
      <c r="AN21" s="186"/>
      <c r="AO21" s="186"/>
      <c r="AP21" s="186"/>
      <c r="AQ21" s="211"/>
      <c r="AR21" s="188"/>
      <c r="AS21" s="188"/>
      <c r="AT21" s="188"/>
      <c r="AU21" s="188"/>
      <c r="AV21" s="212"/>
      <c r="AW21" s="188"/>
      <c r="AX21" s="188"/>
      <c r="AY21" s="188"/>
      <c r="AZ21" s="188"/>
      <c r="BA21" s="213"/>
      <c r="BB21" s="214">
        <f>SUM(BC21:BF21)</f>
        <v>30</v>
      </c>
      <c r="BC21" s="107">
        <f>(D21+I21+N21+S21+X21+AC21+AH21+AM21+AR21+AW21)</f>
        <v>0</v>
      </c>
      <c r="BD21" s="107">
        <f>(E21+J21+O21+T21+Y21+AD21+AI21+AN21+AS21+AX21)</f>
        <v>30</v>
      </c>
      <c r="BE21" s="107">
        <f>(F21+K21+P21+U21+Z21+AE21+AJ21+AO21+AT21+AY21)</f>
        <v>0</v>
      </c>
      <c r="BF21" s="107">
        <f>(G21+L21+Q21+V21+AA21+AF21+AK21+AP21+AU21+AZ21)</f>
        <v>0</v>
      </c>
      <c r="BG21" s="187">
        <f t="shared" ref="BE21:BG25" si="11">SUM(H21,M21,R21,W21,AB21,AG21,AL21,AQ21,AV21,BA21)</f>
        <v>2</v>
      </c>
      <c r="BH21" s="107"/>
      <c r="BI21" s="194"/>
      <c r="BJ21" s="102"/>
      <c r="BK21" s="120"/>
      <c r="BL21" s="107">
        <f>BB21</f>
        <v>30</v>
      </c>
      <c r="BM21" s="120">
        <f>BG21</f>
        <v>2</v>
      </c>
      <c r="BN21" s="107"/>
      <c r="BO21" s="194"/>
      <c r="BP21" s="102"/>
      <c r="BQ21" s="193"/>
      <c r="BR21" s="107"/>
      <c r="BS21" s="194"/>
      <c r="BT21" s="102"/>
      <c r="BU21" s="120"/>
      <c r="BV21" s="107"/>
      <c r="BW21" s="134"/>
      <c r="BX21" s="120">
        <f>BG21</f>
        <v>2</v>
      </c>
      <c r="BY21" s="122">
        <f>BX21*100/BG133</f>
        <v>200</v>
      </c>
      <c r="BZ21" s="107">
        <f>BB21</f>
        <v>30</v>
      </c>
      <c r="CA21" s="120">
        <f>BG21</f>
        <v>2</v>
      </c>
      <c r="CB21" s="107"/>
      <c r="CC21" s="120"/>
      <c r="CD21" s="107"/>
      <c r="CE21" s="120"/>
      <c r="CF21" s="23"/>
      <c r="CG21" s="215"/>
      <c r="CH21" s="107"/>
      <c r="CI21" s="120"/>
      <c r="CJ21" s="107"/>
      <c r="CK21" s="120"/>
      <c r="CL21" s="23"/>
      <c r="CM21" s="215"/>
      <c r="CN21" s="107"/>
      <c r="CO21" s="120"/>
      <c r="CP21" s="184"/>
      <c r="CQ21" s="120"/>
      <c r="CR21" s="101"/>
      <c r="CS21" s="120"/>
      <c r="CT21" s="107"/>
      <c r="CU21" s="120"/>
      <c r="CV21" s="107"/>
      <c r="CW21" s="120"/>
      <c r="CX21" s="102">
        <v>4</v>
      </c>
      <c r="CY21" s="120">
        <f>BB21/25</f>
        <v>1.2</v>
      </c>
      <c r="CZ21" s="140">
        <f>CY21*100/180</f>
        <v>0.66666666666666663</v>
      </c>
      <c r="DA21" s="120">
        <f>CX21/25</f>
        <v>0.16</v>
      </c>
      <c r="DB21" s="140">
        <f>DA21*100/25</f>
        <v>0.64</v>
      </c>
      <c r="DC21" s="140">
        <f>CZ21+DB21</f>
        <v>1.3066666666666666</v>
      </c>
      <c r="DD21" s="23"/>
      <c r="DE21" s="23"/>
      <c r="DF21" s="23"/>
      <c r="DG21" s="107"/>
      <c r="DH21" s="120"/>
      <c r="DI21" s="196"/>
      <c r="DJ21" s="120">
        <f>BG21</f>
        <v>2</v>
      </c>
      <c r="DK21" s="120"/>
      <c r="DL21" s="120"/>
      <c r="DM21" s="120"/>
      <c r="DN21" s="83"/>
      <c r="DO21" s="84"/>
      <c r="DP21" s="84"/>
      <c r="DQ21" s="84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120"/>
      <c r="EC21" s="121"/>
      <c r="ED21" s="122"/>
      <c r="EE21" s="410">
        <v>2</v>
      </c>
      <c r="EF21" s="88"/>
    </row>
    <row r="22" spans="1:215" s="20" customFormat="1" ht="27" customHeight="1">
      <c r="A22" s="107">
        <v>5</v>
      </c>
      <c r="B22" s="82" t="s">
        <v>116</v>
      </c>
      <c r="C22" s="197" t="s">
        <v>374</v>
      </c>
      <c r="D22" s="123"/>
      <c r="E22" s="123"/>
      <c r="F22" s="123"/>
      <c r="G22" s="123"/>
      <c r="H22" s="187"/>
      <c r="I22" s="210" t="s">
        <v>114</v>
      </c>
      <c r="J22" s="123" t="s">
        <v>114</v>
      </c>
      <c r="K22" s="123"/>
      <c r="L22" s="123"/>
      <c r="M22" s="187"/>
      <c r="N22" s="124"/>
      <c r="O22" s="124"/>
      <c r="P22" s="124"/>
      <c r="Q22" s="124"/>
      <c r="R22" s="185"/>
      <c r="S22" s="124"/>
      <c r="T22" s="124"/>
      <c r="U22" s="124"/>
      <c r="V22" s="124"/>
      <c r="W22" s="185"/>
      <c r="X22" s="125">
        <v>15</v>
      </c>
      <c r="Y22" s="125">
        <v>15</v>
      </c>
      <c r="Z22" s="125"/>
      <c r="AA22" s="125"/>
      <c r="AB22" s="185">
        <v>3</v>
      </c>
      <c r="AC22" s="125">
        <v>15</v>
      </c>
      <c r="AD22" s="125">
        <v>15</v>
      </c>
      <c r="AE22" s="125"/>
      <c r="AF22" s="125"/>
      <c r="AG22" s="185">
        <v>3</v>
      </c>
      <c r="AH22" s="186"/>
      <c r="AI22" s="186"/>
      <c r="AJ22" s="186"/>
      <c r="AK22" s="186"/>
      <c r="AL22" s="185"/>
      <c r="AM22" s="186"/>
      <c r="AN22" s="186"/>
      <c r="AO22" s="186"/>
      <c r="AP22" s="186"/>
      <c r="AQ22" s="211"/>
      <c r="AR22" s="216"/>
      <c r="AS22" s="216"/>
      <c r="AT22" s="188"/>
      <c r="AU22" s="188"/>
      <c r="AV22" s="212"/>
      <c r="AW22" s="216"/>
      <c r="AX22" s="216"/>
      <c r="AY22" s="188"/>
      <c r="AZ22" s="188"/>
      <c r="BA22" s="217"/>
      <c r="BB22" s="214">
        <f>SUM(BC22:BF22)</f>
        <v>60</v>
      </c>
      <c r="BC22" s="107">
        <f>(D22+N22+S22+X22+AC22+AH22+AM22+AR22+AW22)</f>
        <v>30</v>
      </c>
      <c r="BD22" s="107">
        <f>SUM(E22,J22,O22,T22,Y22,AD22,AI22,AN22,AS22,AX22)</f>
        <v>30</v>
      </c>
      <c r="BE22" s="107">
        <f t="shared" si="11"/>
        <v>0</v>
      </c>
      <c r="BF22" s="107">
        <f t="shared" si="11"/>
        <v>0</v>
      </c>
      <c r="BG22" s="187">
        <f t="shared" si="11"/>
        <v>6</v>
      </c>
      <c r="BH22" s="218"/>
      <c r="BI22" s="219"/>
      <c r="BJ22" s="220"/>
      <c r="BK22" s="221"/>
      <c r="BL22" s="218"/>
      <c r="BM22" s="221"/>
      <c r="BN22" s="218"/>
      <c r="BO22" s="219"/>
      <c r="BP22" s="220"/>
      <c r="BQ22" s="222"/>
      <c r="BR22" s="218"/>
      <c r="BS22" s="219"/>
      <c r="BT22" s="220"/>
      <c r="BU22" s="221"/>
      <c r="BV22" s="218"/>
      <c r="BW22" s="223"/>
      <c r="BX22" s="221">
        <f>BG22</f>
        <v>6</v>
      </c>
      <c r="BY22" s="224">
        <f>BX22*100/BG135</f>
        <v>2</v>
      </c>
      <c r="BZ22" s="107">
        <f>BB22</f>
        <v>60</v>
      </c>
      <c r="CA22" s="120">
        <f>BG22</f>
        <v>6</v>
      </c>
      <c r="CB22" s="107"/>
      <c r="CC22" s="120"/>
      <c r="CD22" s="107"/>
      <c r="CE22" s="120"/>
      <c r="CF22" s="23"/>
      <c r="CG22" s="215"/>
      <c r="CH22" s="107"/>
      <c r="CI22" s="120"/>
      <c r="CJ22" s="107"/>
      <c r="CK22" s="120"/>
      <c r="CL22" s="23"/>
      <c r="CM22" s="215"/>
      <c r="CN22" s="107"/>
      <c r="CO22" s="120"/>
      <c r="CP22" s="184"/>
      <c r="CQ22" s="225"/>
      <c r="CR22" s="226"/>
      <c r="CS22" s="225"/>
      <c r="CT22" s="227"/>
      <c r="CU22" s="225"/>
      <c r="CV22" s="227"/>
      <c r="CW22" s="225"/>
      <c r="CX22" s="220">
        <v>4</v>
      </c>
      <c r="CY22" s="221">
        <f>BB22/25</f>
        <v>2.4</v>
      </c>
      <c r="CZ22" s="228">
        <f>CY22*100/180</f>
        <v>1.3333333333333333</v>
      </c>
      <c r="DA22" s="221">
        <f>CX22/25</f>
        <v>0.16</v>
      </c>
      <c r="DB22" s="228">
        <f>DA22*100/25</f>
        <v>0.64</v>
      </c>
      <c r="DC22" s="228">
        <f>CZ22+DB22</f>
        <v>1.9733333333333332</v>
      </c>
      <c r="DD22" s="229"/>
      <c r="DE22" s="229"/>
      <c r="DF22" s="229"/>
      <c r="DG22" s="218"/>
      <c r="DH22" s="221"/>
      <c r="DI22" s="230"/>
      <c r="DJ22" s="221">
        <f>BG22</f>
        <v>6</v>
      </c>
      <c r="DK22" s="221"/>
      <c r="DL22" s="221"/>
      <c r="DM22" s="221"/>
      <c r="DN22" s="231" t="s">
        <v>117</v>
      </c>
      <c r="DO22" s="232"/>
      <c r="DP22" s="232"/>
      <c r="DQ22" s="232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120"/>
      <c r="EC22" s="121"/>
      <c r="ED22" s="122"/>
      <c r="EE22" s="410">
        <v>6</v>
      </c>
      <c r="EF22" s="88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</row>
    <row r="23" spans="1:215" s="20" customFormat="1" ht="27" customHeight="1">
      <c r="A23" s="107">
        <v>6</v>
      </c>
      <c r="B23" s="82" t="s">
        <v>375</v>
      </c>
      <c r="C23" s="197" t="s">
        <v>112</v>
      </c>
      <c r="D23" s="123"/>
      <c r="E23" s="123"/>
      <c r="F23" s="123"/>
      <c r="G23" s="123"/>
      <c r="H23" s="187"/>
      <c r="I23" s="210"/>
      <c r="J23" s="123"/>
      <c r="K23" s="123"/>
      <c r="L23" s="123"/>
      <c r="M23" s="187"/>
      <c r="N23" s="124"/>
      <c r="O23" s="124"/>
      <c r="P23" s="124"/>
      <c r="Q23" s="124"/>
      <c r="R23" s="185"/>
      <c r="S23" s="124"/>
      <c r="T23" s="124"/>
      <c r="U23" s="124"/>
      <c r="V23" s="124"/>
      <c r="W23" s="185"/>
      <c r="X23" s="125"/>
      <c r="Y23" s="125"/>
      <c r="Z23" s="125"/>
      <c r="AA23" s="125"/>
      <c r="AB23" s="185"/>
      <c r="AC23" s="125"/>
      <c r="AD23" s="125"/>
      <c r="AE23" s="125"/>
      <c r="AF23" s="125"/>
      <c r="AG23" s="185"/>
      <c r="AH23" s="186"/>
      <c r="AI23" s="186"/>
      <c r="AJ23" s="186"/>
      <c r="AK23" s="186"/>
      <c r="AL23" s="185"/>
      <c r="AM23" s="186"/>
      <c r="AN23" s="186"/>
      <c r="AO23" s="186"/>
      <c r="AP23" s="186"/>
      <c r="AQ23" s="211"/>
      <c r="AR23" s="216"/>
      <c r="AS23" s="216"/>
      <c r="AT23" s="188"/>
      <c r="AU23" s="216"/>
      <c r="AV23" s="212"/>
      <c r="AW23" s="216"/>
      <c r="AX23" s="296">
        <v>15</v>
      </c>
      <c r="AY23" s="188"/>
      <c r="AZ23" s="216"/>
      <c r="BA23" s="217">
        <v>2</v>
      </c>
      <c r="BB23" s="214">
        <f>SUM(BC23:BF23)</f>
        <v>15</v>
      </c>
      <c r="BC23" s="107">
        <f>(D23+N23+S23+X23+AC23+AH23+AM23+AR23+AW23)</f>
        <v>0</v>
      </c>
      <c r="BD23" s="107">
        <f>SUM(E23,J23,O23,T23,Y23,AD23,AI23,AN23,AU23,AX23)</f>
        <v>15</v>
      </c>
      <c r="BE23" s="107">
        <f t="shared" si="11"/>
        <v>0</v>
      </c>
      <c r="BF23" s="107">
        <f>SUM(G23,L23,Q23,V23,AA23,AF23,AK23,AP23,AZ23,AU23)</f>
        <v>0</v>
      </c>
      <c r="BG23" s="187">
        <f t="shared" si="11"/>
        <v>2</v>
      </c>
      <c r="BH23" s="218"/>
      <c r="BI23" s="219"/>
      <c r="BJ23" s="220"/>
      <c r="BK23" s="221"/>
      <c r="BL23" s="218"/>
      <c r="BM23" s="221"/>
      <c r="BN23" s="218"/>
      <c r="BO23" s="219"/>
      <c r="BP23" s="220"/>
      <c r="BQ23" s="222"/>
      <c r="BR23" s="218"/>
      <c r="BS23" s="219"/>
      <c r="BT23" s="220"/>
      <c r="BU23" s="221"/>
      <c r="BV23" s="218"/>
      <c r="BW23" s="223"/>
      <c r="BX23" s="221"/>
      <c r="BY23" s="224"/>
      <c r="BZ23" s="107"/>
      <c r="CA23" s="120"/>
      <c r="CB23" s="107"/>
      <c r="CC23" s="120"/>
      <c r="CD23" s="107"/>
      <c r="CE23" s="120"/>
      <c r="CF23" s="23"/>
      <c r="CG23" s="215"/>
      <c r="CH23" s="107"/>
      <c r="CI23" s="120"/>
      <c r="CJ23" s="107"/>
      <c r="CK23" s="120"/>
      <c r="CL23" s="23"/>
      <c r="CM23" s="215"/>
      <c r="CN23" s="107"/>
      <c r="CO23" s="120"/>
      <c r="CP23" s="184"/>
      <c r="CQ23" s="225"/>
      <c r="CR23" s="226"/>
      <c r="CS23" s="225"/>
      <c r="CT23" s="227"/>
      <c r="CU23" s="225"/>
      <c r="CV23" s="227"/>
      <c r="CW23" s="225"/>
      <c r="CX23" s="220"/>
      <c r="CY23" s="221"/>
      <c r="CZ23" s="228"/>
      <c r="DA23" s="221"/>
      <c r="DB23" s="228"/>
      <c r="DC23" s="228"/>
      <c r="DD23" s="229"/>
      <c r="DE23" s="229"/>
      <c r="DF23" s="229"/>
      <c r="DG23" s="218"/>
      <c r="DH23" s="221"/>
      <c r="DI23" s="230"/>
      <c r="DJ23" s="221"/>
      <c r="DK23" s="221"/>
      <c r="DL23" s="221"/>
      <c r="DM23" s="221"/>
      <c r="DN23" s="231"/>
      <c r="DO23" s="232"/>
      <c r="DP23" s="232"/>
      <c r="DQ23" s="232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120"/>
      <c r="EC23" s="121">
        <f>BB23</f>
        <v>15</v>
      </c>
      <c r="ED23" s="122">
        <f>BG23</f>
        <v>2</v>
      </c>
      <c r="EE23" s="410">
        <v>2</v>
      </c>
      <c r="EF23" s="88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</row>
    <row r="24" spans="1:215" ht="21" customHeight="1">
      <c r="A24" s="107">
        <v>7</v>
      </c>
      <c r="B24" s="82" t="s">
        <v>113</v>
      </c>
      <c r="C24" s="197" t="s">
        <v>112</v>
      </c>
      <c r="D24" s="123"/>
      <c r="E24" s="123"/>
      <c r="F24" s="123"/>
      <c r="G24" s="123"/>
      <c r="H24" s="187"/>
      <c r="I24" s="210"/>
      <c r="J24" s="123" t="s">
        <v>114</v>
      </c>
      <c r="K24" s="123"/>
      <c r="L24" s="123"/>
      <c r="M24" s="187"/>
      <c r="N24" s="124"/>
      <c r="O24" s="124"/>
      <c r="P24" s="124"/>
      <c r="Q24" s="124"/>
      <c r="R24" s="187"/>
      <c r="S24" s="124">
        <v>15</v>
      </c>
      <c r="T24" s="124">
        <v>15</v>
      </c>
      <c r="U24" s="124"/>
      <c r="V24" s="124"/>
      <c r="W24" s="187">
        <v>3</v>
      </c>
      <c r="X24" s="125"/>
      <c r="Y24" s="125"/>
      <c r="Z24" s="125"/>
      <c r="AA24" s="125"/>
      <c r="AB24" s="187"/>
      <c r="AC24" s="125"/>
      <c r="AD24" s="125"/>
      <c r="AE24" s="125"/>
      <c r="AF24" s="125"/>
      <c r="AG24" s="187"/>
      <c r="AH24" s="186"/>
      <c r="AI24" s="186"/>
      <c r="AJ24" s="186"/>
      <c r="AK24" s="186"/>
      <c r="AL24" s="187"/>
      <c r="AM24" s="186"/>
      <c r="AN24" s="186"/>
      <c r="AO24" s="186"/>
      <c r="AP24" s="186"/>
      <c r="AQ24" s="211"/>
      <c r="AR24" s="188"/>
      <c r="AS24" s="188"/>
      <c r="AT24" s="188"/>
      <c r="AU24" s="188"/>
      <c r="AV24" s="212"/>
      <c r="AW24" s="188"/>
      <c r="AX24" s="188"/>
      <c r="AY24" s="188"/>
      <c r="AZ24" s="188"/>
      <c r="BA24" s="213"/>
      <c r="BB24" s="214">
        <f>SUM(BC24:BF24)</f>
        <v>30</v>
      </c>
      <c r="BC24" s="107">
        <f>(D24+I24+N24+S24+X24+AC24+AH24+AM24+AR24+AW24)</f>
        <v>15</v>
      </c>
      <c r="BD24" s="107">
        <f>SUM(E24,J24,O24,T24,Y24,AD24,AI24,AN24,AS24,AX24)</f>
        <v>15</v>
      </c>
      <c r="BE24" s="107">
        <f t="shared" si="11"/>
        <v>0</v>
      </c>
      <c r="BF24" s="107">
        <f t="shared" si="11"/>
        <v>0</v>
      </c>
      <c r="BG24" s="187">
        <f t="shared" si="11"/>
        <v>3</v>
      </c>
      <c r="BH24" s="107"/>
      <c r="BI24" s="194"/>
      <c r="BJ24" s="102"/>
      <c r="BK24" s="120"/>
      <c r="BL24" s="107"/>
      <c r="BM24" s="120"/>
      <c r="BN24" s="107"/>
      <c r="BO24" s="194"/>
      <c r="BP24" s="102"/>
      <c r="BQ24" s="193"/>
      <c r="BR24" s="107"/>
      <c r="BS24" s="194"/>
      <c r="BT24" s="102"/>
      <c r="BU24" s="120"/>
      <c r="BV24" s="107"/>
      <c r="BW24" s="134"/>
      <c r="BX24" s="120"/>
      <c r="BY24" s="122"/>
      <c r="BZ24" s="107">
        <f>BB24</f>
        <v>30</v>
      </c>
      <c r="CA24" s="120">
        <f>BG24</f>
        <v>3</v>
      </c>
      <c r="CB24" s="107"/>
      <c r="CC24" s="120"/>
      <c r="CD24" s="107"/>
      <c r="CE24" s="120"/>
      <c r="CF24" s="23"/>
      <c r="CG24" s="215"/>
      <c r="CH24" s="107"/>
      <c r="CI24" s="120"/>
      <c r="CJ24" s="107"/>
      <c r="CK24" s="120"/>
      <c r="CL24" s="23"/>
      <c r="CM24" s="215"/>
      <c r="CN24" s="107"/>
      <c r="CO24" s="120"/>
      <c r="CP24" s="184"/>
      <c r="CQ24" s="120"/>
      <c r="CR24" s="101"/>
      <c r="CS24" s="120"/>
      <c r="CT24" s="107"/>
      <c r="CU24" s="120"/>
      <c r="CV24" s="107"/>
      <c r="CW24" s="120"/>
      <c r="CX24" s="102">
        <v>4</v>
      </c>
      <c r="CY24" s="120">
        <f>BB24/25</f>
        <v>1.2</v>
      </c>
      <c r="CZ24" s="140">
        <f>CY24*100/180</f>
        <v>0.66666666666666663</v>
      </c>
      <c r="DA24" s="120">
        <f>CX24/25</f>
        <v>0.16</v>
      </c>
      <c r="DB24" s="140">
        <f>DA24*100/180</f>
        <v>8.8888888888888892E-2</v>
      </c>
      <c r="DC24" s="140">
        <f>CZ24+DB24</f>
        <v>0.75555555555555554</v>
      </c>
      <c r="DD24" s="23"/>
      <c r="DE24" s="23"/>
      <c r="DF24" s="23"/>
      <c r="DG24" s="107"/>
      <c r="DH24" s="120"/>
      <c r="DI24" s="196"/>
      <c r="DJ24" s="120"/>
      <c r="DK24" s="120"/>
      <c r="DL24" s="120"/>
      <c r="DM24" s="120"/>
      <c r="DN24" s="83" t="s">
        <v>115</v>
      </c>
      <c r="DO24" s="84"/>
      <c r="DP24" s="84"/>
      <c r="DQ24" s="84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120"/>
      <c r="EC24" s="121">
        <f>BB24</f>
        <v>30</v>
      </c>
      <c r="ED24" s="122">
        <f>BG24</f>
        <v>3</v>
      </c>
      <c r="EE24" s="410">
        <v>3</v>
      </c>
      <c r="EF24" s="88"/>
    </row>
    <row r="25" spans="1:215" ht="21" customHeight="1">
      <c r="A25" s="107">
        <v>8</v>
      </c>
      <c r="B25" s="83" t="s">
        <v>118</v>
      </c>
      <c r="C25" s="197" t="s">
        <v>112</v>
      </c>
      <c r="D25" s="123"/>
      <c r="E25" s="123"/>
      <c r="F25" s="123"/>
      <c r="G25" s="123"/>
      <c r="H25" s="185"/>
      <c r="I25" s="123"/>
      <c r="J25" s="123"/>
      <c r="K25" s="123"/>
      <c r="L25" s="123"/>
      <c r="M25" s="185"/>
      <c r="N25" s="124"/>
      <c r="O25" s="124"/>
      <c r="P25" s="124"/>
      <c r="Q25" s="124"/>
      <c r="R25" s="185"/>
      <c r="S25" s="124"/>
      <c r="T25" s="124"/>
      <c r="U25" s="124"/>
      <c r="V25" s="124"/>
      <c r="W25" s="185"/>
      <c r="X25" s="234"/>
      <c r="Y25" s="125"/>
      <c r="Z25" s="125"/>
      <c r="AA25" s="125"/>
      <c r="AB25" s="107"/>
      <c r="AC25" s="125"/>
      <c r="AD25" s="125"/>
      <c r="AE25" s="125"/>
      <c r="AF25" s="125"/>
      <c r="AG25" s="107"/>
      <c r="AH25" s="235"/>
      <c r="AI25" s="235"/>
      <c r="AJ25" s="235"/>
      <c r="AK25" s="235"/>
      <c r="AL25" s="120"/>
      <c r="AM25" s="235"/>
      <c r="AN25" s="235"/>
      <c r="AO25" s="235"/>
      <c r="AP25" s="235"/>
      <c r="AQ25" s="107"/>
      <c r="AR25" s="216"/>
      <c r="AS25" s="296">
        <v>30</v>
      </c>
      <c r="AT25" s="216"/>
      <c r="AU25" s="216"/>
      <c r="AV25" s="120">
        <v>2</v>
      </c>
      <c r="AW25" s="236"/>
      <c r="AX25" s="216"/>
      <c r="AY25" s="236"/>
      <c r="AZ25" s="236"/>
      <c r="BA25" s="120"/>
      <c r="BB25" s="214">
        <f>SUM(BC25:BF25)</f>
        <v>30</v>
      </c>
      <c r="BC25" s="107">
        <f>(D25+I25+N25+S25+X25+AC25+AH25+AM25+AR25+AW25)</f>
        <v>0</v>
      </c>
      <c r="BD25" s="107">
        <f>SUM(E25,J25,O25,T25,Y25,AD25,AI25,AN25,AS25,AX25)</f>
        <v>30</v>
      </c>
      <c r="BE25" s="107">
        <f t="shared" si="11"/>
        <v>0</v>
      </c>
      <c r="BF25" s="107">
        <f t="shared" si="11"/>
        <v>0</v>
      </c>
      <c r="BG25" s="187">
        <f t="shared" si="11"/>
        <v>2</v>
      </c>
      <c r="BH25" s="107"/>
      <c r="BI25" s="134"/>
      <c r="BJ25" s="102"/>
      <c r="BK25" s="120"/>
      <c r="BL25" s="107"/>
      <c r="BM25" s="120"/>
      <c r="BN25" s="107"/>
      <c r="BO25" s="134"/>
      <c r="BP25" s="102"/>
      <c r="BQ25" s="193"/>
      <c r="BR25" s="107"/>
      <c r="BS25" s="134"/>
      <c r="BT25" s="102"/>
      <c r="BU25" s="120"/>
      <c r="BV25" s="107"/>
      <c r="BW25" s="134"/>
      <c r="BX25" s="120"/>
      <c r="BY25" s="122"/>
      <c r="BZ25" s="107"/>
      <c r="CA25" s="120"/>
      <c r="CB25" s="107"/>
      <c r="CC25" s="120"/>
      <c r="CD25" s="107"/>
      <c r="CE25" s="120"/>
      <c r="CF25" s="23"/>
      <c r="CG25" s="215"/>
      <c r="CH25" s="107"/>
      <c r="CI25" s="120"/>
      <c r="CJ25" s="107"/>
      <c r="CK25" s="120"/>
      <c r="CL25" s="23"/>
      <c r="CM25" s="215"/>
      <c r="CN25" s="107"/>
      <c r="CO25" s="120"/>
      <c r="CP25" s="184"/>
      <c r="CQ25" s="120"/>
      <c r="CR25" s="101"/>
      <c r="CS25" s="120"/>
      <c r="CT25" s="107"/>
      <c r="CU25" s="120"/>
      <c r="CV25" s="107"/>
      <c r="CW25" s="120"/>
      <c r="CX25" s="102"/>
      <c r="CY25" s="120"/>
      <c r="CZ25" s="140"/>
      <c r="DA25" s="120"/>
      <c r="DB25" s="140"/>
      <c r="DC25" s="140"/>
      <c r="DD25" s="23"/>
      <c r="DE25" s="23"/>
      <c r="DF25" s="23"/>
      <c r="DG25" s="107"/>
      <c r="DH25" s="120"/>
      <c r="DI25" s="196"/>
      <c r="DJ25" s="134"/>
      <c r="DK25" s="134"/>
      <c r="DL25" s="134"/>
      <c r="DM25" s="120"/>
      <c r="DN25" s="83"/>
      <c r="DO25" s="84"/>
      <c r="DP25" s="84"/>
      <c r="DQ25" s="84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120"/>
      <c r="EC25" s="121">
        <f>BB25</f>
        <v>30</v>
      </c>
      <c r="ED25" s="122">
        <f>BG25</f>
        <v>2</v>
      </c>
      <c r="EE25" s="410"/>
      <c r="EF25" s="88"/>
    </row>
    <row r="26" spans="1:215" ht="19.899999999999999" customHeight="1">
      <c r="A26" s="600" t="s">
        <v>120</v>
      </c>
      <c r="B26" s="60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  <c r="U26" s="601"/>
      <c r="V26" s="601"/>
      <c r="W26" s="601"/>
      <c r="X26" s="601"/>
      <c r="Y26" s="601"/>
      <c r="Z26" s="601"/>
      <c r="AA26" s="601"/>
      <c r="AB26" s="601"/>
      <c r="AC26" s="601"/>
      <c r="AD26" s="601"/>
      <c r="AE26" s="601"/>
      <c r="AF26" s="601"/>
      <c r="AG26" s="601"/>
      <c r="AH26" s="601"/>
      <c r="AI26" s="601"/>
      <c r="AJ26" s="601"/>
      <c r="AK26" s="601"/>
      <c r="AL26" s="601"/>
      <c r="AM26" s="601"/>
      <c r="AN26" s="601"/>
      <c r="AO26" s="601"/>
      <c r="AP26" s="601"/>
      <c r="AQ26" s="601"/>
      <c r="AR26" s="601"/>
      <c r="AS26" s="601"/>
      <c r="AT26" s="601"/>
      <c r="AU26" s="601"/>
      <c r="AV26" s="601"/>
      <c r="AW26" s="601"/>
      <c r="AX26" s="601"/>
      <c r="AY26" s="601"/>
      <c r="AZ26" s="601"/>
      <c r="BA26" s="602"/>
      <c r="BB26" s="146">
        <f t="shared" ref="BB26:DM26" si="12">BB27+BB31+BB41</f>
        <v>485</v>
      </c>
      <c r="BC26" s="146">
        <f t="shared" si="12"/>
        <v>200</v>
      </c>
      <c r="BD26" s="146">
        <f t="shared" si="12"/>
        <v>255</v>
      </c>
      <c r="BE26" s="146">
        <f t="shared" si="12"/>
        <v>0</v>
      </c>
      <c r="BF26" s="146">
        <f t="shared" si="12"/>
        <v>30</v>
      </c>
      <c r="BG26" s="147">
        <f t="shared" si="12"/>
        <v>50</v>
      </c>
      <c r="BH26" s="146">
        <f t="shared" si="12"/>
        <v>30</v>
      </c>
      <c r="BI26" s="146">
        <f t="shared" si="12"/>
        <v>15</v>
      </c>
      <c r="BJ26" s="146">
        <f t="shared" si="12"/>
        <v>45</v>
      </c>
      <c r="BK26" s="146">
        <f t="shared" si="12"/>
        <v>3</v>
      </c>
      <c r="BL26" s="146">
        <f t="shared" si="12"/>
        <v>45</v>
      </c>
      <c r="BM26" s="146">
        <f t="shared" si="12"/>
        <v>39</v>
      </c>
      <c r="BN26" s="146">
        <f t="shared" si="12"/>
        <v>45</v>
      </c>
      <c r="BO26" s="146">
        <f t="shared" si="12"/>
        <v>30</v>
      </c>
      <c r="BP26" s="146">
        <f t="shared" si="12"/>
        <v>15</v>
      </c>
      <c r="BQ26" s="146">
        <f t="shared" si="12"/>
        <v>0</v>
      </c>
      <c r="BR26" s="146">
        <f t="shared" si="12"/>
        <v>35</v>
      </c>
      <c r="BS26" s="146">
        <f t="shared" si="12"/>
        <v>80</v>
      </c>
      <c r="BT26" s="146">
        <f t="shared" si="12"/>
        <v>75</v>
      </c>
      <c r="BU26" s="146">
        <f t="shared" si="12"/>
        <v>45</v>
      </c>
      <c r="BV26" s="146">
        <f t="shared" si="12"/>
        <v>15</v>
      </c>
      <c r="BW26" s="146">
        <f t="shared" si="12"/>
        <v>35</v>
      </c>
      <c r="BX26" s="146">
        <f t="shared" si="12"/>
        <v>126</v>
      </c>
      <c r="BY26" s="146">
        <f t="shared" si="12"/>
        <v>382</v>
      </c>
      <c r="BZ26" s="146">
        <f t="shared" si="12"/>
        <v>90</v>
      </c>
      <c r="CA26" s="146">
        <f t="shared" si="12"/>
        <v>8</v>
      </c>
      <c r="CB26" s="146" t="e">
        <f t="shared" si="12"/>
        <v>#REF!</v>
      </c>
      <c r="CC26" s="146" t="e">
        <f t="shared" si="12"/>
        <v>#REF!</v>
      </c>
      <c r="CD26" s="146">
        <f t="shared" si="12"/>
        <v>110</v>
      </c>
      <c r="CE26" s="146">
        <f t="shared" si="12"/>
        <v>12</v>
      </c>
      <c r="CF26" s="146">
        <f t="shared" si="12"/>
        <v>0</v>
      </c>
      <c r="CG26" s="146">
        <f t="shared" si="12"/>
        <v>0</v>
      </c>
      <c r="CH26" s="146">
        <f t="shared" si="12"/>
        <v>0</v>
      </c>
      <c r="CI26" s="146">
        <f t="shared" si="12"/>
        <v>0</v>
      </c>
      <c r="CJ26" s="146">
        <f t="shared" si="12"/>
        <v>0</v>
      </c>
      <c r="CK26" s="146">
        <f t="shared" si="12"/>
        <v>0</v>
      </c>
      <c r="CL26" s="146">
        <f t="shared" si="12"/>
        <v>0</v>
      </c>
      <c r="CM26" s="146">
        <f t="shared" si="12"/>
        <v>0</v>
      </c>
      <c r="CN26" s="146">
        <f t="shared" si="12"/>
        <v>0</v>
      </c>
      <c r="CO26" s="146">
        <f t="shared" si="12"/>
        <v>0</v>
      </c>
      <c r="CP26" s="146">
        <f t="shared" si="12"/>
        <v>0</v>
      </c>
      <c r="CQ26" s="146">
        <f t="shared" si="12"/>
        <v>0</v>
      </c>
      <c r="CR26" s="146">
        <f t="shared" si="12"/>
        <v>0</v>
      </c>
      <c r="CS26" s="146">
        <f t="shared" si="12"/>
        <v>0</v>
      </c>
      <c r="CT26" s="146">
        <f t="shared" si="12"/>
        <v>0</v>
      </c>
      <c r="CU26" s="146">
        <f t="shared" si="12"/>
        <v>0</v>
      </c>
      <c r="CV26" s="146">
        <f t="shared" si="12"/>
        <v>0</v>
      </c>
      <c r="CW26" s="146">
        <f t="shared" si="12"/>
        <v>0</v>
      </c>
      <c r="CX26" s="146">
        <f t="shared" si="12"/>
        <v>26</v>
      </c>
      <c r="CY26" s="146">
        <f t="shared" si="12"/>
        <v>9.1999999999999993</v>
      </c>
      <c r="CZ26" s="146">
        <f t="shared" si="12"/>
        <v>5.1111111111111116</v>
      </c>
      <c r="DA26" s="146">
        <f t="shared" si="12"/>
        <v>1.04</v>
      </c>
      <c r="DB26" s="146">
        <f t="shared" si="12"/>
        <v>3.8844444444444446</v>
      </c>
      <c r="DC26" s="146">
        <f t="shared" si="12"/>
        <v>8.9955555555555549</v>
      </c>
      <c r="DD26" s="146">
        <f t="shared" si="12"/>
        <v>0</v>
      </c>
      <c r="DE26" s="146">
        <f t="shared" si="12"/>
        <v>0</v>
      </c>
      <c r="DF26" s="146">
        <f t="shared" si="12"/>
        <v>0</v>
      </c>
      <c r="DG26" s="146">
        <f t="shared" si="12"/>
        <v>45</v>
      </c>
      <c r="DH26" s="146">
        <f t="shared" si="12"/>
        <v>3</v>
      </c>
      <c r="DI26" s="146">
        <f t="shared" si="12"/>
        <v>1.6666666666666667</v>
      </c>
      <c r="DJ26" s="146">
        <f t="shared" si="12"/>
        <v>10</v>
      </c>
      <c r="DK26" s="146">
        <f t="shared" si="12"/>
        <v>0</v>
      </c>
      <c r="DL26" s="146">
        <f t="shared" si="12"/>
        <v>0</v>
      </c>
      <c r="DM26" s="146">
        <f t="shared" si="12"/>
        <v>0</v>
      </c>
      <c r="DN26" s="146" t="e">
        <f t="shared" ref="DN26:EA26" si="13">DN27+DN31+DN41</f>
        <v>#VALUE!</v>
      </c>
      <c r="DO26" s="146">
        <f t="shared" si="13"/>
        <v>0</v>
      </c>
      <c r="DP26" s="146">
        <f t="shared" si="13"/>
        <v>0</v>
      </c>
      <c r="DQ26" s="146">
        <f t="shared" si="13"/>
        <v>0</v>
      </c>
      <c r="DR26" s="146">
        <f t="shared" si="13"/>
        <v>0</v>
      </c>
      <c r="DS26" s="146">
        <f t="shared" si="13"/>
        <v>0</v>
      </c>
      <c r="DT26" s="146">
        <f t="shared" si="13"/>
        <v>0</v>
      </c>
      <c r="DU26" s="146">
        <f t="shared" si="13"/>
        <v>0</v>
      </c>
      <c r="DV26" s="146">
        <f t="shared" si="13"/>
        <v>0</v>
      </c>
      <c r="DW26" s="146">
        <f t="shared" si="13"/>
        <v>0</v>
      </c>
      <c r="DX26" s="146">
        <f t="shared" si="13"/>
        <v>0</v>
      </c>
      <c r="DY26" s="146">
        <f t="shared" si="13"/>
        <v>0</v>
      </c>
      <c r="DZ26" s="146">
        <f t="shared" si="13"/>
        <v>0</v>
      </c>
      <c r="EA26" s="146">
        <f t="shared" si="13"/>
        <v>0</v>
      </c>
      <c r="EB26" s="120"/>
      <c r="EC26" s="121"/>
      <c r="ED26" s="122"/>
      <c r="EE26" s="410"/>
      <c r="EF26" s="88"/>
    </row>
    <row r="27" spans="1:215" ht="19.899999999999999" customHeight="1">
      <c r="A27" s="597" t="s">
        <v>376</v>
      </c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598"/>
      <c r="AH27" s="598"/>
      <c r="AI27" s="598"/>
      <c r="AJ27" s="598"/>
      <c r="AK27" s="598"/>
      <c r="AL27" s="598"/>
      <c r="AM27" s="598"/>
      <c r="AN27" s="598"/>
      <c r="AO27" s="598"/>
      <c r="AP27" s="598"/>
      <c r="AQ27" s="598"/>
      <c r="AR27" s="598"/>
      <c r="AS27" s="598"/>
      <c r="AT27" s="598"/>
      <c r="AU27" s="598"/>
      <c r="AV27" s="598"/>
      <c r="AW27" s="598"/>
      <c r="AX27" s="598"/>
      <c r="AY27" s="598"/>
      <c r="AZ27" s="598"/>
      <c r="BA27" s="599"/>
      <c r="BB27" s="205">
        <f t="shared" ref="BB27:BG27" si="14">SUM(BB28:BB30)</f>
        <v>150</v>
      </c>
      <c r="BC27" s="205">
        <f t="shared" si="14"/>
        <v>75</v>
      </c>
      <c r="BD27" s="205">
        <f t="shared" si="14"/>
        <v>75</v>
      </c>
      <c r="BE27" s="205">
        <f t="shared" si="14"/>
        <v>0</v>
      </c>
      <c r="BF27" s="205">
        <f t="shared" si="14"/>
        <v>0</v>
      </c>
      <c r="BG27" s="176">
        <f t="shared" si="14"/>
        <v>15</v>
      </c>
      <c r="BH27" s="176">
        <f t="shared" ref="BH27:CA27" si="15">SUM(BH21:BH22)</f>
        <v>0</v>
      </c>
      <c r="BI27" s="176">
        <f t="shared" si="15"/>
        <v>0</v>
      </c>
      <c r="BJ27" s="176">
        <f t="shared" si="15"/>
        <v>0</v>
      </c>
      <c r="BK27" s="176">
        <f t="shared" si="15"/>
        <v>0</v>
      </c>
      <c r="BL27" s="176">
        <f t="shared" si="15"/>
        <v>30</v>
      </c>
      <c r="BM27" s="176">
        <f t="shared" si="15"/>
        <v>2</v>
      </c>
      <c r="BN27" s="176">
        <f t="shared" si="15"/>
        <v>0</v>
      </c>
      <c r="BO27" s="176">
        <f t="shared" si="15"/>
        <v>0</v>
      </c>
      <c r="BP27" s="176">
        <f t="shared" si="15"/>
        <v>0</v>
      </c>
      <c r="BQ27" s="176">
        <f t="shared" si="15"/>
        <v>0</v>
      </c>
      <c r="BR27" s="176">
        <f t="shared" si="15"/>
        <v>0</v>
      </c>
      <c r="BS27" s="176">
        <f t="shared" si="15"/>
        <v>0</v>
      </c>
      <c r="BT27" s="176">
        <f t="shared" si="15"/>
        <v>0</v>
      </c>
      <c r="BU27" s="176">
        <f t="shared" si="15"/>
        <v>0</v>
      </c>
      <c r="BV27" s="176">
        <f t="shared" si="15"/>
        <v>0</v>
      </c>
      <c r="BW27" s="176">
        <f t="shared" si="15"/>
        <v>0</v>
      </c>
      <c r="BX27" s="176">
        <f t="shared" si="15"/>
        <v>8</v>
      </c>
      <c r="BY27" s="176">
        <f t="shared" si="15"/>
        <v>202</v>
      </c>
      <c r="BZ27" s="176">
        <f t="shared" si="15"/>
        <v>90</v>
      </c>
      <c r="CA27" s="176">
        <f t="shared" si="15"/>
        <v>8</v>
      </c>
      <c r="CB27" s="176" t="e">
        <f>SUM(CB32,CB34,CB35,#REF!,#REF!,CB38,CB42,#REF!)</f>
        <v>#REF!</v>
      </c>
      <c r="CC27" s="176" t="e">
        <f>SUM(CC32,CC34,CC35,#REF!,#REF!,CC38,CC42,#REF!)</f>
        <v>#REF!</v>
      </c>
      <c r="CD27" s="176">
        <f t="shared" ref="CD27:DI27" si="16">SUM(CD21:CD22)</f>
        <v>0</v>
      </c>
      <c r="CE27" s="176">
        <f t="shared" si="16"/>
        <v>0</v>
      </c>
      <c r="CF27" s="176">
        <f t="shared" si="16"/>
        <v>0</v>
      </c>
      <c r="CG27" s="176">
        <f t="shared" si="16"/>
        <v>0</v>
      </c>
      <c r="CH27" s="176">
        <f t="shared" si="16"/>
        <v>0</v>
      </c>
      <c r="CI27" s="176">
        <f t="shared" si="16"/>
        <v>0</v>
      </c>
      <c r="CJ27" s="176">
        <f t="shared" si="16"/>
        <v>0</v>
      </c>
      <c r="CK27" s="176">
        <f t="shared" si="16"/>
        <v>0</v>
      </c>
      <c r="CL27" s="176">
        <f t="shared" si="16"/>
        <v>0</v>
      </c>
      <c r="CM27" s="176">
        <f t="shared" si="16"/>
        <v>0</v>
      </c>
      <c r="CN27" s="176">
        <f t="shared" si="16"/>
        <v>0</v>
      </c>
      <c r="CO27" s="176">
        <f t="shared" si="16"/>
        <v>0</v>
      </c>
      <c r="CP27" s="176">
        <f t="shared" si="16"/>
        <v>0</v>
      </c>
      <c r="CQ27" s="176">
        <f t="shared" si="16"/>
        <v>0</v>
      </c>
      <c r="CR27" s="176">
        <f t="shared" si="16"/>
        <v>0</v>
      </c>
      <c r="CS27" s="176">
        <f t="shared" si="16"/>
        <v>0</v>
      </c>
      <c r="CT27" s="176">
        <f t="shared" si="16"/>
        <v>0</v>
      </c>
      <c r="CU27" s="176">
        <f t="shared" si="16"/>
        <v>0</v>
      </c>
      <c r="CV27" s="176">
        <f t="shared" si="16"/>
        <v>0</v>
      </c>
      <c r="CW27" s="176">
        <f t="shared" si="16"/>
        <v>0</v>
      </c>
      <c r="CX27" s="176">
        <f t="shared" si="16"/>
        <v>8</v>
      </c>
      <c r="CY27" s="176">
        <f t="shared" si="16"/>
        <v>3.5999999999999996</v>
      </c>
      <c r="CZ27" s="176">
        <f t="shared" si="16"/>
        <v>2</v>
      </c>
      <c r="DA27" s="176">
        <f t="shared" si="16"/>
        <v>0.32</v>
      </c>
      <c r="DB27" s="176">
        <f t="shared" si="16"/>
        <v>1.28</v>
      </c>
      <c r="DC27" s="176">
        <f t="shared" si="16"/>
        <v>3.28</v>
      </c>
      <c r="DD27" s="176">
        <f t="shared" si="16"/>
        <v>0</v>
      </c>
      <c r="DE27" s="176">
        <f t="shared" si="16"/>
        <v>0</v>
      </c>
      <c r="DF27" s="176">
        <f t="shared" si="16"/>
        <v>0</v>
      </c>
      <c r="DG27" s="205">
        <f t="shared" si="16"/>
        <v>0</v>
      </c>
      <c r="DH27" s="176">
        <f t="shared" si="16"/>
        <v>0</v>
      </c>
      <c r="DI27" s="176">
        <f t="shared" si="16"/>
        <v>0</v>
      </c>
      <c r="DJ27" s="207"/>
      <c r="DK27" s="207"/>
      <c r="DL27" s="207"/>
      <c r="DM27" s="208"/>
      <c r="DN27" s="209"/>
      <c r="DO27" s="84"/>
      <c r="DP27" s="84"/>
      <c r="DQ27" s="84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120"/>
      <c r="EC27" s="121"/>
      <c r="ED27" s="122"/>
      <c r="EE27" s="410"/>
      <c r="EF27" s="88"/>
    </row>
    <row r="28" spans="1:215" ht="21" customHeight="1">
      <c r="A28" s="101">
        <v>1</v>
      </c>
      <c r="B28" s="83" t="s">
        <v>122</v>
      </c>
      <c r="C28" s="197" t="s">
        <v>108</v>
      </c>
      <c r="D28" s="123">
        <v>30</v>
      </c>
      <c r="E28" s="123">
        <v>15</v>
      </c>
      <c r="F28" s="123"/>
      <c r="G28" s="123"/>
      <c r="H28" s="187">
        <v>5</v>
      </c>
      <c r="I28" s="123"/>
      <c r="J28" s="123"/>
      <c r="K28" s="123"/>
      <c r="L28" s="123"/>
      <c r="M28" s="187"/>
      <c r="N28" s="124"/>
      <c r="O28" s="124"/>
      <c r="P28" s="124"/>
      <c r="Q28" s="124"/>
      <c r="R28" s="185"/>
      <c r="S28" s="124"/>
      <c r="T28" s="124"/>
      <c r="U28" s="124"/>
      <c r="V28" s="124"/>
      <c r="W28" s="185"/>
      <c r="X28" s="125"/>
      <c r="Y28" s="125"/>
      <c r="Z28" s="125"/>
      <c r="AA28" s="125"/>
      <c r="AB28" s="185"/>
      <c r="AC28" s="125"/>
      <c r="AD28" s="125"/>
      <c r="AE28" s="125"/>
      <c r="AF28" s="125"/>
      <c r="AG28" s="185"/>
      <c r="AH28" s="238"/>
      <c r="AI28" s="238"/>
      <c r="AJ28" s="238"/>
      <c r="AK28" s="238"/>
      <c r="AL28" s="185"/>
      <c r="AM28" s="235"/>
      <c r="AN28" s="235"/>
      <c r="AO28" s="235"/>
      <c r="AP28" s="235"/>
      <c r="AQ28" s="187"/>
      <c r="AR28" s="188"/>
      <c r="AS28" s="188"/>
      <c r="AT28" s="188"/>
      <c r="AU28" s="188"/>
      <c r="AV28" s="187"/>
      <c r="AW28" s="188"/>
      <c r="AX28" s="188"/>
      <c r="AY28" s="188"/>
      <c r="AZ28" s="188"/>
      <c r="BA28" s="185"/>
      <c r="BB28" s="239">
        <f>BC28+BD28+BE28+BF28</f>
        <v>45</v>
      </c>
      <c r="BC28" s="107">
        <f>SUM(D28,I28,N28,S28,X28,AC28,AH28,AM28,AR28,AW28)</f>
        <v>30</v>
      </c>
      <c r="BD28" s="107">
        <f t="shared" ref="BD28:BF30" si="17">SUM(E28,J28,O28,T28,Y28,AD28,AI28,AN28,AS28,AX28)</f>
        <v>15</v>
      </c>
      <c r="BE28" s="107">
        <f t="shared" si="17"/>
        <v>0</v>
      </c>
      <c r="BF28" s="107">
        <f t="shared" si="17"/>
        <v>0</v>
      </c>
      <c r="BG28" s="187">
        <f>SUM(H28,M28,R28,W28,AB28,AG28,AL28,AQ28,AV28,BA28)</f>
        <v>5</v>
      </c>
      <c r="BH28" s="107"/>
      <c r="BI28" s="134"/>
      <c r="BJ28" s="102"/>
      <c r="BK28" s="120"/>
      <c r="BL28" s="107"/>
      <c r="BM28" s="120"/>
      <c r="BN28" s="107"/>
      <c r="BO28" s="134"/>
      <c r="BP28" s="102"/>
      <c r="BQ28" s="193"/>
      <c r="BR28" s="107"/>
      <c r="BS28" s="134"/>
      <c r="BT28" s="102"/>
      <c r="BU28" s="120"/>
      <c r="BV28" s="107"/>
      <c r="BW28" s="134"/>
      <c r="BX28" s="120"/>
      <c r="BY28" s="122"/>
      <c r="BZ28" s="107"/>
      <c r="CA28" s="120"/>
      <c r="CB28" s="107"/>
      <c r="CC28" s="120"/>
      <c r="CD28" s="107"/>
      <c r="CE28" s="120"/>
      <c r="CF28" s="23"/>
      <c r="CG28" s="215"/>
      <c r="CH28" s="202"/>
      <c r="CI28" s="202"/>
      <c r="CJ28" s="202"/>
      <c r="CK28" s="202"/>
      <c r="CL28" s="202"/>
      <c r="CM28" s="202"/>
      <c r="CN28" s="202"/>
      <c r="CO28" s="202"/>
      <c r="CP28" s="184"/>
      <c r="CQ28" s="120"/>
      <c r="CR28" s="101"/>
      <c r="CS28" s="120"/>
      <c r="CT28" s="107"/>
      <c r="CU28" s="120"/>
      <c r="CV28" s="107"/>
      <c r="CW28" s="120"/>
      <c r="CX28" s="102"/>
      <c r="CY28" s="120"/>
      <c r="CZ28" s="140"/>
      <c r="DA28" s="120"/>
      <c r="DB28" s="140"/>
      <c r="DC28" s="140"/>
      <c r="DD28" s="23"/>
      <c r="DE28" s="23"/>
      <c r="DF28" s="23"/>
      <c r="DG28" s="107"/>
      <c r="DH28" s="120"/>
      <c r="DI28" s="196"/>
      <c r="DJ28" s="134"/>
      <c r="DK28" s="134"/>
      <c r="DL28" s="134"/>
      <c r="DM28" s="120"/>
      <c r="DN28" s="83"/>
      <c r="DO28" s="84"/>
      <c r="DP28" s="84"/>
      <c r="DQ28" s="84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120"/>
      <c r="EC28" s="121"/>
      <c r="ED28" s="122"/>
      <c r="EE28" s="410"/>
      <c r="EF28" s="88"/>
    </row>
    <row r="29" spans="1:215" ht="21" customHeight="1">
      <c r="A29" s="101">
        <v>2</v>
      </c>
      <c r="B29" s="240" t="s">
        <v>123</v>
      </c>
      <c r="C29" s="197" t="s">
        <v>108</v>
      </c>
      <c r="D29" s="123"/>
      <c r="E29" s="123"/>
      <c r="F29" s="123"/>
      <c r="G29" s="123"/>
      <c r="H29" s="187"/>
      <c r="I29" s="210">
        <v>30</v>
      </c>
      <c r="J29" s="123">
        <v>30</v>
      </c>
      <c r="K29" s="123"/>
      <c r="L29" s="123"/>
      <c r="M29" s="187">
        <v>6</v>
      </c>
      <c r="N29" s="124"/>
      <c r="O29" s="124"/>
      <c r="P29" s="124"/>
      <c r="Q29" s="124"/>
      <c r="R29" s="185"/>
      <c r="S29" s="124"/>
      <c r="T29" s="124"/>
      <c r="U29" s="124"/>
      <c r="V29" s="124"/>
      <c r="W29" s="185"/>
      <c r="X29" s="125"/>
      <c r="Y29" s="125"/>
      <c r="Z29" s="125"/>
      <c r="AA29" s="125"/>
      <c r="AB29" s="185"/>
      <c r="AC29" s="125"/>
      <c r="AD29" s="125"/>
      <c r="AE29" s="125"/>
      <c r="AF29" s="125"/>
      <c r="AG29" s="185"/>
      <c r="AH29" s="238"/>
      <c r="AI29" s="238"/>
      <c r="AJ29" s="238"/>
      <c r="AK29" s="238"/>
      <c r="AL29" s="185"/>
      <c r="AM29" s="235"/>
      <c r="AN29" s="235"/>
      <c r="AO29" s="235"/>
      <c r="AP29" s="235"/>
      <c r="AQ29" s="187"/>
      <c r="AR29" s="188"/>
      <c r="AS29" s="188"/>
      <c r="AT29" s="188"/>
      <c r="AU29" s="188"/>
      <c r="AV29" s="187"/>
      <c r="AW29" s="188"/>
      <c r="AX29" s="188"/>
      <c r="AY29" s="188"/>
      <c r="AZ29" s="188"/>
      <c r="BA29" s="185"/>
      <c r="BB29" s="239">
        <f>BC29+BD29+BE29+BF29</f>
        <v>60</v>
      </c>
      <c r="BC29" s="107">
        <f>SUM(D29,I29,N29,S29,X29,AC29,AH29,AM29,AR29,AW29)</f>
        <v>30</v>
      </c>
      <c r="BD29" s="107">
        <f t="shared" si="17"/>
        <v>30</v>
      </c>
      <c r="BE29" s="107">
        <f t="shared" si="17"/>
        <v>0</v>
      </c>
      <c r="BF29" s="107">
        <f t="shared" si="17"/>
        <v>0</v>
      </c>
      <c r="BG29" s="187">
        <f>SUM(H29,M29,R29,W29,AB29,AG29,AL29,AQ29,AV29,BA29)</f>
        <v>6</v>
      </c>
      <c r="BH29" s="107"/>
      <c r="BI29" s="134"/>
      <c r="BJ29" s="102"/>
      <c r="BK29" s="120"/>
      <c r="BL29" s="107"/>
      <c r="BM29" s="120"/>
      <c r="BN29" s="107"/>
      <c r="BO29" s="134"/>
      <c r="BP29" s="102"/>
      <c r="BQ29" s="193"/>
      <c r="BR29" s="107"/>
      <c r="BS29" s="134"/>
      <c r="BT29" s="102"/>
      <c r="BU29" s="120"/>
      <c r="BV29" s="107"/>
      <c r="BW29" s="134"/>
      <c r="BX29" s="120"/>
      <c r="BY29" s="122"/>
      <c r="BZ29" s="107"/>
      <c r="CA29" s="120"/>
      <c r="CB29" s="107"/>
      <c r="CC29" s="120"/>
      <c r="CD29" s="107"/>
      <c r="CE29" s="120"/>
      <c r="CF29" s="23"/>
      <c r="CG29" s="215"/>
      <c r="CH29" s="202"/>
      <c r="CI29" s="202"/>
      <c r="CJ29" s="202"/>
      <c r="CK29" s="202"/>
      <c r="CL29" s="202"/>
      <c r="CM29" s="202"/>
      <c r="CN29" s="202"/>
      <c r="CO29" s="202"/>
      <c r="CP29" s="184"/>
      <c r="CQ29" s="120"/>
      <c r="CR29" s="101"/>
      <c r="CS29" s="120"/>
      <c r="CT29" s="107"/>
      <c r="CU29" s="120"/>
      <c r="CV29" s="107"/>
      <c r="CW29" s="120"/>
      <c r="CX29" s="102"/>
      <c r="CY29" s="120"/>
      <c r="CZ29" s="140"/>
      <c r="DA29" s="120"/>
      <c r="DB29" s="140"/>
      <c r="DC29" s="140"/>
      <c r="DD29" s="23"/>
      <c r="DE29" s="23"/>
      <c r="DF29" s="23"/>
      <c r="DG29" s="107"/>
      <c r="DH29" s="120"/>
      <c r="DI29" s="196"/>
      <c r="DJ29" s="134"/>
      <c r="DK29" s="134"/>
      <c r="DL29" s="134"/>
      <c r="DM29" s="120"/>
      <c r="DN29" s="83"/>
      <c r="DO29" s="84"/>
      <c r="DP29" s="84"/>
      <c r="DQ29" s="84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120"/>
      <c r="EC29" s="121"/>
      <c r="ED29" s="122"/>
      <c r="EE29" s="410"/>
      <c r="EF29" s="88"/>
    </row>
    <row r="30" spans="1:215" ht="21" customHeight="1">
      <c r="A30" s="101">
        <v>3</v>
      </c>
      <c r="B30" s="240" t="s">
        <v>124</v>
      </c>
      <c r="C30" s="197" t="s">
        <v>108</v>
      </c>
      <c r="D30" s="123"/>
      <c r="E30" s="123"/>
      <c r="F30" s="123"/>
      <c r="G30" s="123"/>
      <c r="H30" s="187"/>
      <c r="I30" s="210"/>
      <c r="J30" s="123"/>
      <c r="K30" s="123"/>
      <c r="L30" s="123"/>
      <c r="M30" s="187"/>
      <c r="N30" s="124">
        <v>15</v>
      </c>
      <c r="O30" s="124">
        <v>30</v>
      </c>
      <c r="P30" s="124"/>
      <c r="Q30" s="124"/>
      <c r="R30" s="185">
        <v>4</v>
      </c>
      <c r="S30" s="124"/>
      <c r="T30" s="124"/>
      <c r="U30" s="124"/>
      <c r="V30" s="124"/>
      <c r="W30" s="185"/>
      <c r="X30" s="125"/>
      <c r="Y30" s="125"/>
      <c r="Z30" s="125"/>
      <c r="AA30" s="125"/>
      <c r="AB30" s="185"/>
      <c r="AC30" s="125"/>
      <c r="AD30" s="125"/>
      <c r="AE30" s="125"/>
      <c r="AF30" s="125"/>
      <c r="AG30" s="185"/>
      <c r="AH30" s="238"/>
      <c r="AI30" s="238"/>
      <c r="AJ30" s="238"/>
      <c r="AK30" s="238"/>
      <c r="AL30" s="185"/>
      <c r="AM30" s="235"/>
      <c r="AN30" s="235"/>
      <c r="AO30" s="235"/>
      <c r="AP30" s="235"/>
      <c r="AQ30" s="187"/>
      <c r="AR30" s="188"/>
      <c r="AS30" s="188"/>
      <c r="AT30" s="188"/>
      <c r="AU30" s="188"/>
      <c r="AV30" s="187"/>
      <c r="AW30" s="188"/>
      <c r="AX30" s="188"/>
      <c r="AY30" s="188"/>
      <c r="AZ30" s="188"/>
      <c r="BA30" s="185"/>
      <c r="BB30" s="239">
        <f>BC30+BD30+BE30+BF30</f>
        <v>45</v>
      </c>
      <c r="BC30" s="107">
        <f>SUM(D30,I30,N30,S30,X30,AC30,AH30,AM30,AR30,AW30)</f>
        <v>15</v>
      </c>
      <c r="BD30" s="107">
        <f t="shared" si="17"/>
        <v>30</v>
      </c>
      <c r="BE30" s="107">
        <f t="shared" si="17"/>
        <v>0</v>
      </c>
      <c r="BF30" s="107">
        <f t="shared" si="17"/>
        <v>0</v>
      </c>
      <c r="BG30" s="187">
        <f>SUM(H30,M30,R30,W30,AB30,AG30,AL30,AQ30,AV30,BA30)</f>
        <v>4</v>
      </c>
      <c r="BH30" s="107"/>
      <c r="BI30" s="134"/>
      <c r="BJ30" s="102"/>
      <c r="BK30" s="120"/>
      <c r="BL30" s="107"/>
      <c r="BM30" s="120"/>
      <c r="BN30" s="107"/>
      <c r="BO30" s="134"/>
      <c r="BP30" s="102"/>
      <c r="BQ30" s="193"/>
      <c r="BR30" s="107"/>
      <c r="BS30" s="134"/>
      <c r="BT30" s="102"/>
      <c r="BU30" s="120"/>
      <c r="BV30" s="107"/>
      <c r="BW30" s="134"/>
      <c r="BX30" s="120"/>
      <c r="BY30" s="122"/>
      <c r="BZ30" s="107"/>
      <c r="CA30" s="120"/>
      <c r="CB30" s="107"/>
      <c r="CC30" s="120"/>
      <c r="CD30" s="107"/>
      <c r="CE30" s="120"/>
      <c r="CF30" s="23"/>
      <c r="CG30" s="215"/>
      <c r="CH30" s="202"/>
      <c r="CI30" s="202"/>
      <c r="CJ30" s="202"/>
      <c r="CK30" s="202"/>
      <c r="CL30" s="202"/>
      <c r="CM30" s="202"/>
      <c r="CN30" s="202"/>
      <c r="CO30" s="202"/>
      <c r="CP30" s="184"/>
      <c r="CQ30" s="120"/>
      <c r="CR30" s="101"/>
      <c r="CS30" s="120"/>
      <c r="CT30" s="107"/>
      <c r="CU30" s="120"/>
      <c r="CV30" s="107"/>
      <c r="CW30" s="120"/>
      <c r="CX30" s="102"/>
      <c r="CY30" s="120"/>
      <c r="CZ30" s="140"/>
      <c r="DA30" s="120"/>
      <c r="DB30" s="140"/>
      <c r="DC30" s="140"/>
      <c r="DD30" s="23"/>
      <c r="DE30" s="23"/>
      <c r="DF30" s="23"/>
      <c r="DG30" s="107"/>
      <c r="DH30" s="120"/>
      <c r="DI30" s="196"/>
      <c r="DJ30" s="134"/>
      <c r="DK30" s="134"/>
      <c r="DL30" s="134"/>
      <c r="DM30" s="120"/>
      <c r="DN30" s="83"/>
      <c r="DO30" s="84"/>
      <c r="DP30" s="84"/>
      <c r="DQ30" s="84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120"/>
      <c r="EC30" s="121"/>
      <c r="ED30" s="122"/>
      <c r="EE30" s="410"/>
      <c r="EF30" s="88"/>
    </row>
    <row r="31" spans="1:215" ht="19.899999999999999" customHeight="1">
      <c r="A31" s="597" t="s">
        <v>125</v>
      </c>
      <c r="B31" s="603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3"/>
      <c r="AJ31" s="603"/>
      <c r="AK31" s="603"/>
      <c r="AL31" s="603"/>
      <c r="AM31" s="603"/>
      <c r="AN31" s="603"/>
      <c r="AO31" s="603"/>
      <c r="AP31" s="603"/>
      <c r="AQ31" s="603"/>
      <c r="AR31" s="603"/>
      <c r="AS31" s="603"/>
      <c r="AT31" s="603"/>
      <c r="AU31" s="603"/>
      <c r="AV31" s="603"/>
      <c r="AW31" s="603"/>
      <c r="AX31" s="603"/>
      <c r="AY31" s="603"/>
      <c r="AZ31" s="603"/>
      <c r="BA31" s="604"/>
      <c r="BB31" s="205">
        <f>SUM(BB32:BB40)</f>
        <v>305</v>
      </c>
      <c r="BC31" s="205">
        <f>SUM(BC32:BC40)</f>
        <v>125</v>
      </c>
      <c r="BD31" s="205">
        <f>SUM(BD32:BD40)</f>
        <v>180</v>
      </c>
      <c r="BE31" s="205">
        <f t="shared" ref="BE31:DP31" si="18">SUM(BE32:BE40)</f>
        <v>0</v>
      </c>
      <c r="BF31" s="205">
        <f t="shared" si="18"/>
        <v>0</v>
      </c>
      <c r="BG31" s="176">
        <f t="shared" si="18"/>
        <v>32</v>
      </c>
      <c r="BH31" s="205">
        <f t="shared" si="18"/>
        <v>30</v>
      </c>
      <c r="BI31" s="205">
        <f t="shared" si="18"/>
        <v>15</v>
      </c>
      <c r="BJ31" s="205">
        <f t="shared" si="18"/>
        <v>15</v>
      </c>
      <c r="BK31" s="205">
        <f t="shared" si="18"/>
        <v>0</v>
      </c>
      <c r="BL31" s="205">
        <f t="shared" si="18"/>
        <v>15</v>
      </c>
      <c r="BM31" s="205">
        <f t="shared" si="18"/>
        <v>37</v>
      </c>
      <c r="BN31" s="205">
        <f t="shared" si="18"/>
        <v>45</v>
      </c>
      <c r="BO31" s="205">
        <f t="shared" si="18"/>
        <v>30</v>
      </c>
      <c r="BP31" s="205">
        <f t="shared" si="18"/>
        <v>15</v>
      </c>
      <c r="BQ31" s="205">
        <f t="shared" si="18"/>
        <v>0</v>
      </c>
      <c r="BR31" s="205">
        <f t="shared" si="18"/>
        <v>35</v>
      </c>
      <c r="BS31" s="205">
        <f t="shared" si="18"/>
        <v>80</v>
      </c>
      <c r="BT31" s="205">
        <f t="shared" si="18"/>
        <v>75</v>
      </c>
      <c r="BU31" s="205">
        <f t="shared" si="18"/>
        <v>45</v>
      </c>
      <c r="BV31" s="205">
        <f t="shared" si="18"/>
        <v>15</v>
      </c>
      <c r="BW31" s="205">
        <f t="shared" si="18"/>
        <v>35</v>
      </c>
      <c r="BX31" s="205">
        <f t="shared" si="18"/>
        <v>118</v>
      </c>
      <c r="BY31" s="205">
        <f t="shared" si="18"/>
        <v>180</v>
      </c>
      <c r="BZ31" s="205">
        <f t="shared" si="18"/>
        <v>0</v>
      </c>
      <c r="CA31" s="205">
        <f t="shared" si="18"/>
        <v>0</v>
      </c>
      <c r="CB31" s="205">
        <f t="shared" si="18"/>
        <v>0</v>
      </c>
      <c r="CC31" s="205">
        <f t="shared" si="18"/>
        <v>0</v>
      </c>
      <c r="CD31" s="205">
        <f t="shared" si="18"/>
        <v>110</v>
      </c>
      <c r="CE31" s="205">
        <f t="shared" si="18"/>
        <v>12</v>
      </c>
      <c r="CF31" s="205">
        <f t="shared" si="18"/>
        <v>0</v>
      </c>
      <c r="CG31" s="205">
        <f t="shared" si="18"/>
        <v>0</v>
      </c>
      <c r="CH31" s="205">
        <f t="shared" si="18"/>
        <v>0</v>
      </c>
      <c r="CI31" s="205">
        <f t="shared" si="18"/>
        <v>0</v>
      </c>
      <c r="CJ31" s="205">
        <f t="shared" si="18"/>
        <v>0</v>
      </c>
      <c r="CK31" s="205">
        <f t="shared" si="18"/>
        <v>0</v>
      </c>
      <c r="CL31" s="205">
        <f t="shared" si="18"/>
        <v>0</v>
      </c>
      <c r="CM31" s="205">
        <f t="shared" si="18"/>
        <v>0</v>
      </c>
      <c r="CN31" s="205">
        <f t="shared" si="18"/>
        <v>0</v>
      </c>
      <c r="CO31" s="205">
        <f t="shared" si="18"/>
        <v>0</v>
      </c>
      <c r="CP31" s="205">
        <f t="shared" si="18"/>
        <v>0</v>
      </c>
      <c r="CQ31" s="205">
        <f t="shared" si="18"/>
        <v>0</v>
      </c>
      <c r="CR31" s="205">
        <f t="shared" si="18"/>
        <v>0</v>
      </c>
      <c r="CS31" s="205">
        <f t="shared" si="18"/>
        <v>0</v>
      </c>
      <c r="CT31" s="205">
        <f t="shared" si="18"/>
        <v>0</v>
      </c>
      <c r="CU31" s="205">
        <f t="shared" si="18"/>
        <v>0</v>
      </c>
      <c r="CV31" s="205">
        <f t="shared" si="18"/>
        <v>0</v>
      </c>
      <c r="CW31" s="205">
        <f t="shared" si="18"/>
        <v>0</v>
      </c>
      <c r="CX31" s="205">
        <f t="shared" si="18"/>
        <v>14</v>
      </c>
      <c r="CY31" s="205">
        <f t="shared" si="18"/>
        <v>4.4000000000000004</v>
      </c>
      <c r="CZ31" s="205">
        <f t="shared" si="18"/>
        <v>2.4444444444444442</v>
      </c>
      <c r="DA31" s="205">
        <f t="shared" si="18"/>
        <v>0.56000000000000005</v>
      </c>
      <c r="DB31" s="205">
        <f t="shared" si="18"/>
        <v>1.9644444444444447</v>
      </c>
      <c r="DC31" s="205">
        <f t="shared" si="18"/>
        <v>4.4088888888888889</v>
      </c>
      <c r="DD31" s="205">
        <f t="shared" si="18"/>
        <v>0</v>
      </c>
      <c r="DE31" s="205">
        <f t="shared" si="18"/>
        <v>0</v>
      </c>
      <c r="DF31" s="205">
        <f t="shared" si="18"/>
        <v>0</v>
      </c>
      <c r="DG31" s="205">
        <f t="shared" si="18"/>
        <v>45</v>
      </c>
      <c r="DH31" s="205">
        <f t="shared" si="18"/>
        <v>3</v>
      </c>
      <c r="DI31" s="205">
        <f t="shared" si="18"/>
        <v>1.6666666666666667</v>
      </c>
      <c r="DJ31" s="205">
        <f t="shared" si="18"/>
        <v>10</v>
      </c>
      <c r="DK31" s="205">
        <f t="shared" si="18"/>
        <v>0</v>
      </c>
      <c r="DL31" s="205">
        <f t="shared" si="18"/>
        <v>0</v>
      </c>
      <c r="DM31" s="205">
        <f t="shared" si="18"/>
        <v>0</v>
      </c>
      <c r="DN31" s="205">
        <f t="shared" si="18"/>
        <v>0</v>
      </c>
      <c r="DO31" s="205">
        <f t="shared" si="18"/>
        <v>0</v>
      </c>
      <c r="DP31" s="205">
        <f t="shared" si="18"/>
        <v>0</v>
      </c>
      <c r="DQ31" s="205">
        <f t="shared" ref="DQ31:EA31" si="19">SUM(DQ32:DQ40)</f>
        <v>0</v>
      </c>
      <c r="DR31" s="205">
        <f t="shared" si="19"/>
        <v>0</v>
      </c>
      <c r="DS31" s="205">
        <f t="shared" si="19"/>
        <v>0</v>
      </c>
      <c r="DT31" s="205">
        <f t="shared" si="19"/>
        <v>0</v>
      </c>
      <c r="DU31" s="205">
        <f t="shared" si="19"/>
        <v>0</v>
      </c>
      <c r="DV31" s="205">
        <f t="shared" si="19"/>
        <v>0</v>
      </c>
      <c r="DW31" s="205">
        <f t="shared" si="19"/>
        <v>0</v>
      </c>
      <c r="DX31" s="205">
        <f t="shared" si="19"/>
        <v>0</v>
      </c>
      <c r="DY31" s="205">
        <f t="shared" si="19"/>
        <v>0</v>
      </c>
      <c r="DZ31" s="205">
        <f t="shared" si="19"/>
        <v>0</v>
      </c>
      <c r="EA31" s="205">
        <f t="shared" si="19"/>
        <v>0</v>
      </c>
      <c r="EB31" s="120"/>
      <c r="EC31" s="121"/>
      <c r="ED31" s="122"/>
      <c r="EE31" s="410"/>
      <c r="EF31" s="88"/>
    </row>
    <row r="32" spans="1:215" ht="24.6" customHeight="1">
      <c r="A32" s="107">
        <v>4</v>
      </c>
      <c r="B32" s="82" t="s">
        <v>135</v>
      </c>
      <c r="C32" s="197" t="s">
        <v>108</v>
      </c>
      <c r="D32" s="123"/>
      <c r="E32" s="123"/>
      <c r="F32" s="123"/>
      <c r="G32" s="123"/>
      <c r="H32" s="187"/>
      <c r="I32" s="123"/>
      <c r="J32" s="123"/>
      <c r="K32" s="123"/>
      <c r="L32" s="123"/>
      <c r="M32" s="187"/>
      <c r="N32" s="124"/>
      <c r="O32" s="124"/>
      <c r="P32" s="124"/>
      <c r="Q32" s="124"/>
      <c r="R32" s="187"/>
      <c r="S32" s="124"/>
      <c r="T32" s="124"/>
      <c r="U32" s="124"/>
      <c r="V32" s="124"/>
      <c r="W32" s="187"/>
      <c r="X32" s="125"/>
      <c r="Y32" s="125"/>
      <c r="Z32" s="125"/>
      <c r="AA32" s="125"/>
      <c r="AB32" s="185"/>
      <c r="AC32" s="125"/>
      <c r="AD32" s="125"/>
      <c r="AE32" s="125"/>
      <c r="AF32" s="125"/>
      <c r="AG32" s="187"/>
      <c r="AH32" s="238"/>
      <c r="AI32" s="238"/>
      <c r="AJ32" s="238"/>
      <c r="AK32" s="238"/>
      <c r="AL32" s="187"/>
      <c r="AM32" s="235">
        <v>15</v>
      </c>
      <c r="AN32" s="235">
        <v>30</v>
      </c>
      <c r="AO32" s="235"/>
      <c r="AP32" s="235"/>
      <c r="AQ32" s="187">
        <v>3</v>
      </c>
      <c r="AR32" s="216"/>
      <c r="AS32" s="216"/>
      <c r="AT32" s="188"/>
      <c r="AU32" s="188"/>
      <c r="AV32" s="187"/>
      <c r="AW32" s="188"/>
      <c r="AX32" s="188"/>
      <c r="AY32" s="188"/>
      <c r="AZ32" s="188"/>
      <c r="BA32" s="187"/>
      <c r="BB32" s="239">
        <f t="shared" ref="BB32:BB42" si="20">BC32+BD32+BE32+BF32</f>
        <v>45</v>
      </c>
      <c r="BC32" s="107">
        <f t="shared" ref="BC32:BC40" si="21">SUM(D32,I32,N32,S32,X32,AC32,AH32,AM32,AR32,AW32)</f>
        <v>15</v>
      </c>
      <c r="BD32" s="107">
        <f t="shared" ref="BD32:BD40" si="22">SUM(E32,J32,O32,T32,Y32,AD32,AI32,AN32,AS32,AX32)</f>
        <v>30</v>
      </c>
      <c r="BE32" s="107">
        <f t="shared" ref="BE32:BE40" si="23">SUM(F32,K32,P32,U32,Z32,AE32,AJ32,AO32,AT32,AY32)</f>
        <v>0</v>
      </c>
      <c r="BF32" s="107">
        <f t="shared" ref="BF32:BF40" si="24">SUM(G32,L32,Q32,V32,AA32,AF32,AK32,AP32,AU32,AZ32)</f>
        <v>0</v>
      </c>
      <c r="BG32" s="187">
        <f t="shared" ref="BG32:BG40" si="25">SUM(H32,M32,R32,W32,AB32,AG32,AL32,AQ32,AV32,BA32)</f>
        <v>3</v>
      </c>
      <c r="BH32" s="107"/>
      <c r="BI32" s="194"/>
      <c r="BJ32" s="102"/>
      <c r="BK32" s="120"/>
      <c r="BL32" s="107"/>
      <c r="BM32" s="120"/>
      <c r="BN32" s="107"/>
      <c r="BO32" s="194"/>
      <c r="BP32" s="102"/>
      <c r="BQ32" s="193"/>
      <c r="BR32" s="107"/>
      <c r="BS32" s="194"/>
      <c r="BT32" s="102"/>
      <c r="BU32" s="120"/>
      <c r="BV32" s="107"/>
      <c r="BW32" s="134"/>
      <c r="BX32" s="120">
        <f>BG32</f>
        <v>3</v>
      </c>
      <c r="BY32" s="122">
        <f>BX32*100/BG131</f>
        <v>25</v>
      </c>
      <c r="BZ32" s="107"/>
      <c r="CA32" s="120"/>
      <c r="CB32" s="107"/>
      <c r="CC32" s="120"/>
      <c r="CD32" s="107">
        <f>BB32</f>
        <v>45</v>
      </c>
      <c r="CE32" s="120">
        <f>BG32</f>
        <v>3</v>
      </c>
      <c r="CF32" s="23"/>
      <c r="CG32" s="215"/>
      <c r="CH32" s="202"/>
      <c r="CI32" s="202"/>
      <c r="CJ32" s="202"/>
      <c r="CK32" s="202"/>
      <c r="CL32" s="202"/>
      <c r="CM32" s="202"/>
      <c r="CN32" s="202"/>
      <c r="CO32" s="202"/>
      <c r="CP32" s="184"/>
      <c r="CQ32" s="120"/>
      <c r="CR32" s="101"/>
      <c r="CS32" s="120"/>
      <c r="CT32" s="107"/>
      <c r="CU32" s="120"/>
      <c r="CV32" s="107"/>
      <c r="CW32" s="120"/>
      <c r="CX32" s="102">
        <v>2</v>
      </c>
      <c r="CY32" s="120">
        <f>BB32/25</f>
        <v>1.8</v>
      </c>
      <c r="CZ32" s="140">
        <f>CY32*100/180</f>
        <v>1</v>
      </c>
      <c r="DA32" s="120">
        <f>CX32/25</f>
        <v>0.08</v>
      </c>
      <c r="DB32" s="140">
        <f>DA32*100/180</f>
        <v>4.4444444444444446E-2</v>
      </c>
      <c r="DC32" s="140">
        <f>CZ32+DB32</f>
        <v>1.0444444444444445</v>
      </c>
      <c r="DD32" s="23"/>
      <c r="DE32" s="23"/>
      <c r="DF32" s="23"/>
      <c r="DG32" s="107">
        <f>BB32</f>
        <v>45</v>
      </c>
      <c r="DH32" s="120">
        <f>BG32</f>
        <v>3</v>
      </c>
      <c r="DI32" s="196">
        <f>DH32*100/180</f>
        <v>1.6666666666666667</v>
      </c>
      <c r="DJ32" s="120">
        <f>BG32</f>
        <v>3</v>
      </c>
      <c r="DK32" s="120"/>
      <c r="DL32" s="120"/>
      <c r="DM32" s="120"/>
      <c r="DN32" s="83"/>
      <c r="DO32" s="84"/>
      <c r="DP32" s="84"/>
      <c r="DQ32" s="84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120"/>
      <c r="EC32" s="121">
        <f>BB32</f>
        <v>45</v>
      </c>
      <c r="ED32" s="122">
        <f>BG32</f>
        <v>3</v>
      </c>
      <c r="EE32" s="410">
        <v>3</v>
      </c>
      <c r="EF32" s="88"/>
    </row>
    <row r="33" spans="1:215" ht="27" customHeight="1">
      <c r="A33" s="107">
        <v>5</v>
      </c>
      <c r="B33" s="242" t="s">
        <v>377</v>
      </c>
      <c r="C33" s="197" t="s">
        <v>112</v>
      </c>
      <c r="D33" s="123"/>
      <c r="E33" s="123"/>
      <c r="F33" s="123"/>
      <c r="G33" s="123"/>
      <c r="H33" s="187"/>
      <c r="I33" s="123"/>
      <c r="J33" s="123"/>
      <c r="K33" s="123"/>
      <c r="L33" s="123"/>
      <c r="M33" s="187"/>
      <c r="N33" s="124"/>
      <c r="O33" s="124"/>
      <c r="P33" s="124"/>
      <c r="Q33" s="124"/>
      <c r="R33" s="187"/>
      <c r="S33" s="124"/>
      <c r="T33" s="124"/>
      <c r="U33" s="124"/>
      <c r="V33" s="124"/>
      <c r="W33" s="187"/>
      <c r="X33" s="125"/>
      <c r="Y33" s="125"/>
      <c r="Z33" s="125"/>
      <c r="AA33" s="125"/>
      <c r="AB33" s="185"/>
      <c r="AC33" s="125"/>
      <c r="AD33" s="125"/>
      <c r="AE33" s="125"/>
      <c r="AF33" s="125"/>
      <c r="AG33" s="187"/>
      <c r="AH33" s="238"/>
      <c r="AI33" s="238"/>
      <c r="AJ33" s="238"/>
      <c r="AK33" s="238"/>
      <c r="AL33" s="187"/>
      <c r="AM33" s="235">
        <v>15</v>
      </c>
      <c r="AN33" s="235">
        <v>15</v>
      </c>
      <c r="AO33" s="235"/>
      <c r="AP33" s="235"/>
      <c r="AQ33" s="187">
        <v>3</v>
      </c>
      <c r="AR33" s="188"/>
      <c r="AS33" s="188"/>
      <c r="AT33" s="188"/>
      <c r="AU33" s="188"/>
      <c r="AV33" s="187"/>
      <c r="AW33" s="188"/>
      <c r="AX33" s="188"/>
      <c r="AY33" s="188"/>
      <c r="AZ33" s="188"/>
      <c r="BA33" s="187"/>
      <c r="BB33" s="239">
        <f t="shared" si="20"/>
        <v>30</v>
      </c>
      <c r="BC33" s="107">
        <f t="shared" si="21"/>
        <v>15</v>
      </c>
      <c r="BD33" s="107">
        <f t="shared" si="22"/>
        <v>15</v>
      </c>
      <c r="BE33" s="107">
        <f t="shared" si="23"/>
        <v>0</v>
      </c>
      <c r="BF33" s="107">
        <f t="shared" si="24"/>
        <v>0</v>
      </c>
      <c r="BG33" s="187">
        <f t="shared" si="25"/>
        <v>3</v>
      </c>
      <c r="BH33" s="107"/>
      <c r="BI33" s="134"/>
      <c r="BJ33" s="102"/>
      <c r="BK33" s="120"/>
      <c r="BL33" s="107"/>
      <c r="BM33" s="120"/>
      <c r="BN33" s="107"/>
      <c r="BO33" s="134"/>
      <c r="BP33" s="102"/>
      <c r="BQ33" s="193"/>
      <c r="BR33" s="107"/>
      <c r="BS33" s="134"/>
      <c r="BT33" s="102"/>
      <c r="BU33" s="120"/>
      <c r="BV33" s="107"/>
      <c r="BW33" s="134"/>
      <c r="BX33" s="120"/>
      <c r="BY33" s="122"/>
      <c r="BZ33" s="107"/>
      <c r="CA33" s="120"/>
      <c r="CB33" s="107"/>
      <c r="CC33" s="120"/>
      <c r="CD33" s="107"/>
      <c r="CE33" s="120"/>
      <c r="CF33" s="23"/>
      <c r="CG33" s="215"/>
      <c r="CH33" s="202"/>
      <c r="CI33" s="202"/>
      <c r="CJ33" s="202"/>
      <c r="CK33" s="202"/>
      <c r="CL33" s="202"/>
      <c r="CM33" s="202"/>
      <c r="CN33" s="202"/>
      <c r="CO33" s="202"/>
      <c r="CP33" s="184"/>
      <c r="CQ33" s="120"/>
      <c r="CR33" s="101"/>
      <c r="CS33" s="120"/>
      <c r="CT33" s="107"/>
      <c r="CU33" s="120"/>
      <c r="CV33" s="107"/>
      <c r="CW33" s="120"/>
      <c r="CX33" s="102"/>
      <c r="CY33" s="120"/>
      <c r="CZ33" s="140"/>
      <c r="DA33" s="120"/>
      <c r="DB33" s="140"/>
      <c r="DC33" s="140"/>
      <c r="DD33" s="23"/>
      <c r="DE33" s="23"/>
      <c r="DF33" s="23"/>
      <c r="DG33" s="107"/>
      <c r="DH33" s="120"/>
      <c r="DI33" s="196"/>
      <c r="DJ33" s="120"/>
      <c r="DK33" s="120"/>
      <c r="DL33" s="120"/>
      <c r="DM33" s="120"/>
      <c r="DN33" s="83"/>
      <c r="DO33" s="84"/>
      <c r="DP33" s="84"/>
      <c r="DQ33" s="84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120"/>
      <c r="EC33" s="121">
        <f>BB33</f>
        <v>30</v>
      </c>
      <c r="ED33" s="122">
        <f>BG33</f>
        <v>3</v>
      </c>
      <c r="EE33" s="410">
        <v>3</v>
      </c>
      <c r="EF33" s="88"/>
    </row>
    <row r="34" spans="1:215" ht="21" customHeight="1">
      <c r="A34" s="107">
        <v>6</v>
      </c>
      <c r="B34" s="82" t="s">
        <v>126</v>
      </c>
      <c r="C34" s="197" t="s">
        <v>108</v>
      </c>
      <c r="D34" s="123">
        <v>15</v>
      </c>
      <c r="E34" s="123">
        <v>15</v>
      </c>
      <c r="F34" s="123"/>
      <c r="G34" s="123"/>
      <c r="H34" s="187">
        <v>5</v>
      </c>
      <c r="I34" s="210" t="s">
        <v>114</v>
      </c>
      <c r="J34" s="123" t="s">
        <v>114</v>
      </c>
      <c r="K34" s="123"/>
      <c r="L34" s="123"/>
      <c r="M34" s="187"/>
      <c r="N34" s="124"/>
      <c r="O34" s="124"/>
      <c r="P34" s="124"/>
      <c r="Q34" s="124"/>
      <c r="R34" s="187"/>
      <c r="S34" s="124"/>
      <c r="T34" s="124"/>
      <c r="U34" s="124"/>
      <c r="V34" s="124"/>
      <c r="W34" s="187"/>
      <c r="X34" s="125"/>
      <c r="Y34" s="125"/>
      <c r="Z34" s="125"/>
      <c r="AA34" s="125"/>
      <c r="AB34" s="187"/>
      <c r="AC34" s="125"/>
      <c r="AD34" s="125"/>
      <c r="AE34" s="125"/>
      <c r="AF34" s="125"/>
      <c r="AG34" s="187"/>
      <c r="AH34" s="238"/>
      <c r="AI34" s="238"/>
      <c r="AJ34" s="238"/>
      <c r="AK34" s="238"/>
      <c r="AL34" s="187"/>
      <c r="AM34" s="235"/>
      <c r="AN34" s="235"/>
      <c r="AO34" s="235"/>
      <c r="AP34" s="235"/>
      <c r="AQ34" s="187"/>
      <c r="AR34" s="188"/>
      <c r="AS34" s="188"/>
      <c r="AT34" s="188"/>
      <c r="AU34" s="188"/>
      <c r="AV34" s="187"/>
      <c r="AW34" s="188"/>
      <c r="AX34" s="188"/>
      <c r="AY34" s="188"/>
      <c r="AZ34" s="188"/>
      <c r="BA34" s="187"/>
      <c r="BB34" s="239">
        <f t="shared" si="20"/>
        <v>30</v>
      </c>
      <c r="BC34" s="107">
        <f t="shared" si="21"/>
        <v>15</v>
      </c>
      <c r="BD34" s="107">
        <f t="shared" si="22"/>
        <v>15</v>
      </c>
      <c r="BE34" s="107">
        <f t="shared" si="23"/>
        <v>0</v>
      </c>
      <c r="BF34" s="107">
        <f t="shared" si="24"/>
        <v>0</v>
      </c>
      <c r="BG34" s="187">
        <f t="shared" si="25"/>
        <v>5</v>
      </c>
      <c r="BH34" s="107">
        <f t="shared" ref="BH34:BS34" si="26">SUM(I34,N34,S34,X34,AC34,AH34,AM34,AR34,AW34,BB34)</f>
        <v>30</v>
      </c>
      <c r="BI34" s="107">
        <f t="shared" si="26"/>
        <v>15</v>
      </c>
      <c r="BJ34" s="107">
        <f t="shared" si="26"/>
        <v>15</v>
      </c>
      <c r="BK34" s="107">
        <f t="shared" si="26"/>
        <v>0</v>
      </c>
      <c r="BL34" s="107">
        <f t="shared" si="26"/>
        <v>0</v>
      </c>
      <c r="BM34" s="107">
        <f t="shared" si="26"/>
        <v>35</v>
      </c>
      <c r="BN34" s="107">
        <f t="shared" si="26"/>
        <v>45</v>
      </c>
      <c r="BO34" s="107">
        <f t="shared" si="26"/>
        <v>30</v>
      </c>
      <c r="BP34" s="107">
        <f t="shared" si="26"/>
        <v>15</v>
      </c>
      <c r="BQ34" s="107">
        <f t="shared" si="26"/>
        <v>0</v>
      </c>
      <c r="BR34" s="107">
        <f t="shared" si="26"/>
        <v>35</v>
      </c>
      <c r="BS34" s="107">
        <f t="shared" si="26"/>
        <v>80</v>
      </c>
      <c r="BT34" s="107">
        <f t="shared" ref="BT34:BY34" si="27">SUM(U34,Z34,AE34,AJ34,AO34,AT34,AY34,BD34,BI34,BN34)</f>
        <v>75</v>
      </c>
      <c r="BU34" s="107">
        <f t="shared" si="27"/>
        <v>45</v>
      </c>
      <c r="BV34" s="107">
        <f t="shared" si="27"/>
        <v>15</v>
      </c>
      <c r="BW34" s="107">
        <f t="shared" si="27"/>
        <v>35</v>
      </c>
      <c r="BX34" s="107">
        <f t="shared" si="27"/>
        <v>115</v>
      </c>
      <c r="BY34" s="107">
        <f t="shared" si="27"/>
        <v>155</v>
      </c>
      <c r="BZ34" s="107"/>
      <c r="CA34" s="120"/>
      <c r="CB34" s="107"/>
      <c r="CC34" s="120"/>
      <c r="CD34" s="107">
        <f>BB34</f>
        <v>30</v>
      </c>
      <c r="CE34" s="120">
        <f>BG34</f>
        <v>5</v>
      </c>
      <c r="CF34" s="23"/>
      <c r="CG34" s="215"/>
      <c r="CH34" s="202"/>
      <c r="CI34" s="202"/>
      <c r="CJ34" s="202"/>
      <c r="CK34" s="202"/>
      <c r="CL34" s="202"/>
      <c r="CM34" s="202"/>
      <c r="CN34" s="202"/>
      <c r="CO34" s="202"/>
      <c r="CP34" s="184"/>
      <c r="CQ34" s="120"/>
      <c r="CR34" s="101"/>
      <c r="CS34" s="120"/>
      <c r="CT34" s="107"/>
      <c r="CU34" s="120"/>
      <c r="CV34" s="107"/>
      <c r="CW34" s="120"/>
      <c r="CX34" s="102">
        <v>4</v>
      </c>
      <c r="CY34" s="120">
        <f>BB34/25</f>
        <v>1.2</v>
      </c>
      <c r="CZ34" s="140">
        <f>CY34*100/180</f>
        <v>0.66666666666666663</v>
      </c>
      <c r="DA34" s="120">
        <f>CX34/25</f>
        <v>0.16</v>
      </c>
      <c r="DB34" s="140">
        <f>DA34*100/25</f>
        <v>0.64</v>
      </c>
      <c r="DC34" s="140">
        <f>CZ34+DB34</f>
        <v>1.3066666666666666</v>
      </c>
      <c r="DD34" s="23"/>
      <c r="DE34" s="23"/>
      <c r="DF34" s="23"/>
      <c r="DG34" s="107"/>
      <c r="DH34" s="120"/>
      <c r="DI34" s="196"/>
      <c r="DJ34" s="120">
        <f>BG34</f>
        <v>5</v>
      </c>
      <c r="DK34" s="120"/>
      <c r="DL34" s="120"/>
      <c r="DM34" s="120"/>
      <c r="DN34" s="83" t="s">
        <v>117</v>
      </c>
      <c r="DO34" s="84"/>
      <c r="DP34" s="84"/>
      <c r="DQ34" s="84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120"/>
      <c r="EC34" s="121"/>
      <c r="ED34" s="122"/>
      <c r="EE34" s="410">
        <v>5</v>
      </c>
      <c r="EF34" s="88"/>
    </row>
    <row r="35" spans="1:215" ht="27" customHeight="1">
      <c r="A35" s="107">
        <v>7</v>
      </c>
      <c r="B35" s="242" t="s">
        <v>127</v>
      </c>
      <c r="C35" s="197" t="s">
        <v>112</v>
      </c>
      <c r="D35" s="123"/>
      <c r="E35" s="123">
        <v>15</v>
      </c>
      <c r="F35" s="123"/>
      <c r="G35" s="123"/>
      <c r="H35" s="187">
        <v>2</v>
      </c>
      <c r="I35" s="210"/>
      <c r="J35" s="123"/>
      <c r="K35" s="123"/>
      <c r="L35" s="123"/>
      <c r="M35" s="187"/>
      <c r="N35" s="124"/>
      <c r="O35" s="124"/>
      <c r="P35" s="124"/>
      <c r="Q35" s="124"/>
      <c r="R35" s="187"/>
      <c r="S35" s="124"/>
      <c r="T35" s="124"/>
      <c r="U35" s="124"/>
      <c r="V35" s="124"/>
      <c r="W35" s="187"/>
      <c r="X35" s="125"/>
      <c r="Y35" s="125"/>
      <c r="Z35" s="125"/>
      <c r="AA35" s="125"/>
      <c r="AB35" s="187"/>
      <c r="AC35" s="125"/>
      <c r="AD35" s="125"/>
      <c r="AE35" s="125"/>
      <c r="AF35" s="125"/>
      <c r="AG35" s="187"/>
      <c r="AH35" s="238"/>
      <c r="AI35" s="238"/>
      <c r="AJ35" s="238"/>
      <c r="AK35" s="238"/>
      <c r="AL35" s="187"/>
      <c r="AM35" s="235"/>
      <c r="AN35" s="235"/>
      <c r="AO35" s="235"/>
      <c r="AP35" s="235"/>
      <c r="AQ35" s="187"/>
      <c r="AR35" s="188"/>
      <c r="AS35" s="188"/>
      <c r="AT35" s="188"/>
      <c r="AU35" s="188"/>
      <c r="AV35" s="187"/>
      <c r="AW35" s="188"/>
      <c r="AX35" s="188"/>
      <c r="AY35" s="188"/>
      <c r="AZ35" s="188"/>
      <c r="BA35" s="187"/>
      <c r="BB35" s="239">
        <f t="shared" si="20"/>
        <v>15</v>
      </c>
      <c r="BC35" s="107">
        <f t="shared" si="21"/>
        <v>0</v>
      </c>
      <c r="BD35" s="107">
        <f t="shared" si="22"/>
        <v>15</v>
      </c>
      <c r="BE35" s="107">
        <f t="shared" si="23"/>
        <v>0</v>
      </c>
      <c r="BF35" s="107">
        <f t="shared" si="24"/>
        <v>0</v>
      </c>
      <c r="BG35" s="187">
        <f t="shared" si="25"/>
        <v>2</v>
      </c>
      <c r="BH35" s="107"/>
      <c r="BI35" s="194"/>
      <c r="BJ35" s="102"/>
      <c r="BK35" s="120"/>
      <c r="BL35" s="107">
        <f>BB35</f>
        <v>15</v>
      </c>
      <c r="BM35" s="120">
        <f>BG35</f>
        <v>2</v>
      </c>
      <c r="BN35" s="107"/>
      <c r="BO35" s="194"/>
      <c r="BP35" s="102"/>
      <c r="BQ35" s="193"/>
      <c r="BR35" s="107"/>
      <c r="BS35" s="194"/>
      <c r="BT35" s="102"/>
      <c r="BU35" s="120"/>
      <c r="BV35" s="107"/>
      <c r="BW35" s="134"/>
      <c r="BX35" s="120"/>
      <c r="BY35" s="122"/>
      <c r="BZ35" s="130"/>
      <c r="CA35" s="131"/>
      <c r="CB35" s="107"/>
      <c r="CC35" s="120"/>
      <c r="CD35" s="107">
        <f>BB35</f>
        <v>15</v>
      </c>
      <c r="CE35" s="120">
        <f>BG35</f>
        <v>2</v>
      </c>
      <c r="CF35" s="23"/>
      <c r="CG35" s="215"/>
      <c r="CH35" s="202"/>
      <c r="CI35" s="202"/>
      <c r="CJ35" s="202"/>
      <c r="CK35" s="202"/>
      <c r="CL35" s="202"/>
      <c r="CM35" s="202"/>
      <c r="CN35" s="202"/>
      <c r="CO35" s="202"/>
      <c r="CP35" s="195"/>
      <c r="CQ35" s="131"/>
      <c r="CR35" s="138"/>
      <c r="CS35" s="131"/>
      <c r="CT35" s="130"/>
      <c r="CU35" s="131"/>
      <c r="CV35" s="130"/>
      <c r="CW35" s="131"/>
      <c r="CX35" s="102">
        <v>4</v>
      </c>
      <c r="CY35" s="120">
        <f>BB35/25</f>
        <v>0.6</v>
      </c>
      <c r="CZ35" s="140">
        <f>CY35*100/180</f>
        <v>0.33333333333333331</v>
      </c>
      <c r="DA35" s="120">
        <f>CX35/25</f>
        <v>0.16</v>
      </c>
      <c r="DB35" s="140">
        <f>DA35*100/25</f>
        <v>0.64</v>
      </c>
      <c r="DC35" s="140">
        <f>CZ35+DB35</f>
        <v>0.97333333333333338</v>
      </c>
      <c r="DD35" s="23"/>
      <c r="DE35" s="23"/>
      <c r="DF35" s="23"/>
      <c r="DG35" s="107"/>
      <c r="DH35" s="120"/>
      <c r="DI35" s="196"/>
      <c r="DJ35" s="120">
        <f>BG35</f>
        <v>2</v>
      </c>
      <c r="DK35" s="120"/>
      <c r="DL35" s="120"/>
      <c r="DM35" s="120"/>
      <c r="DN35" s="83" t="s">
        <v>128</v>
      </c>
      <c r="DO35" s="84"/>
      <c r="DP35" s="84"/>
      <c r="DQ35" s="84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120">
        <f>BG35</f>
        <v>2</v>
      </c>
      <c r="EC35" s="121">
        <f>BB35</f>
        <v>15</v>
      </c>
      <c r="ED35" s="122">
        <f>BG35</f>
        <v>2</v>
      </c>
      <c r="EE35" s="410"/>
      <c r="EF35" s="88"/>
    </row>
    <row r="36" spans="1:215" ht="21" customHeight="1">
      <c r="A36" s="107">
        <v>8</v>
      </c>
      <c r="B36" s="83" t="s">
        <v>130</v>
      </c>
      <c r="C36" s="197" t="s">
        <v>378</v>
      </c>
      <c r="D36" s="123">
        <v>15</v>
      </c>
      <c r="E36" s="123">
        <v>15</v>
      </c>
      <c r="F36" s="123"/>
      <c r="G36" s="123"/>
      <c r="H36" s="187">
        <v>4</v>
      </c>
      <c r="I36" s="210">
        <v>15</v>
      </c>
      <c r="J36" s="123">
        <v>15</v>
      </c>
      <c r="K36" s="123"/>
      <c r="L36" s="123"/>
      <c r="M36" s="187">
        <v>4</v>
      </c>
      <c r="N36" s="124"/>
      <c r="O36" s="124"/>
      <c r="P36" s="124"/>
      <c r="Q36" s="124"/>
      <c r="R36" s="185"/>
      <c r="S36" s="124"/>
      <c r="T36" s="124"/>
      <c r="U36" s="124"/>
      <c r="V36" s="124"/>
      <c r="W36" s="185"/>
      <c r="X36" s="125"/>
      <c r="Y36" s="125"/>
      <c r="Z36" s="125"/>
      <c r="AA36" s="125"/>
      <c r="AB36" s="185"/>
      <c r="AC36" s="125"/>
      <c r="AD36" s="125"/>
      <c r="AE36" s="125"/>
      <c r="AF36" s="125"/>
      <c r="AG36" s="185"/>
      <c r="AH36" s="238"/>
      <c r="AI36" s="238"/>
      <c r="AJ36" s="238"/>
      <c r="AK36" s="238"/>
      <c r="AL36" s="185"/>
      <c r="AM36" s="235"/>
      <c r="AN36" s="235"/>
      <c r="AO36" s="235"/>
      <c r="AP36" s="235"/>
      <c r="AQ36" s="187"/>
      <c r="AR36" s="188"/>
      <c r="AS36" s="188"/>
      <c r="AT36" s="188"/>
      <c r="AU36" s="188"/>
      <c r="AV36" s="187"/>
      <c r="AW36" s="188"/>
      <c r="AX36" s="188"/>
      <c r="AY36" s="188"/>
      <c r="AZ36" s="188"/>
      <c r="BA36" s="185"/>
      <c r="BB36" s="239">
        <f t="shared" si="20"/>
        <v>60</v>
      </c>
      <c r="BC36" s="107">
        <f t="shared" si="21"/>
        <v>30</v>
      </c>
      <c r="BD36" s="107">
        <f t="shared" si="22"/>
        <v>30</v>
      </c>
      <c r="BE36" s="107">
        <f t="shared" si="23"/>
        <v>0</v>
      </c>
      <c r="BF36" s="107">
        <f t="shared" si="24"/>
        <v>0</v>
      </c>
      <c r="BG36" s="187">
        <f t="shared" si="25"/>
        <v>8</v>
      </c>
      <c r="BH36" s="107"/>
      <c r="BI36" s="134"/>
      <c r="BJ36" s="102"/>
      <c r="BK36" s="120"/>
      <c r="BL36" s="107"/>
      <c r="BM36" s="120"/>
      <c r="BN36" s="107"/>
      <c r="BO36" s="134"/>
      <c r="BP36" s="102"/>
      <c r="BQ36" s="193"/>
      <c r="BR36" s="107"/>
      <c r="BS36" s="134"/>
      <c r="BT36" s="102"/>
      <c r="BU36" s="120"/>
      <c r="BV36" s="107"/>
      <c r="BW36" s="134"/>
      <c r="BX36" s="120"/>
      <c r="BY36" s="122"/>
      <c r="BZ36" s="130"/>
      <c r="CA36" s="131"/>
      <c r="CB36" s="107"/>
      <c r="CC36" s="120"/>
      <c r="CD36" s="107"/>
      <c r="CE36" s="120"/>
      <c r="CF36" s="23"/>
      <c r="CG36" s="215"/>
      <c r="CH36" s="202"/>
      <c r="CI36" s="202"/>
      <c r="CJ36" s="202"/>
      <c r="CK36" s="202"/>
      <c r="CL36" s="202"/>
      <c r="CM36" s="202"/>
      <c r="CN36" s="202"/>
      <c r="CO36" s="202"/>
      <c r="CP36" s="195"/>
      <c r="CQ36" s="131"/>
      <c r="CR36" s="138"/>
      <c r="CS36" s="131"/>
      <c r="CT36" s="130"/>
      <c r="CU36" s="131"/>
      <c r="CV36" s="130"/>
      <c r="CW36" s="131"/>
      <c r="CX36" s="102"/>
      <c r="CY36" s="120"/>
      <c r="CZ36" s="140"/>
      <c r="DA36" s="120"/>
      <c r="DB36" s="140"/>
      <c r="DC36" s="140"/>
      <c r="DD36" s="23"/>
      <c r="DE36" s="23"/>
      <c r="DF36" s="23"/>
      <c r="DG36" s="107"/>
      <c r="DH36" s="120"/>
      <c r="DI36" s="196"/>
      <c r="DJ36" s="134"/>
      <c r="DK36" s="134"/>
      <c r="DL36" s="134"/>
      <c r="DM36" s="120"/>
      <c r="DN36" s="83"/>
      <c r="DO36" s="84"/>
      <c r="DP36" s="84"/>
      <c r="DQ36" s="84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120"/>
      <c r="EC36" s="121"/>
      <c r="ED36" s="122"/>
      <c r="EE36" s="410"/>
      <c r="EF36" s="88"/>
    </row>
    <row r="37" spans="1:215" ht="21" customHeight="1">
      <c r="A37" s="107">
        <v>9</v>
      </c>
      <c r="B37" s="82" t="s">
        <v>131</v>
      </c>
      <c r="C37" s="197" t="s">
        <v>108</v>
      </c>
      <c r="D37" s="123"/>
      <c r="E37" s="123"/>
      <c r="F37" s="123"/>
      <c r="G37" s="123"/>
      <c r="H37" s="187"/>
      <c r="I37" s="210">
        <v>30</v>
      </c>
      <c r="J37" s="123">
        <v>30</v>
      </c>
      <c r="K37" s="123"/>
      <c r="L37" s="123"/>
      <c r="M37" s="187">
        <v>5</v>
      </c>
      <c r="N37" s="124"/>
      <c r="O37" s="124"/>
      <c r="P37" s="124"/>
      <c r="Q37" s="124"/>
      <c r="R37" s="187"/>
      <c r="S37" s="124"/>
      <c r="T37" s="124"/>
      <c r="U37" s="124"/>
      <c r="V37" s="124"/>
      <c r="W37" s="187"/>
      <c r="X37" s="125"/>
      <c r="Y37" s="125"/>
      <c r="Z37" s="125"/>
      <c r="AA37" s="125"/>
      <c r="AB37" s="187"/>
      <c r="AC37" s="125"/>
      <c r="AD37" s="125"/>
      <c r="AE37" s="125"/>
      <c r="AF37" s="125"/>
      <c r="AG37" s="187"/>
      <c r="AH37" s="238"/>
      <c r="AI37" s="238"/>
      <c r="AJ37" s="238"/>
      <c r="AK37" s="238"/>
      <c r="AL37" s="187"/>
      <c r="AM37" s="235"/>
      <c r="AN37" s="235"/>
      <c r="AO37" s="235"/>
      <c r="AP37" s="235"/>
      <c r="AQ37" s="187"/>
      <c r="AR37" s="188"/>
      <c r="AS37" s="188"/>
      <c r="AT37" s="188"/>
      <c r="AU37" s="188"/>
      <c r="AV37" s="187"/>
      <c r="AW37" s="188"/>
      <c r="AX37" s="188"/>
      <c r="AY37" s="188"/>
      <c r="AZ37" s="188"/>
      <c r="BA37" s="187"/>
      <c r="BB37" s="239">
        <f t="shared" si="20"/>
        <v>60</v>
      </c>
      <c r="BC37" s="107">
        <f t="shared" si="21"/>
        <v>30</v>
      </c>
      <c r="BD37" s="107">
        <f t="shared" si="22"/>
        <v>30</v>
      </c>
      <c r="BE37" s="107">
        <f t="shared" si="23"/>
        <v>0</v>
      </c>
      <c r="BF37" s="107">
        <f t="shared" si="24"/>
        <v>0</v>
      </c>
      <c r="BG37" s="187">
        <f t="shared" si="25"/>
        <v>5</v>
      </c>
      <c r="BH37" s="107"/>
      <c r="BI37" s="134"/>
      <c r="BJ37" s="102"/>
      <c r="BK37" s="120"/>
      <c r="BL37" s="107"/>
      <c r="BM37" s="120"/>
      <c r="BN37" s="107"/>
      <c r="BO37" s="134"/>
      <c r="BP37" s="102"/>
      <c r="BQ37" s="193"/>
      <c r="BR37" s="107"/>
      <c r="BS37" s="134"/>
      <c r="BT37" s="102"/>
      <c r="BU37" s="120"/>
      <c r="BV37" s="107"/>
      <c r="BW37" s="134"/>
      <c r="BX37" s="120"/>
      <c r="BY37" s="122"/>
      <c r="BZ37" s="130"/>
      <c r="CA37" s="131"/>
      <c r="CB37" s="107"/>
      <c r="CC37" s="120"/>
      <c r="CD37" s="107"/>
      <c r="CE37" s="120"/>
      <c r="CF37" s="23"/>
      <c r="CG37" s="215"/>
      <c r="CH37" s="202"/>
      <c r="CI37" s="202"/>
      <c r="CJ37" s="202"/>
      <c r="CK37" s="202"/>
      <c r="CL37" s="202"/>
      <c r="CM37" s="202"/>
      <c r="CN37" s="202"/>
      <c r="CO37" s="202"/>
      <c r="CP37" s="195"/>
      <c r="CQ37" s="131"/>
      <c r="CR37" s="138"/>
      <c r="CS37" s="131"/>
      <c r="CT37" s="130"/>
      <c r="CU37" s="131"/>
      <c r="CV37" s="130"/>
      <c r="CW37" s="131"/>
      <c r="CX37" s="102"/>
      <c r="CY37" s="120"/>
      <c r="CZ37" s="140"/>
      <c r="DA37" s="120"/>
      <c r="DB37" s="140"/>
      <c r="DC37" s="140"/>
      <c r="DD37" s="23"/>
      <c r="DE37" s="23"/>
      <c r="DF37" s="23"/>
      <c r="DG37" s="107"/>
      <c r="DH37" s="120"/>
      <c r="DI37" s="196"/>
      <c r="DJ37" s="134"/>
      <c r="DK37" s="134"/>
      <c r="DL37" s="134"/>
      <c r="DM37" s="120"/>
      <c r="DN37" s="83"/>
      <c r="DO37" s="84"/>
      <c r="DP37" s="84"/>
      <c r="DQ37" s="84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120"/>
      <c r="EC37" s="121"/>
      <c r="ED37" s="122"/>
      <c r="EE37" s="410">
        <v>5</v>
      </c>
      <c r="EF37" s="88">
        <f>BG37</f>
        <v>5</v>
      </c>
    </row>
    <row r="38" spans="1:215" ht="21" customHeight="1">
      <c r="A38" s="107">
        <v>10</v>
      </c>
      <c r="B38" s="83" t="s">
        <v>132</v>
      </c>
      <c r="C38" s="197" t="s">
        <v>112</v>
      </c>
      <c r="D38" s="123"/>
      <c r="E38" s="123"/>
      <c r="F38" s="123"/>
      <c r="G38" s="123"/>
      <c r="H38" s="187"/>
      <c r="I38" s="210"/>
      <c r="J38" s="123"/>
      <c r="K38" s="123"/>
      <c r="L38" s="123"/>
      <c r="M38" s="187"/>
      <c r="N38" s="124">
        <v>5</v>
      </c>
      <c r="O38" s="124">
        <v>15</v>
      </c>
      <c r="P38" s="124"/>
      <c r="Q38" s="124"/>
      <c r="R38" s="185">
        <v>2</v>
      </c>
      <c r="S38" s="124"/>
      <c r="T38" s="124"/>
      <c r="U38" s="124"/>
      <c r="V38" s="124"/>
      <c r="W38" s="185"/>
      <c r="X38" s="125"/>
      <c r="Y38" s="125"/>
      <c r="Z38" s="125"/>
      <c r="AA38" s="125"/>
      <c r="AB38" s="185"/>
      <c r="AC38" s="125"/>
      <c r="AD38" s="125"/>
      <c r="AE38" s="125"/>
      <c r="AF38" s="125"/>
      <c r="AG38" s="185"/>
      <c r="AH38" s="238"/>
      <c r="AI38" s="238"/>
      <c r="AJ38" s="238"/>
      <c r="AK38" s="238"/>
      <c r="AL38" s="185"/>
      <c r="AM38" s="235"/>
      <c r="AN38" s="235"/>
      <c r="AO38" s="235"/>
      <c r="AP38" s="235"/>
      <c r="AQ38" s="187"/>
      <c r="AR38" s="188"/>
      <c r="AS38" s="188"/>
      <c r="AT38" s="188"/>
      <c r="AU38" s="188"/>
      <c r="AV38" s="187"/>
      <c r="AW38" s="188"/>
      <c r="AX38" s="188"/>
      <c r="AY38" s="188"/>
      <c r="AZ38" s="188"/>
      <c r="BA38" s="185"/>
      <c r="BB38" s="239">
        <f t="shared" si="20"/>
        <v>20</v>
      </c>
      <c r="BC38" s="107">
        <f t="shared" si="21"/>
        <v>5</v>
      </c>
      <c r="BD38" s="107">
        <f t="shared" si="22"/>
        <v>15</v>
      </c>
      <c r="BE38" s="107">
        <f t="shared" si="23"/>
        <v>0</v>
      </c>
      <c r="BF38" s="107">
        <f t="shared" si="24"/>
        <v>0</v>
      </c>
      <c r="BG38" s="187">
        <f t="shared" si="25"/>
        <v>2</v>
      </c>
      <c r="BH38" s="107"/>
      <c r="BI38" s="194"/>
      <c r="BJ38" s="102"/>
      <c r="BK38" s="120"/>
      <c r="BL38" s="107"/>
      <c r="BM38" s="120"/>
      <c r="BN38" s="107"/>
      <c r="BO38" s="194"/>
      <c r="BP38" s="102"/>
      <c r="BQ38" s="193"/>
      <c r="BR38" s="107"/>
      <c r="BS38" s="194"/>
      <c r="BT38" s="102"/>
      <c r="BU38" s="120"/>
      <c r="BV38" s="107"/>
      <c r="BW38" s="134"/>
      <c r="BX38" s="120"/>
      <c r="BY38" s="122"/>
      <c r="BZ38" s="130"/>
      <c r="CA38" s="131"/>
      <c r="CB38" s="107"/>
      <c r="CC38" s="120"/>
      <c r="CD38" s="107">
        <f>BB38</f>
        <v>20</v>
      </c>
      <c r="CE38" s="120">
        <f>BG38</f>
        <v>2</v>
      </c>
      <c r="CF38" s="23"/>
      <c r="CG38" s="215"/>
      <c r="CH38" s="202"/>
      <c r="CI38" s="202"/>
      <c r="CJ38" s="202"/>
      <c r="CK38" s="202"/>
      <c r="CL38" s="202"/>
      <c r="CM38" s="202"/>
      <c r="CN38" s="202"/>
      <c r="CO38" s="202"/>
      <c r="CP38" s="195"/>
      <c r="CQ38" s="131"/>
      <c r="CR38" s="138"/>
      <c r="CS38" s="131"/>
      <c r="CT38" s="130"/>
      <c r="CU38" s="131"/>
      <c r="CV38" s="130"/>
      <c r="CW38" s="131"/>
      <c r="CX38" s="102">
        <v>4</v>
      </c>
      <c r="CY38" s="120">
        <f>BB38/25</f>
        <v>0.8</v>
      </c>
      <c r="CZ38" s="140">
        <f>CY38*100/180</f>
        <v>0.44444444444444442</v>
      </c>
      <c r="DA38" s="120">
        <f>CX38/25</f>
        <v>0.16</v>
      </c>
      <c r="DB38" s="140">
        <f>DA38*100/25</f>
        <v>0.64</v>
      </c>
      <c r="DC38" s="140">
        <f>CZ38+DB38</f>
        <v>1.0844444444444443</v>
      </c>
      <c r="DD38" s="23"/>
      <c r="DE38" s="23"/>
      <c r="DF38" s="23"/>
      <c r="DG38" s="107"/>
      <c r="DH38" s="120"/>
      <c r="DI38" s="196"/>
      <c r="DJ38" s="120"/>
      <c r="DK38" s="120"/>
      <c r="DL38" s="120"/>
      <c r="DM38" s="120"/>
      <c r="DN38" s="83" t="s">
        <v>133</v>
      </c>
      <c r="DO38" s="84"/>
      <c r="DP38" s="84"/>
      <c r="DQ38" s="84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120"/>
      <c r="EC38" s="121"/>
      <c r="ED38" s="122"/>
      <c r="EE38" s="410"/>
      <c r="EF38" s="88">
        <f>BG38</f>
        <v>2</v>
      </c>
    </row>
    <row r="39" spans="1:215" ht="27" customHeight="1">
      <c r="A39" s="107">
        <v>11</v>
      </c>
      <c r="B39" s="242" t="s">
        <v>134</v>
      </c>
      <c r="C39" s="197" t="s">
        <v>112</v>
      </c>
      <c r="D39" s="123"/>
      <c r="E39" s="123"/>
      <c r="F39" s="123"/>
      <c r="G39" s="123"/>
      <c r="H39" s="187"/>
      <c r="I39" s="210"/>
      <c r="J39" s="123"/>
      <c r="K39" s="123"/>
      <c r="L39" s="123"/>
      <c r="M39" s="187"/>
      <c r="N39" s="124"/>
      <c r="O39" s="124"/>
      <c r="P39" s="124"/>
      <c r="Q39" s="124"/>
      <c r="R39" s="187"/>
      <c r="S39" s="124"/>
      <c r="T39" s="124"/>
      <c r="U39" s="124"/>
      <c r="V39" s="124"/>
      <c r="W39" s="187"/>
      <c r="X39" s="125">
        <v>15</v>
      </c>
      <c r="Y39" s="125">
        <v>15</v>
      </c>
      <c r="Z39" s="125"/>
      <c r="AA39" s="125"/>
      <c r="AB39" s="187">
        <v>2</v>
      </c>
      <c r="AC39" s="125"/>
      <c r="AD39" s="125"/>
      <c r="AE39" s="125"/>
      <c r="AF39" s="125"/>
      <c r="AG39" s="187"/>
      <c r="AH39" s="238"/>
      <c r="AI39" s="238"/>
      <c r="AJ39" s="238"/>
      <c r="AK39" s="238"/>
      <c r="AL39" s="187"/>
      <c r="AM39" s="235"/>
      <c r="AN39" s="235"/>
      <c r="AO39" s="235"/>
      <c r="AP39" s="235"/>
      <c r="AQ39" s="187"/>
      <c r="AR39" s="188"/>
      <c r="AS39" s="188"/>
      <c r="AT39" s="188"/>
      <c r="AU39" s="188"/>
      <c r="AV39" s="187"/>
      <c r="AW39" s="188"/>
      <c r="AX39" s="188"/>
      <c r="AY39" s="188"/>
      <c r="AZ39" s="188"/>
      <c r="BA39" s="187"/>
      <c r="BB39" s="239">
        <f t="shared" si="20"/>
        <v>30</v>
      </c>
      <c r="BC39" s="107">
        <f t="shared" si="21"/>
        <v>15</v>
      </c>
      <c r="BD39" s="107">
        <f t="shared" si="22"/>
        <v>15</v>
      </c>
      <c r="BE39" s="107">
        <f t="shared" si="23"/>
        <v>0</v>
      </c>
      <c r="BF39" s="107">
        <f t="shared" si="24"/>
        <v>0</v>
      </c>
      <c r="BG39" s="187">
        <f t="shared" si="25"/>
        <v>2</v>
      </c>
      <c r="BH39" s="107"/>
      <c r="BI39" s="194"/>
      <c r="BJ39" s="102"/>
      <c r="BK39" s="120"/>
      <c r="BL39" s="107"/>
      <c r="BM39" s="120"/>
      <c r="BN39" s="107"/>
      <c r="BO39" s="194"/>
      <c r="BP39" s="102"/>
      <c r="BQ39" s="193"/>
      <c r="BR39" s="107"/>
      <c r="BS39" s="194"/>
      <c r="BT39" s="102"/>
      <c r="BU39" s="120"/>
      <c r="BV39" s="107"/>
      <c r="BW39" s="134"/>
      <c r="BX39" s="120"/>
      <c r="BY39" s="122"/>
      <c r="BZ39" s="130"/>
      <c r="CA39" s="131"/>
      <c r="CB39" s="107"/>
      <c r="CC39" s="120"/>
      <c r="CD39" s="107"/>
      <c r="CE39" s="120"/>
      <c r="CF39" s="23"/>
      <c r="CG39" s="215"/>
      <c r="CH39" s="202"/>
      <c r="CI39" s="202"/>
      <c r="CJ39" s="202"/>
      <c r="CK39" s="202"/>
      <c r="CL39" s="202"/>
      <c r="CM39" s="202"/>
      <c r="CN39" s="202"/>
      <c r="CO39" s="202"/>
      <c r="CP39" s="195"/>
      <c r="CQ39" s="131"/>
      <c r="CR39" s="138"/>
      <c r="CS39" s="131"/>
      <c r="CT39" s="130"/>
      <c r="CU39" s="131"/>
      <c r="CV39" s="130"/>
      <c r="CW39" s="131"/>
      <c r="CX39" s="102"/>
      <c r="CY39" s="120"/>
      <c r="CZ39" s="140"/>
      <c r="DA39" s="120"/>
      <c r="DB39" s="140"/>
      <c r="DC39" s="140"/>
      <c r="DD39" s="23"/>
      <c r="DE39" s="23"/>
      <c r="DF39" s="23"/>
      <c r="DG39" s="107"/>
      <c r="DH39" s="120"/>
      <c r="DI39" s="196"/>
      <c r="DJ39" s="120"/>
      <c r="DK39" s="120"/>
      <c r="DL39" s="120"/>
      <c r="DM39" s="120"/>
      <c r="DN39" s="83"/>
      <c r="DO39" s="84"/>
      <c r="DP39" s="84"/>
      <c r="DQ39" s="84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120"/>
      <c r="EC39" s="121">
        <f>BB39</f>
        <v>30</v>
      </c>
      <c r="ED39" s="122">
        <f>BG39</f>
        <v>2</v>
      </c>
      <c r="EE39" s="410">
        <f>BG39</f>
        <v>2</v>
      </c>
      <c r="EF39" s="88"/>
    </row>
    <row r="40" spans="1:215" s="21" customFormat="1" ht="21" customHeight="1">
      <c r="A40" s="107">
        <v>12</v>
      </c>
      <c r="B40" s="243" t="s">
        <v>129</v>
      </c>
      <c r="C40" s="197" t="s">
        <v>112</v>
      </c>
      <c r="D40" s="123"/>
      <c r="E40" s="123">
        <v>15</v>
      </c>
      <c r="F40" s="244"/>
      <c r="G40" s="123"/>
      <c r="H40" s="120">
        <v>2</v>
      </c>
      <c r="I40" s="245"/>
      <c r="J40" s="244"/>
      <c r="K40" s="244"/>
      <c r="L40" s="244"/>
      <c r="M40" s="246"/>
      <c r="N40" s="247"/>
      <c r="O40" s="247"/>
      <c r="P40" s="247"/>
      <c r="Q40" s="247"/>
      <c r="R40" s="246"/>
      <c r="S40" s="247"/>
      <c r="T40" s="247"/>
      <c r="U40" s="247"/>
      <c r="V40" s="247"/>
      <c r="W40" s="246"/>
      <c r="X40" s="248"/>
      <c r="Y40" s="248"/>
      <c r="Z40" s="248"/>
      <c r="AA40" s="248"/>
      <c r="AB40" s="246"/>
      <c r="AC40" s="248"/>
      <c r="AD40" s="248"/>
      <c r="AE40" s="248"/>
      <c r="AF40" s="248"/>
      <c r="AG40" s="246"/>
      <c r="AH40" s="249"/>
      <c r="AI40" s="249"/>
      <c r="AJ40" s="249"/>
      <c r="AK40" s="249"/>
      <c r="AL40" s="246"/>
      <c r="AM40" s="249"/>
      <c r="AN40" s="249"/>
      <c r="AO40" s="249"/>
      <c r="AP40" s="249"/>
      <c r="AQ40" s="246"/>
      <c r="AR40" s="250"/>
      <c r="AS40" s="250"/>
      <c r="AT40" s="250"/>
      <c r="AU40" s="250"/>
      <c r="AV40" s="246"/>
      <c r="AW40" s="250"/>
      <c r="AX40" s="250"/>
      <c r="AY40" s="250"/>
      <c r="AZ40" s="250"/>
      <c r="BA40" s="246"/>
      <c r="BB40" s="239">
        <f t="shared" si="20"/>
        <v>15</v>
      </c>
      <c r="BC40" s="107">
        <f t="shared" si="21"/>
        <v>0</v>
      </c>
      <c r="BD40" s="107">
        <f t="shared" si="22"/>
        <v>15</v>
      </c>
      <c r="BE40" s="107">
        <f t="shared" si="23"/>
        <v>0</v>
      </c>
      <c r="BF40" s="107">
        <f t="shared" si="24"/>
        <v>0</v>
      </c>
      <c r="BG40" s="187">
        <f t="shared" si="25"/>
        <v>2</v>
      </c>
      <c r="BH40" s="251"/>
      <c r="BI40" s="252"/>
      <c r="BJ40" s="253"/>
      <c r="BK40" s="246"/>
      <c r="BL40" s="251"/>
      <c r="BM40" s="246"/>
      <c r="BN40" s="251"/>
      <c r="BO40" s="252"/>
      <c r="BP40" s="253"/>
      <c r="BQ40" s="251"/>
      <c r="BR40" s="251"/>
      <c r="BS40" s="252"/>
      <c r="BT40" s="253"/>
      <c r="BU40" s="246"/>
      <c r="BV40" s="251"/>
      <c r="BW40" s="252"/>
      <c r="BX40" s="246"/>
      <c r="BY40" s="254"/>
      <c r="BZ40" s="255"/>
      <c r="CA40" s="256"/>
      <c r="CB40" s="251"/>
      <c r="CC40" s="246"/>
      <c r="CD40" s="251"/>
      <c r="CE40" s="246"/>
      <c r="CF40" s="257"/>
      <c r="CG40" s="258"/>
      <c r="CH40" s="259"/>
      <c r="CI40" s="259"/>
      <c r="CJ40" s="259"/>
      <c r="CK40" s="259"/>
      <c r="CL40" s="259"/>
      <c r="CM40" s="259"/>
      <c r="CN40" s="259"/>
      <c r="CO40" s="259"/>
      <c r="CP40" s="256"/>
      <c r="CQ40" s="256"/>
      <c r="CR40" s="260"/>
      <c r="CS40" s="256"/>
      <c r="CT40" s="255"/>
      <c r="CU40" s="256"/>
      <c r="CV40" s="255"/>
      <c r="CW40" s="256"/>
      <c r="CX40" s="253"/>
      <c r="CY40" s="246"/>
      <c r="CZ40" s="261"/>
      <c r="DA40" s="246"/>
      <c r="DB40" s="261"/>
      <c r="DC40" s="261"/>
      <c r="DD40" s="257"/>
      <c r="DE40" s="257"/>
      <c r="DF40" s="257"/>
      <c r="DG40" s="251"/>
      <c r="DH40" s="246"/>
      <c r="DI40" s="262"/>
      <c r="DJ40" s="246"/>
      <c r="DK40" s="246"/>
      <c r="DL40" s="246"/>
      <c r="DM40" s="246"/>
      <c r="DN40" s="263"/>
      <c r="DO40" s="264"/>
      <c r="DP40" s="264"/>
      <c r="DQ40" s="264"/>
      <c r="DR40" s="265"/>
      <c r="DS40" s="265"/>
      <c r="DT40" s="265"/>
      <c r="DU40" s="265"/>
      <c r="DV40" s="265"/>
      <c r="DW40" s="265"/>
      <c r="DX40" s="265"/>
      <c r="DY40" s="265"/>
      <c r="DZ40" s="265"/>
      <c r="EA40" s="265"/>
      <c r="EB40" s="120"/>
      <c r="EC40" s="121"/>
      <c r="ED40" s="122"/>
      <c r="EE40" s="410">
        <f>BG40</f>
        <v>2</v>
      </c>
      <c r="EF40" s="265"/>
    </row>
    <row r="41" spans="1:215" ht="19.899999999999999" customHeight="1">
      <c r="A41" s="597" t="s">
        <v>137</v>
      </c>
      <c r="B41" s="603"/>
      <c r="C41" s="603"/>
      <c r="D41" s="603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  <c r="AP41" s="603"/>
      <c r="AQ41" s="603"/>
      <c r="AR41" s="603"/>
      <c r="AS41" s="603"/>
      <c r="AT41" s="603"/>
      <c r="AU41" s="603"/>
      <c r="AV41" s="603"/>
      <c r="AW41" s="603"/>
      <c r="AX41" s="603"/>
      <c r="AY41" s="603"/>
      <c r="AZ41" s="603"/>
      <c r="BA41" s="604"/>
      <c r="BB41" s="205">
        <f>BB42</f>
        <v>30</v>
      </c>
      <c r="BC41" s="205">
        <f t="shared" ref="BC41:DN41" si="28">BC42</f>
        <v>0</v>
      </c>
      <c r="BD41" s="205">
        <f t="shared" si="28"/>
        <v>0</v>
      </c>
      <c r="BE41" s="205">
        <f t="shared" si="28"/>
        <v>0</v>
      </c>
      <c r="BF41" s="205">
        <f t="shared" si="28"/>
        <v>30</v>
      </c>
      <c r="BG41" s="176">
        <f t="shared" si="28"/>
        <v>3</v>
      </c>
      <c r="BH41" s="205">
        <f t="shared" si="28"/>
        <v>0</v>
      </c>
      <c r="BI41" s="205">
        <f t="shared" si="28"/>
        <v>0</v>
      </c>
      <c r="BJ41" s="205">
        <f t="shared" si="28"/>
        <v>30</v>
      </c>
      <c r="BK41" s="205">
        <f t="shared" si="28"/>
        <v>3</v>
      </c>
      <c r="BL41" s="205">
        <f t="shared" si="28"/>
        <v>0</v>
      </c>
      <c r="BM41" s="205">
        <f t="shared" si="28"/>
        <v>0</v>
      </c>
      <c r="BN41" s="205">
        <f t="shared" si="28"/>
        <v>0</v>
      </c>
      <c r="BO41" s="205">
        <f t="shared" si="28"/>
        <v>0</v>
      </c>
      <c r="BP41" s="205">
        <f t="shared" si="28"/>
        <v>0</v>
      </c>
      <c r="BQ41" s="205">
        <f t="shared" si="28"/>
        <v>0</v>
      </c>
      <c r="BR41" s="205">
        <f t="shared" si="28"/>
        <v>0</v>
      </c>
      <c r="BS41" s="205">
        <f t="shared" si="28"/>
        <v>0</v>
      </c>
      <c r="BT41" s="205">
        <f t="shared" si="28"/>
        <v>0</v>
      </c>
      <c r="BU41" s="205">
        <f t="shared" si="28"/>
        <v>0</v>
      </c>
      <c r="BV41" s="205">
        <f t="shared" si="28"/>
        <v>0</v>
      </c>
      <c r="BW41" s="205">
        <f t="shared" si="28"/>
        <v>0</v>
      </c>
      <c r="BX41" s="205">
        <f t="shared" si="28"/>
        <v>0</v>
      </c>
      <c r="BY41" s="205">
        <f t="shared" si="28"/>
        <v>0</v>
      </c>
      <c r="BZ41" s="205">
        <f t="shared" si="28"/>
        <v>0</v>
      </c>
      <c r="CA41" s="205">
        <f t="shared" si="28"/>
        <v>0</v>
      </c>
      <c r="CB41" s="205">
        <f t="shared" si="28"/>
        <v>30</v>
      </c>
      <c r="CC41" s="205">
        <f t="shared" si="28"/>
        <v>3</v>
      </c>
      <c r="CD41" s="205">
        <f t="shared" si="28"/>
        <v>0</v>
      </c>
      <c r="CE41" s="205">
        <f t="shared" si="28"/>
        <v>0</v>
      </c>
      <c r="CF41" s="205">
        <f t="shared" si="28"/>
        <v>0</v>
      </c>
      <c r="CG41" s="205">
        <f t="shared" si="28"/>
        <v>0</v>
      </c>
      <c r="CH41" s="205">
        <f t="shared" si="28"/>
        <v>0</v>
      </c>
      <c r="CI41" s="205">
        <f t="shared" si="28"/>
        <v>0</v>
      </c>
      <c r="CJ41" s="205">
        <f t="shared" si="28"/>
        <v>0</v>
      </c>
      <c r="CK41" s="205">
        <f t="shared" si="28"/>
        <v>0</v>
      </c>
      <c r="CL41" s="205">
        <f t="shared" si="28"/>
        <v>0</v>
      </c>
      <c r="CM41" s="205">
        <f t="shared" si="28"/>
        <v>0</v>
      </c>
      <c r="CN41" s="205">
        <f t="shared" si="28"/>
        <v>0</v>
      </c>
      <c r="CO41" s="205">
        <f t="shared" si="28"/>
        <v>0</v>
      </c>
      <c r="CP41" s="205">
        <f t="shared" si="28"/>
        <v>0</v>
      </c>
      <c r="CQ41" s="205">
        <f t="shared" si="28"/>
        <v>0</v>
      </c>
      <c r="CR41" s="205">
        <f t="shared" si="28"/>
        <v>0</v>
      </c>
      <c r="CS41" s="205">
        <f t="shared" si="28"/>
        <v>0</v>
      </c>
      <c r="CT41" s="205">
        <f t="shared" si="28"/>
        <v>0</v>
      </c>
      <c r="CU41" s="205">
        <f t="shared" si="28"/>
        <v>0</v>
      </c>
      <c r="CV41" s="205">
        <f t="shared" si="28"/>
        <v>0</v>
      </c>
      <c r="CW41" s="205">
        <f t="shared" si="28"/>
        <v>0</v>
      </c>
      <c r="CX41" s="205">
        <f t="shared" si="28"/>
        <v>4</v>
      </c>
      <c r="CY41" s="205">
        <f t="shared" si="28"/>
        <v>1.2</v>
      </c>
      <c r="CZ41" s="205">
        <f t="shared" si="28"/>
        <v>0.66666666666666663</v>
      </c>
      <c r="DA41" s="205">
        <f t="shared" si="28"/>
        <v>0.16</v>
      </c>
      <c r="DB41" s="205">
        <f t="shared" si="28"/>
        <v>0.64</v>
      </c>
      <c r="DC41" s="205">
        <f t="shared" si="28"/>
        <v>1.3066666666666666</v>
      </c>
      <c r="DD41" s="205">
        <f t="shared" si="28"/>
        <v>0</v>
      </c>
      <c r="DE41" s="205">
        <f t="shared" si="28"/>
        <v>0</v>
      </c>
      <c r="DF41" s="205">
        <f t="shared" si="28"/>
        <v>0</v>
      </c>
      <c r="DG41" s="205">
        <f t="shared" si="28"/>
        <v>0</v>
      </c>
      <c r="DH41" s="205">
        <f t="shared" si="28"/>
        <v>0</v>
      </c>
      <c r="DI41" s="205">
        <f t="shared" si="28"/>
        <v>0</v>
      </c>
      <c r="DJ41" s="205">
        <f t="shared" si="28"/>
        <v>0</v>
      </c>
      <c r="DK41" s="205">
        <f t="shared" si="28"/>
        <v>0</v>
      </c>
      <c r="DL41" s="205">
        <f t="shared" si="28"/>
        <v>0</v>
      </c>
      <c r="DM41" s="205">
        <f t="shared" si="28"/>
        <v>0</v>
      </c>
      <c r="DN41" s="205" t="str">
        <f t="shared" si="28"/>
        <v>prof. AJP dr Dorota Skrocka</v>
      </c>
      <c r="DO41" s="205">
        <f t="shared" ref="DO41:EA41" si="29">DO42</f>
        <v>0</v>
      </c>
      <c r="DP41" s="205">
        <f t="shared" si="29"/>
        <v>0</v>
      </c>
      <c r="DQ41" s="205">
        <f t="shared" si="29"/>
        <v>0</v>
      </c>
      <c r="DR41" s="205">
        <f t="shared" si="29"/>
        <v>0</v>
      </c>
      <c r="DS41" s="205">
        <f t="shared" si="29"/>
        <v>0</v>
      </c>
      <c r="DT41" s="205">
        <f t="shared" si="29"/>
        <v>0</v>
      </c>
      <c r="DU41" s="205">
        <f t="shared" si="29"/>
        <v>0</v>
      </c>
      <c r="DV41" s="205">
        <f t="shared" si="29"/>
        <v>0</v>
      </c>
      <c r="DW41" s="205">
        <f t="shared" si="29"/>
        <v>0</v>
      </c>
      <c r="DX41" s="205">
        <f t="shared" si="29"/>
        <v>0</v>
      </c>
      <c r="DY41" s="205">
        <f t="shared" si="29"/>
        <v>0</v>
      </c>
      <c r="DZ41" s="205">
        <f t="shared" si="29"/>
        <v>0</v>
      </c>
      <c r="EA41" s="205">
        <f t="shared" si="29"/>
        <v>0</v>
      </c>
      <c r="EB41" s="120"/>
      <c r="EC41" s="121"/>
      <c r="ED41" s="122"/>
      <c r="EE41" s="410"/>
      <c r="EF41" s="88"/>
    </row>
    <row r="42" spans="1:215" ht="21" customHeight="1">
      <c r="A42" s="107">
        <v>13</v>
      </c>
      <c r="B42" s="83" t="s">
        <v>138</v>
      </c>
      <c r="C42" s="197" t="s">
        <v>112</v>
      </c>
      <c r="D42" s="123"/>
      <c r="E42" s="123"/>
      <c r="F42" s="123"/>
      <c r="G42" s="123"/>
      <c r="H42" s="187"/>
      <c r="I42" s="210"/>
      <c r="J42" s="123"/>
      <c r="K42" s="123"/>
      <c r="L42" s="123">
        <v>30</v>
      </c>
      <c r="M42" s="187">
        <v>3</v>
      </c>
      <c r="N42" s="124"/>
      <c r="O42" s="124"/>
      <c r="P42" s="124"/>
      <c r="Q42" s="124"/>
      <c r="R42" s="185"/>
      <c r="S42" s="124"/>
      <c r="T42" s="124"/>
      <c r="U42" s="124"/>
      <c r="V42" s="124"/>
      <c r="W42" s="187"/>
      <c r="X42" s="125"/>
      <c r="Y42" s="125"/>
      <c r="Z42" s="125"/>
      <c r="AA42" s="125"/>
      <c r="AB42" s="185"/>
      <c r="AC42" s="125"/>
      <c r="AD42" s="125"/>
      <c r="AE42" s="125"/>
      <c r="AF42" s="125"/>
      <c r="AG42" s="185"/>
      <c r="AH42" s="238"/>
      <c r="AI42" s="238"/>
      <c r="AJ42" s="238"/>
      <c r="AK42" s="238"/>
      <c r="AL42" s="185"/>
      <c r="AM42" s="235"/>
      <c r="AN42" s="235"/>
      <c r="AO42" s="235"/>
      <c r="AP42" s="235"/>
      <c r="AQ42" s="187"/>
      <c r="AR42" s="188"/>
      <c r="AS42" s="188"/>
      <c r="AT42" s="188"/>
      <c r="AU42" s="188"/>
      <c r="AV42" s="187"/>
      <c r="AW42" s="188"/>
      <c r="AX42" s="188"/>
      <c r="AY42" s="188"/>
      <c r="AZ42" s="188"/>
      <c r="BA42" s="187"/>
      <c r="BB42" s="239">
        <f t="shared" si="20"/>
        <v>30</v>
      </c>
      <c r="BC42" s="107">
        <f>SUM(D42,I42,N42,S42,X42,AC42,AH42,AM42,AR42,AW42)</f>
        <v>0</v>
      </c>
      <c r="BD42" s="107">
        <f>SUM(E42,J42,O42,T42,Y42,AD42,AI42,AN42,AS42,AX42)</f>
        <v>0</v>
      </c>
      <c r="BE42" s="107">
        <f>SUM(F42,K42,P42,U42,Z42,AE42,AJ42,AO42,AT42,AY42)</f>
        <v>0</v>
      </c>
      <c r="BF42" s="107">
        <f>SUM(G42,L42,Q42,V42,AA42,AF42,AK42,AP42,AU42,AZ42)</f>
        <v>30</v>
      </c>
      <c r="BG42" s="187">
        <f>SUM(H42,M42,R42,W42,AB42,AG42,AL42,AQ42,AV42,BA42)</f>
        <v>3</v>
      </c>
      <c r="BH42" s="107"/>
      <c r="BI42" s="194"/>
      <c r="BJ42" s="102">
        <f>BB42</f>
        <v>30</v>
      </c>
      <c r="BK42" s="120">
        <f>BG42</f>
        <v>3</v>
      </c>
      <c r="BL42" s="107"/>
      <c r="BM42" s="120"/>
      <c r="BN42" s="107"/>
      <c r="BO42" s="194"/>
      <c r="BP42" s="102"/>
      <c r="BQ42" s="193"/>
      <c r="BR42" s="107"/>
      <c r="BS42" s="194"/>
      <c r="BT42" s="102"/>
      <c r="BU42" s="120"/>
      <c r="BV42" s="107"/>
      <c r="BW42" s="134"/>
      <c r="BX42" s="120"/>
      <c r="BY42" s="122"/>
      <c r="BZ42" s="130"/>
      <c r="CA42" s="131"/>
      <c r="CB42" s="107">
        <f>BB42</f>
        <v>30</v>
      </c>
      <c r="CC42" s="120">
        <f>BG42</f>
        <v>3</v>
      </c>
      <c r="CD42" s="107"/>
      <c r="CE42" s="120"/>
      <c r="CF42" s="23"/>
      <c r="CG42" s="215"/>
      <c r="CH42" s="202"/>
      <c r="CI42" s="202"/>
      <c r="CJ42" s="202"/>
      <c r="CK42" s="202"/>
      <c r="CL42" s="202"/>
      <c r="CM42" s="202"/>
      <c r="CN42" s="130"/>
      <c r="CO42" s="131"/>
      <c r="CP42" s="195"/>
      <c r="CQ42" s="131"/>
      <c r="CR42" s="138"/>
      <c r="CS42" s="131"/>
      <c r="CT42" s="130"/>
      <c r="CU42" s="131"/>
      <c r="CV42" s="130"/>
      <c r="CW42" s="131"/>
      <c r="CX42" s="102">
        <v>4</v>
      </c>
      <c r="CY42" s="120">
        <f>BB42/25</f>
        <v>1.2</v>
      </c>
      <c r="CZ42" s="140">
        <f>CY42*100/180</f>
        <v>0.66666666666666663</v>
      </c>
      <c r="DA42" s="120">
        <f>CX42/25</f>
        <v>0.16</v>
      </c>
      <c r="DB42" s="140">
        <f>DA42*100/25</f>
        <v>0.64</v>
      </c>
      <c r="DC42" s="140">
        <f>CZ42+DB42</f>
        <v>1.3066666666666666</v>
      </c>
      <c r="DD42" s="23"/>
      <c r="DE42" s="23"/>
      <c r="DF42" s="23"/>
      <c r="DG42" s="107"/>
      <c r="DH42" s="120"/>
      <c r="DI42" s="196"/>
      <c r="DJ42" s="120"/>
      <c r="DK42" s="120"/>
      <c r="DL42" s="120"/>
      <c r="DM42" s="120"/>
      <c r="DN42" s="83" t="s">
        <v>133</v>
      </c>
      <c r="DO42" s="84"/>
      <c r="DP42" s="84"/>
      <c r="DQ42" s="84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120"/>
      <c r="EC42" s="121"/>
      <c r="ED42" s="122"/>
      <c r="EE42" s="410"/>
      <c r="EF42" s="88"/>
    </row>
    <row r="43" spans="1:215" ht="19.899999999999999" customHeight="1">
      <c r="A43" s="591" t="s">
        <v>379</v>
      </c>
      <c r="B43" s="592"/>
      <c r="C43" s="592"/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  <c r="AC43" s="592"/>
      <c r="AD43" s="592"/>
      <c r="AE43" s="592"/>
      <c r="AF43" s="592"/>
      <c r="AG43" s="592"/>
      <c r="AH43" s="592"/>
      <c r="AI43" s="592"/>
      <c r="AJ43" s="592"/>
      <c r="AK43" s="592"/>
      <c r="AL43" s="592"/>
      <c r="AM43" s="592"/>
      <c r="AN43" s="592"/>
      <c r="AO43" s="592"/>
      <c r="AP43" s="592"/>
      <c r="AQ43" s="592"/>
      <c r="AR43" s="592"/>
      <c r="AS43" s="592"/>
      <c r="AT43" s="592"/>
      <c r="AU43" s="592"/>
      <c r="AV43" s="592"/>
      <c r="AW43" s="592"/>
      <c r="AX43" s="592"/>
      <c r="AY43" s="592"/>
      <c r="AZ43" s="592"/>
      <c r="BA43" s="593"/>
      <c r="BB43" s="146">
        <f t="shared" ref="BB43:BG43" si="30">SUM(BB44+BB53+BB61)</f>
        <v>900</v>
      </c>
      <c r="BC43" s="146">
        <f t="shared" si="30"/>
        <v>315</v>
      </c>
      <c r="BD43" s="146">
        <f t="shared" si="30"/>
        <v>570</v>
      </c>
      <c r="BE43" s="146">
        <f t="shared" si="30"/>
        <v>15</v>
      </c>
      <c r="BF43" s="146">
        <f t="shared" si="30"/>
        <v>0</v>
      </c>
      <c r="BG43" s="147">
        <f t="shared" si="30"/>
        <v>85</v>
      </c>
      <c r="BH43" s="148">
        <f t="shared" ref="BH43:CM43" si="31">SUM(BH45:BH76)</f>
        <v>0</v>
      </c>
      <c r="BI43" s="148">
        <f t="shared" si="31"/>
        <v>0</v>
      </c>
      <c r="BJ43" s="148">
        <f t="shared" si="31"/>
        <v>0</v>
      </c>
      <c r="BK43" s="148">
        <f t="shared" si="31"/>
        <v>0</v>
      </c>
      <c r="BL43" s="148">
        <f t="shared" si="31"/>
        <v>0</v>
      </c>
      <c r="BM43" s="148">
        <f t="shared" si="31"/>
        <v>0</v>
      </c>
      <c r="BN43" s="148">
        <f t="shared" si="31"/>
        <v>0</v>
      </c>
      <c r="BO43" s="148">
        <f t="shared" si="31"/>
        <v>0</v>
      </c>
      <c r="BP43" s="148">
        <f t="shared" si="31"/>
        <v>0</v>
      </c>
      <c r="BQ43" s="148">
        <f t="shared" si="31"/>
        <v>0</v>
      </c>
      <c r="BR43" s="148">
        <f t="shared" si="31"/>
        <v>0</v>
      </c>
      <c r="BS43" s="148">
        <f t="shared" si="31"/>
        <v>0</v>
      </c>
      <c r="BT43" s="148">
        <f t="shared" si="31"/>
        <v>0</v>
      </c>
      <c r="BU43" s="148">
        <f t="shared" si="31"/>
        <v>0</v>
      </c>
      <c r="BV43" s="148">
        <f t="shared" si="31"/>
        <v>0</v>
      </c>
      <c r="BW43" s="148">
        <f t="shared" si="31"/>
        <v>0</v>
      </c>
      <c r="BX43" s="148">
        <f t="shared" si="31"/>
        <v>0</v>
      </c>
      <c r="BY43" s="148">
        <f t="shared" si="31"/>
        <v>0</v>
      </c>
      <c r="BZ43" s="148">
        <f t="shared" si="31"/>
        <v>0</v>
      </c>
      <c r="CA43" s="148">
        <f t="shared" si="31"/>
        <v>0</v>
      </c>
      <c r="CB43" s="148">
        <f t="shared" si="31"/>
        <v>0</v>
      </c>
      <c r="CC43" s="148">
        <f t="shared" si="31"/>
        <v>0</v>
      </c>
      <c r="CD43" s="148">
        <f t="shared" si="31"/>
        <v>0</v>
      </c>
      <c r="CE43" s="148">
        <f t="shared" si="31"/>
        <v>0</v>
      </c>
      <c r="CF43" s="148">
        <f t="shared" si="31"/>
        <v>0</v>
      </c>
      <c r="CG43" s="148">
        <f t="shared" si="31"/>
        <v>0</v>
      </c>
      <c r="CH43" s="148">
        <f t="shared" si="31"/>
        <v>1165</v>
      </c>
      <c r="CI43" s="148">
        <f t="shared" si="31"/>
        <v>65</v>
      </c>
      <c r="CJ43" s="148">
        <f t="shared" si="31"/>
        <v>0</v>
      </c>
      <c r="CK43" s="148">
        <f t="shared" si="31"/>
        <v>0</v>
      </c>
      <c r="CL43" s="148">
        <f t="shared" si="31"/>
        <v>0</v>
      </c>
      <c r="CM43" s="148">
        <f t="shared" si="31"/>
        <v>0</v>
      </c>
      <c r="CN43" s="148">
        <f t="shared" ref="CN43:DP43" si="32">SUM(CN45:CN76)</f>
        <v>0</v>
      </c>
      <c r="CO43" s="148">
        <f t="shared" si="32"/>
        <v>0</v>
      </c>
      <c r="CP43" s="148">
        <f t="shared" si="32"/>
        <v>0</v>
      </c>
      <c r="CQ43" s="148">
        <f t="shared" si="32"/>
        <v>0</v>
      </c>
      <c r="CR43" s="148">
        <f t="shared" si="32"/>
        <v>0</v>
      </c>
      <c r="CS43" s="148">
        <f t="shared" si="32"/>
        <v>0</v>
      </c>
      <c r="CT43" s="148">
        <f t="shared" si="32"/>
        <v>0</v>
      </c>
      <c r="CU43" s="148">
        <f t="shared" si="32"/>
        <v>0</v>
      </c>
      <c r="CV43" s="148">
        <f t="shared" si="32"/>
        <v>0</v>
      </c>
      <c r="CW43" s="148">
        <f t="shared" si="32"/>
        <v>0</v>
      </c>
      <c r="CX43" s="148">
        <f t="shared" si="32"/>
        <v>12</v>
      </c>
      <c r="CY43" s="148">
        <f t="shared" si="32"/>
        <v>7.2</v>
      </c>
      <c r="CZ43" s="148">
        <f t="shared" si="32"/>
        <v>4</v>
      </c>
      <c r="DA43" s="148">
        <f t="shared" si="32"/>
        <v>0.48</v>
      </c>
      <c r="DB43" s="148">
        <f t="shared" si="32"/>
        <v>0.26666666666666666</v>
      </c>
      <c r="DC43" s="148">
        <f t="shared" si="32"/>
        <v>4.2666666666666666</v>
      </c>
      <c r="DD43" s="148">
        <f t="shared" si="32"/>
        <v>0</v>
      </c>
      <c r="DE43" s="148">
        <f t="shared" si="32"/>
        <v>0</v>
      </c>
      <c r="DF43" s="148">
        <f t="shared" si="32"/>
        <v>0</v>
      </c>
      <c r="DG43" s="148">
        <f t="shared" si="32"/>
        <v>135</v>
      </c>
      <c r="DH43" s="148">
        <f t="shared" si="32"/>
        <v>13</v>
      </c>
      <c r="DI43" s="148">
        <f t="shared" si="32"/>
        <v>7.2222222222222223</v>
      </c>
      <c r="DJ43" s="148">
        <f t="shared" si="32"/>
        <v>3.5</v>
      </c>
      <c r="DK43" s="148">
        <f t="shared" si="32"/>
        <v>0</v>
      </c>
      <c r="DL43" s="148">
        <f t="shared" si="32"/>
        <v>1.5</v>
      </c>
      <c r="DM43" s="148">
        <f t="shared" si="32"/>
        <v>0</v>
      </c>
      <c r="DN43" s="148">
        <f t="shared" si="32"/>
        <v>0</v>
      </c>
      <c r="DO43" s="148">
        <f t="shared" si="32"/>
        <v>0</v>
      </c>
      <c r="DP43" s="148">
        <f t="shared" si="32"/>
        <v>0</v>
      </c>
      <c r="DQ43" s="84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120"/>
      <c r="EC43" s="121"/>
      <c r="ED43" s="122"/>
      <c r="EE43" s="410"/>
      <c r="EF43" s="88"/>
    </row>
    <row r="44" spans="1:215" s="19" customFormat="1" ht="21" customHeight="1">
      <c r="A44" s="597" t="s">
        <v>140</v>
      </c>
      <c r="B44" s="598"/>
      <c r="C44" s="598"/>
      <c r="D44" s="598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8"/>
      <c r="T44" s="598"/>
      <c r="U44" s="598"/>
      <c r="V44" s="598"/>
      <c r="W44" s="598"/>
      <c r="X44" s="598"/>
      <c r="Y44" s="598"/>
      <c r="Z44" s="598"/>
      <c r="AA44" s="598"/>
      <c r="AB44" s="598"/>
      <c r="AC44" s="598"/>
      <c r="AD44" s="598"/>
      <c r="AE44" s="598"/>
      <c r="AF44" s="598"/>
      <c r="AG44" s="598"/>
      <c r="AH44" s="598"/>
      <c r="AI44" s="598"/>
      <c r="AJ44" s="598"/>
      <c r="AK44" s="598"/>
      <c r="AL44" s="598"/>
      <c r="AM44" s="598"/>
      <c r="AN44" s="598"/>
      <c r="AO44" s="598"/>
      <c r="AP44" s="598"/>
      <c r="AQ44" s="598"/>
      <c r="AR44" s="598"/>
      <c r="AS44" s="598"/>
      <c r="AT44" s="598"/>
      <c r="AU44" s="598"/>
      <c r="AV44" s="598"/>
      <c r="AW44" s="598"/>
      <c r="AX44" s="598"/>
      <c r="AY44" s="598"/>
      <c r="AZ44" s="598"/>
      <c r="BA44" s="599"/>
      <c r="BB44" s="165">
        <f t="shared" ref="BB44:BG44" si="33">SUM(BB45:BB52)</f>
        <v>215</v>
      </c>
      <c r="BC44" s="165">
        <f t="shared" si="33"/>
        <v>85</v>
      </c>
      <c r="BD44" s="165">
        <f t="shared" si="33"/>
        <v>130</v>
      </c>
      <c r="BE44" s="165">
        <f t="shared" si="33"/>
        <v>0</v>
      </c>
      <c r="BF44" s="165">
        <f t="shared" si="33"/>
        <v>0</v>
      </c>
      <c r="BG44" s="167">
        <f t="shared" si="33"/>
        <v>21</v>
      </c>
      <c r="BH44" s="270"/>
      <c r="BI44" s="271"/>
      <c r="BJ44" s="241"/>
      <c r="BK44" s="272"/>
      <c r="BL44" s="270"/>
      <c r="BM44" s="272"/>
      <c r="BN44" s="270"/>
      <c r="BO44" s="271"/>
      <c r="BP44" s="241"/>
      <c r="BQ44" s="273"/>
      <c r="BR44" s="270"/>
      <c r="BS44" s="271"/>
      <c r="BT44" s="241"/>
      <c r="BU44" s="272"/>
      <c r="BV44" s="270"/>
      <c r="BW44" s="271"/>
      <c r="BX44" s="272"/>
      <c r="BY44" s="274"/>
      <c r="BZ44" s="270"/>
      <c r="CA44" s="272"/>
      <c r="CB44" s="275"/>
      <c r="CC44" s="272"/>
      <c r="CD44" s="270"/>
      <c r="CE44" s="272"/>
      <c r="CF44" s="275"/>
      <c r="CG44" s="276"/>
      <c r="CH44" s="168">
        <f>SUM(CH45:CH76)</f>
        <v>1165</v>
      </c>
      <c r="CI44" s="168">
        <f>SUM(CI45:CI76)</f>
        <v>65</v>
      </c>
      <c r="CJ44" s="270"/>
      <c r="CK44" s="272"/>
      <c r="CL44" s="270"/>
      <c r="CM44" s="272"/>
      <c r="CN44" s="270"/>
      <c r="CO44" s="272"/>
      <c r="CP44" s="277"/>
      <c r="CQ44" s="272"/>
      <c r="CR44" s="278"/>
      <c r="CS44" s="272"/>
      <c r="CT44" s="270"/>
      <c r="CU44" s="272"/>
      <c r="CV44" s="270"/>
      <c r="CW44" s="272"/>
      <c r="CX44" s="241"/>
      <c r="CY44" s="272"/>
      <c r="CZ44" s="208"/>
      <c r="DA44" s="272"/>
      <c r="DB44" s="208"/>
      <c r="DC44" s="208"/>
      <c r="DD44" s="275"/>
      <c r="DE44" s="275"/>
      <c r="DF44" s="275"/>
      <c r="DG44" s="270"/>
      <c r="DH44" s="272"/>
      <c r="DI44" s="207"/>
      <c r="DJ44" s="272"/>
      <c r="DK44" s="272"/>
      <c r="DL44" s="272"/>
      <c r="DM44" s="272"/>
      <c r="DN44" s="209"/>
      <c r="DO44" s="279"/>
      <c r="DP44" s="279"/>
      <c r="DQ44" s="279"/>
      <c r="DR44" s="280"/>
      <c r="DS44" s="280"/>
      <c r="DT44" s="280"/>
      <c r="DU44" s="280"/>
      <c r="DV44" s="280"/>
      <c r="DW44" s="280"/>
      <c r="DX44" s="280"/>
      <c r="DY44" s="280"/>
      <c r="DZ44" s="280"/>
      <c r="EA44" s="280"/>
      <c r="EB44" s="120"/>
      <c r="EC44" s="121"/>
      <c r="ED44" s="122"/>
      <c r="EE44" s="410"/>
      <c r="EF44" s="88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</row>
    <row r="45" spans="1:215" ht="21" customHeight="1">
      <c r="A45" s="107">
        <v>1</v>
      </c>
      <c r="B45" s="83" t="s">
        <v>141</v>
      </c>
      <c r="C45" s="197" t="s">
        <v>108</v>
      </c>
      <c r="D45" s="123">
        <v>15</v>
      </c>
      <c r="E45" s="123">
        <v>30</v>
      </c>
      <c r="F45" s="123"/>
      <c r="G45" s="123"/>
      <c r="H45" s="187">
        <v>5</v>
      </c>
      <c r="I45" s="123"/>
      <c r="J45" s="123"/>
      <c r="K45" s="123"/>
      <c r="L45" s="123"/>
      <c r="M45" s="187"/>
      <c r="N45" s="124"/>
      <c r="O45" s="124"/>
      <c r="P45" s="124"/>
      <c r="Q45" s="124"/>
      <c r="R45" s="187"/>
      <c r="S45" s="124"/>
      <c r="T45" s="124"/>
      <c r="U45" s="124"/>
      <c r="V45" s="124"/>
      <c r="W45" s="187"/>
      <c r="X45" s="234"/>
      <c r="Y45" s="125"/>
      <c r="Z45" s="125"/>
      <c r="AA45" s="125"/>
      <c r="AB45" s="187"/>
      <c r="AC45" s="125"/>
      <c r="AD45" s="125"/>
      <c r="AE45" s="125"/>
      <c r="AF45" s="125"/>
      <c r="AG45" s="187"/>
      <c r="AH45" s="186"/>
      <c r="AI45" s="186"/>
      <c r="AJ45" s="186"/>
      <c r="AK45" s="186"/>
      <c r="AL45" s="187"/>
      <c r="AM45" s="186"/>
      <c r="AN45" s="186"/>
      <c r="AO45" s="186"/>
      <c r="AP45" s="186"/>
      <c r="AQ45" s="187"/>
      <c r="AR45" s="188"/>
      <c r="AS45" s="188"/>
      <c r="AT45" s="188"/>
      <c r="AU45" s="188"/>
      <c r="AV45" s="187"/>
      <c r="AW45" s="188"/>
      <c r="AX45" s="188"/>
      <c r="AY45" s="188"/>
      <c r="AZ45" s="188"/>
      <c r="BA45" s="187"/>
      <c r="BB45" s="239">
        <f t="shared" ref="BB45:BB50" si="34">BC45+BD45+BE45+BF45</f>
        <v>45</v>
      </c>
      <c r="BC45" s="107">
        <f>D45+I45+N45+S45+X45+AC45+AH45+AM45+AR45+AW45</f>
        <v>15</v>
      </c>
      <c r="BD45" s="107">
        <f t="shared" ref="BD45:BF52" si="35">E45+J45+O45+T45+Y45+AD45+AI45+AN45+AS45+AX45</f>
        <v>30</v>
      </c>
      <c r="BE45" s="107">
        <f t="shared" si="35"/>
        <v>0</v>
      </c>
      <c r="BF45" s="107">
        <f t="shared" si="35"/>
        <v>0</v>
      </c>
      <c r="BG45" s="187">
        <f t="shared" ref="BG45:BG76" si="36">SUM(H45,M45,R45,W45,AB45,AG45,AL45,AQ45,AV45,BA45)</f>
        <v>5</v>
      </c>
      <c r="BH45" s="218"/>
      <c r="BI45" s="223"/>
      <c r="BJ45" s="220"/>
      <c r="BK45" s="221"/>
      <c r="BL45" s="218"/>
      <c r="BM45" s="221"/>
      <c r="BN45" s="218"/>
      <c r="BO45" s="223"/>
      <c r="BP45" s="220"/>
      <c r="BQ45" s="222"/>
      <c r="BR45" s="218"/>
      <c r="BS45" s="223"/>
      <c r="BT45" s="220"/>
      <c r="BU45" s="221"/>
      <c r="BV45" s="218"/>
      <c r="BW45" s="223"/>
      <c r="BX45" s="221"/>
      <c r="BY45" s="224"/>
      <c r="BZ45" s="218"/>
      <c r="CA45" s="221"/>
      <c r="CB45" s="218"/>
      <c r="CC45" s="221"/>
      <c r="CD45" s="218"/>
      <c r="CE45" s="221"/>
      <c r="CF45" s="229"/>
      <c r="CG45" s="281"/>
      <c r="CH45" s="130">
        <f>BB45</f>
        <v>45</v>
      </c>
      <c r="CI45" s="131">
        <f>BG45</f>
        <v>5</v>
      </c>
      <c r="CJ45" s="130"/>
      <c r="CK45" s="131"/>
      <c r="CL45" s="201"/>
      <c r="CM45" s="202"/>
      <c r="CN45" s="218"/>
      <c r="CO45" s="221"/>
      <c r="CP45" s="282"/>
      <c r="CQ45" s="221"/>
      <c r="CR45" s="283"/>
      <c r="CS45" s="221"/>
      <c r="CT45" s="218"/>
      <c r="CU45" s="221"/>
      <c r="CV45" s="218"/>
      <c r="CW45" s="221"/>
      <c r="CX45" s="220">
        <v>4</v>
      </c>
      <c r="CY45" s="221">
        <f>BB45/25</f>
        <v>1.8</v>
      </c>
      <c r="CZ45" s="228">
        <f>CY45*100/180</f>
        <v>1</v>
      </c>
      <c r="DA45" s="221">
        <f>CX45/25</f>
        <v>0.16</v>
      </c>
      <c r="DB45" s="228">
        <f>DA45*100/180</f>
        <v>8.8888888888888892E-2</v>
      </c>
      <c r="DC45" s="228">
        <f>CZ45+DB45</f>
        <v>1.0888888888888888</v>
      </c>
      <c r="DD45" s="229"/>
      <c r="DE45" s="229"/>
      <c r="DF45" s="229"/>
      <c r="DG45" s="218"/>
      <c r="DH45" s="221"/>
      <c r="DI45" s="230">
        <f>DH45*100/180</f>
        <v>0</v>
      </c>
      <c r="DJ45" s="221"/>
      <c r="DK45" s="221"/>
      <c r="DL45" s="221"/>
      <c r="DM45" s="221"/>
      <c r="DN45" s="231" t="s">
        <v>142</v>
      </c>
      <c r="DO45" s="232"/>
      <c r="DP45" s="232"/>
      <c r="DQ45" s="232"/>
      <c r="DR45" s="233"/>
      <c r="DS45" s="233"/>
      <c r="DT45" s="233"/>
      <c r="DU45" s="233"/>
      <c r="DV45" s="233"/>
      <c r="DW45" s="233"/>
      <c r="DX45" s="233"/>
      <c r="DY45" s="233"/>
      <c r="DZ45" s="233"/>
      <c r="EA45" s="233"/>
      <c r="EB45" s="120"/>
      <c r="EC45" s="121"/>
      <c r="ED45" s="122"/>
      <c r="EE45" s="410"/>
      <c r="EF45" s="88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</row>
    <row r="46" spans="1:215" ht="21" customHeight="1">
      <c r="A46" s="107">
        <v>2</v>
      </c>
      <c r="B46" s="284" t="s">
        <v>143</v>
      </c>
      <c r="C46" s="197" t="s">
        <v>108</v>
      </c>
      <c r="D46" s="123"/>
      <c r="E46" s="123"/>
      <c r="F46" s="123"/>
      <c r="G46" s="123"/>
      <c r="H46" s="285"/>
      <c r="I46" s="123">
        <v>15</v>
      </c>
      <c r="J46" s="123">
        <v>15</v>
      </c>
      <c r="K46" s="123"/>
      <c r="L46" s="123"/>
      <c r="M46" s="285">
        <v>3</v>
      </c>
      <c r="N46" s="124"/>
      <c r="O46" s="124"/>
      <c r="P46" s="124"/>
      <c r="Q46" s="124"/>
      <c r="R46" s="187"/>
      <c r="S46" s="124"/>
      <c r="T46" s="124"/>
      <c r="U46" s="124"/>
      <c r="V46" s="124"/>
      <c r="W46" s="187"/>
      <c r="X46" s="234"/>
      <c r="Y46" s="125"/>
      <c r="Z46" s="125"/>
      <c r="AA46" s="125"/>
      <c r="AB46" s="120"/>
      <c r="AC46" s="125"/>
      <c r="AD46" s="125"/>
      <c r="AE46" s="125"/>
      <c r="AF46" s="125"/>
      <c r="AG46" s="187"/>
      <c r="AH46" s="286"/>
      <c r="AI46" s="286"/>
      <c r="AJ46" s="286"/>
      <c r="AK46" s="286"/>
      <c r="AL46" s="187"/>
      <c r="AM46" s="235"/>
      <c r="AN46" s="235"/>
      <c r="AO46" s="235"/>
      <c r="AP46" s="235"/>
      <c r="AQ46" s="187"/>
      <c r="AR46" s="188"/>
      <c r="AS46" s="188"/>
      <c r="AT46" s="188"/>
      <c r="AU46" s="188"/>
      <c r="AV46" s="187"/>
      <c r="AW46" s="216"/>
      <c r="AX46" s="216"/>
      <c r="AY46" s="216"/>
      <c r="AZ46" s="216"/>
      <c r="BA46" s="120"/>
      <c r="BB46" s="239">
        <f t="shared" si="34"/>
        <v>30</v>
      </c>
      <c r="BC46" s="107">
        <f t="shared" ref="BC46:BC52" si="37">D46+I46+N46+S46+X46+AC46+AH46+AM46+AR46+AW46</f>
        <v>15</v>
      </c>
      <c r="BD46" s="107">
        <f t="shared" si="35"/>
        <v>15</v>
      </c>
      <c r="BE46" s="107">
        <f t="shared" si="35"/>
        <v>0</v>
      </c>
      <c r="BF46" s="107">
        <f t="shared" si="35"/>
        <v>0</v>
      </c>
      <c r="BG46" s="187">
        <f t="shared" si="36"/>
        <v>3</v>
      </c>
      <c r="BH46" s="218"/>
      <c r="BI46" s="223"/>
      <c r="BJ46" s="220"/>
      <c r="BK46" s="221"/>
      <c r="BL46" s="218"/>
      <c r="BM46" s="221"/>
      <c r="BN46" s="218"/>
      <c r="BO46" s="223"/>
      <c r="BP46" s="220"/>
      <c r="BQ46" s="222"/>
      <c r="BR46" s="218"/>
      <c r="BS46" s="223"/>
      <c r="BT46" s="220"/>
      <c r="BU46" s="221"/>
      <c r="BV46" s="218"/>
      <c r="BW46" s="223"/>
      <c r="BX46" s="221"/>
      <c r="BY46" s="224"/>
      <c r="BZ46" s="218"/>
      <c r="CA46" s="221"/>
      <c r="CB46" s="218"/>
      <c r="CC46" s="221"/>
      <c r="CD46" s="218"/>
      <c r="CE46" s="221"/>
      <c r="CF46" s="229"/>
      <c r="CG46" s="281"/>
      <c r="CH46" s="130"/>
      <c r="CI46" s="131"/>
      <c r="CJ46" s="130"/>
      <c r="CK46" s="131"/>
      <c r="CL46" s="201"/>
      <c r="CM46" s="202"/>
      <c r="CN46" s="218"/>
      <c r="CO46" s="221"/>
      <c r="CP46" s="282"/>
      <c r="CQ46" s="221"/>
      <c r="CR46" s="283"/>
      <c r="CS46" s="221"/>
      <c r="CT46" s="218"/>
      <c r="CU46" s="221"/>
      <c r="CV46" s="218"/>
      <c r="CW46" s="221"/>
      <c r="CX46" s="220"/>
      <c r="CY46" s="221"/>
      <c r="CZ46" s="228"/>
      <c r="DA46" s="221"/>
      <c r="DB46" s="228"/>
      <c r="DC46" s="228"/>
      <c r="DD46" s="229"/>
      <c r="DE46" s="229"/>
      <c r="DF46" s="229"/>
      <c r="DG46" s="218"/>
      <c r="DH46" s="221"/>
      <c r="DI46" s="230"/>
      <c r="DJ46" s="221"/>
      <c r="DK46" s="221"/>
      <c r="DL46" s="221"/>
      <c r="DM46" s="221"/>
      <c r="DN46" s="231"/>
      <c r="DO46" s="232"/>
      <c r="DP46" s="232"/>
      <c r="DQ46" s="232"/>
      <c r="DR46" s="233"/>
      <c r="DS46" s="233"/>
      <c r="DT46" s="233"/>
      <c r="DU46" s="233"/>
      <c r="DV46" s="233"/>
      <c r="DW46" s="233"/>
      <c r="DX46" s="233"/>
      <c r="DY46" s="233"/>
      <c r="DZ46" s="233"/>
      <c r="EA46" s="233"/>
      <c r="EB46" s="120"/>
      <c r="EC46" s="121">
        <f>BB46</f>
        <v>30</v>
      </c>
      <c r="ED46" s="122">
        <f>BG46</f>
        <v>3</v>
      </c>
      <c r="EE46" s="410"/>
      <c r="EF46" s="88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</row>
    <row r="47" spans="1:215" ht="21" customHeight="1">
      <c r="A47" s="107">
        <v>3</v>
      </c>
      <c r="B47" s="78" t="s">
        <v>149</v>
      </c>
      <c r="C47" s="197" t="s">
        <v>112</v>
      </c>
      <c r="D47" s="123"/>
      <c r="E47" s="123"/>
      <c r="F47" s="123"/>
      <c r="G47" s="123"/>
      <c r="H47" s="185"/>
      <c r="I47" s="123"/>
      <c r="J47" s="123"/>
      <c r="K47" s="123"/>
      <c r="L47" s="123"/>
      <c r="M47" s="185"/>
      <c r="N47" s="124"/>
      <c r="O47" s="124"/>
      <c r="P47" s="124"/>
      <c r="Q47" s="124"/>
      <c r="R47" s="185"/>
      <c r="S47" s="124"/>
      <c r="T47" s="124"/>
      <c r="U47" s="124"/>
      <c r="V47" s="124"/>
      <c r="W47" s="185"/>
      <c r="X47" s="234"/>
      <c r="Y47" s="125"/>
      <c r="Z47" s="125"/>
      <c r="AA47" s="125"/>
      <c r="AB47" s="120"/>
      <c r="AC47" s="125"/>
      <c r="AD47" s="125"/>
      <c r="AE47" s="125"/>
      <c r="AF47" s="125"/>
      <c r="AG47" s="107"/>
      <c r="AH47" s="286"/>
      <c r="AI47" s="286"/>
      <c r="AJ47" s="286"/>
      <c r="AK47" s="286"/>
      <c r="AL47" s="107"/>
      <c r="AM47" s="235">
        <v>15</v>
      </c>
      <c r="AN47" s="512">
        <v>15</v>
      </c>
      <c r="AO47" s="235"/>
      <c r="AP47" s="235"/>
      <c r="AQ47" s="120">
        <v>2</v>
      </c>
      <c r="AR47" s="216"/>
      <c r="AS47" s="216"/>
      <c r="AT47" s="216"/>
      <c r="AU47" s="216"/>
      <c r="AV47" s="187"/>
      <c r="AW47" s="216"/>
      <c r="AX47" s="216"/>
      <c r="AY47" s="216"/>
      <c r="AZ47" s="216"/>
      <c r="BA47" s="120"/>
      <c r="BB47" s="239">
        <f t="shared" si="34"/>
        <v>30</v>
      </c>
      <c r="BC47" s="107">
        <f t="shared" si="37"/>
        <v>15</v>
      </c>
      <c r="BD47" s="107">
        <f t="shared" si="35"/>
        <v>15</v>
      </c>
      <c r="BE47" s="107">
        <f t="shared" si="35"/>
        <v>0</v>
      </c>
      <c r="BF47" s="107">
        <f t="shared" si="35"/>
        <v>0</v>
      </c>
      <c r="BG47" s="187">
        <f t="shared" si="36"/>
        <v>2</v>
      </c>
      <c r="BH47" s="107"/>
      <c r="BI47" s="134"/>
      <c r="BJ47" s="102"/>
      <c r="BK47" s="120"/>
      <c r="BL47" s="107"/>
      <c r="BM47" s="120"/>
      <c r="BN47" s="107"/>
      <c r="BO47" s="134"/>
      <c r="BP47" s="102"/>
      <c r="BQ47" s="193"/>
      <c r="BR47" s="107"/>
      <c r="BS47" s="134"/>
      <c r="BT47" s="102"/>
      <c r="BU47" s="120"/>
      <c r="BV47" s="107"/>
      <c r="BW47" s="134"/>
      <c r="BX47" s="120"/>
      <c r="BY47" s="122"/>
      <c r="BZ47" s="130"/>
      <c r="CA47" s="131"/>
      <c r="CB47" s="201"/>
      <c r="CC47" s="131"/>
      <c r="CD47" s="130"/>
      <c r="CE47" s="131"/>
      <c r="CF47" s="201"/>
      <c r="CG47" s="202"/>
      <c r="CH47" s="130">
        <f>BB47</f>
        <v>30</v>
      </c>
      <c r="CI47" s="131">
        <f>BG47</f>
        <v>2</v>
      </c>
      <c r="CJ47" s="130"/>
      <c r="CK47" s="131"/>
      <c r="CL47" s="130"/>
      <c r="CM47" s="131"/>
      <c r="CN47" s="130"/>
      <c r="CO47" s="131"/>
      <c r="CP47" s="195"/>
      <c r="CQ47" s="131"/>
      <c r="CR47" s="138"/>
      <c r="CS47" s="131"/>
      <c r="CT47" s="130"/>
      <c r="CU47" s="131"/>
      <c r="CV47" s="130"/>
      <c r="CW47" s="131"/>
      <c r="CX47" s="102"/>
      <c r="CY47" s="120"/>
      <c r="CZ47" s="140"/>
      <c r="DA47" s="120"/>
      <c r="DB47" s="140"/>
      <c r="DC47" s="140"/>
      <c r="DD47" s="23"/>
      <c r="DE47" s="23"/>
      <c r="DF47" s="23"/>
      <c r="DG47" s="107"/>
      <c r="DH47" s="120"/>
      <c r="DI47" s="196"/>
      <c r="DJ47" s="120"/>
      <c r="DK47" s="120"/>
      <c r="DL47" s="120"/>
      <c r="DM47" s="120"/>
      <c r="DN47" s="231"/>
      <c r="DO47" s="232"/>
      <c r="DP47" s="232"/>
      <c r="DQ47" s="232"/>
      <c r="DR47" s="233"/>
      <c r="DS47" s="233"/>
      <c r="DT47" s="233"/>
      <c r="DU47" s="233"/>
      <c r="DV47" s="233"/>
      <c r="DW47" s="233"/>
      <c r="DX47" s="233"/>
      <c r="DY47" s="233"/>
      <c r="DZ47" s="233"/>
      <c r="EA47" s="233"/>
      <c r="EB47" s="120">
        <f>BG47</f>
        <v>2</v>
      </c>
      <c r="EC47" s="121">
        <f>BB47</f>
        <v>30</v>
      </c>
      <c r="ED47" s="122">
        <f>BG47</f>
        <v>2</v>
      </c>
      <c r="EE47" s="410"/>
      <c r="EF47" s="88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</row>
    <row r="48" spans="1:215" ht="21" customHeight="1">
      <c r="A48" s="107">
        <v>4</v>
      </c>
      <c r="B48" s="79" t="s">
        <v>145</v>
      </c>
      <c r="C48" s="197" t="s">
        <v>112</v>
      </c>
      <c r="D48" s="123"/>
      <c r="E48" s="123"/>
      <c r="F48" s="123"/>
      <c r="G48" s="123"/>
      <c r="H48" s="23"/>
      <c r="I48" s="123"/>
      <c r="J48" s="123"/>
      <c r="K48" s="123"/>
      <c r="L48" s="123"/>
      <c r="M48" s="23"/>
      <c r="N48" s="124"/>
      <c r="O48" s="124"/>
      <c r="P48" s="124"/>
      <c r="Q48" s="124"/>
      <c r="R48" s="185"/>
      <c r="S48" s="124">
        <v>5</v>
      </c>
      <c r="T48" s="124">
        <v>10</v>
      </c>
      <c r="U48" s="124"/>
      <c r="V48" s="124"/>
      <c r="W48" s="185">
        <v>2</v>
      </c>
      <c r="X48" s="234"/>
      <c r="Y48" s="125"/>
      <c r="Z48" s="125"/>
      <c r="AA48" s="125"/>
      <c r="AB48" s="120"/>
      <c r="AC48" s="125"/>
      <c r="AD48" s="125"/>
      <c r="AE48" s="125"/>
      <c r="AF48" s="125"/>
      <c r="AG48" s="23"/>
      <c r="AH48" s="287"/>
      <c r="AI48" s="287"/>
      <c r="AJ48" s="287"/>
      <c r="AK48" s="287"/>
      <c r="AL48" s="23"/>
      <c r="AM48" s="288"/>
      <c r="AN48" s="288"/>
      <c r="AO48" s="288"/>
      <c r="AP48" s="288"/>
      <c r="AQ48" s="23"/>
      <c r="AR48" s="289"/>
      <c r="AS48" s="289"/>
      <c r="AT48" s="289"/>
      <c r="AU48" s="289"/>
      <c r="AV48" s="215"/>
      <c r="AW48" s="289"/>
      <c r="AX48" s="289"/>
      <c r="AY48" s="289"/>
      <c r="AZ48" s="289"/>
      <c r="BA48" s="215"/>
      <c r="BB48" s="239">
        <f t="shared" si="34"/>
        <v>15</v>
      </c>
      <c r="BC48" s="107">
        <f t="shared" si="37"/>
        <v>5</v>
      </c>
      <c r="BD48" s="107">
        <f t="shared" si="35"/>
        <v>10</v>
      </c>
      <c r="BE48" s="107">
        <f t="shared" si="35"/>
        <v>0</v>
      </c>
      <c r="BF48" s="107">
        <f t="shared" si="35"/>
        <v>0</v>
      </c>
      <c r="BG48" s="187">
        <f t="shared" si="36"/>
        <v>2</v>
      </c>
      <c r="BH48" s="218"/>
      <c r="BI48" s="223"/>
      <c r="BJ48" s="220"/>
      <c r="BK48" s="221"/>
      <c r="BL48" s="218"/>
      <c r="BM48" s="221"/>
      <c r="BN48" s="218"/>
      <c r="BO48" s="223"/>
      <c r="BP48" s="220"/>
      <c r="BQ48" s="222"/>
      <c r="BR48" s="218"/>
      <c r="BS48" s="223"/>
      <c r="BT48" s="220"/>
      <c r="BU48" s="221"/>
      <c r="BV48" s="218"/>
      <c r="BW48" s="223"/>
      <c r="BX48" s="221"/>
      <c r="BY48" s="224"/>
      <c r="BZ48" s="218"/>
      <c r="CA48" s="221"/>
      <c r="CB48" s="218"/>
      <c r="CC48" s="221"/>
      <c r="CD48" s="218"/>
      <c r="CE48" s="221"/>
      <c r="CF48" s="229"/>
      <c r="CG48" s="281"/>
      <c r="CH48" s="130"/>
      <c r="CI48" s="131"/>
      <c r="CJ48" s="130"/>
      <c r="CK48" s="131"/>
      <c r="CL48" s="201"/>
      <c r="CM48" s="202"/>
      <c r="CN48" s="218"/>
      <c r="CO48" s="221"/>
      <c r="CP48" s="282"/>
      <c r="CQ48" s="221"/>
      <c r="CR48" s="283"/>
      <c r="CS48" s="221"/>
      <c r="CT48" s="218"/>
      <c r="CU48" s="221"/>
      <c r="CV48" s="218"/>
      <c r="CW48" s="221"/>
      <c r="CX48" s="220"/>
      <c r="CY48" s="221"/>
      <c r="CZ48" s="228"/>
      <c r="DA48" s="221"/>
      <c r="DB48" s="228"/>
      <c r="DC48" s="228"/>
      <c r="DD48" s="229"/>
      <c r="DE48" s="229"/>
      <c r="DF48" s="229"/>
      <c r="DG48" s="218"/>
      <c r="DH48" s="221"/>
      <c r="DI48" s="230"/>
      <c r="DJ48" s="221"/>
      <c r="DK48" s="221"/>
      <c r="DL48" s="221"/>
      <c r="DM48" s="221"/>
      <c r="DN48" s="231"/>
      <c r="DO48" s="232"/>
      <c r="DP48" s="232"/>
      <c r="DQ48" s="232"/>
      <c r="DR48" s="233"/>
      <c r="DS48" s="233"/>
      <c r="DT48" s="233"/>
      <c r="DU48" s="233"/>
      <c r="DV48" s="233"/>
      <c r="DW48" s="233"/>
      <c r="DX48" s="233"/>
      <c r="DY48" s="233"/>
      <c r="DZ48" s="233"/>
      <c r="EA48" s="233"/>
      <c r="EB48" s="120"/>
      <c r="EC48" s="121"/>
      <c r="ED48" s="122"/>
      <c r="EE48" s="410"/>
      <c r="EF48" s="88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</row>
    <row r="49" spans="1:215" ht="21" customHeight="1">
      <c r="A49" s="107">
        <v>5</v>
      </c>
      <c r="B49" s="80" t="s">
        <v>144</v>
      </c>
      <c r="C49" s="197" t="s">
        <v>112</v>
      </c>
      <c r="D49" s="123"/>
      <c r="E49" s="123"/>
      <c r="F49" s="123"/>
      <c r="G49" s="123"/>
      <c r="H49" s="187"/>
      <c r="I49" s="123">
        <v>5</v>
      </c>
      <c r="J49" s="123">
        <v>15</v>
      </c>
      <c r="K49" s="123"/>
      <c r="L49" s="123"/>
      <c r="M49" s="187">
        <v>2</v>
      </c>
      <c r="N49" s="124"/>
      <c r="O49" s="124"/>
      <c r="P49" s="124"/>
      <c r="Q49" s="124"/>
      <c r="R49" s="187"/>
      <c r="S49" s="124"/>
      <c r="T49" s="124"/>
      <c r="U49" s="124"/>
      <c r="V49" s="124"/>
      <c r="W49" s="187"/>
      <c r="X49" s="234"/>
      <c r="Y49" s="125"/>
      <c r="Z49" s="125"/>
      <c r="AA49" s="125"/>
      <c r="AB49" s="120"/>
      <c r="AC49" s="125"/>
      <c r="AD49" s="125"/>
      <c r="AE49" s="125"/>
      <c r="AF49" s="125"/>
      <c r="AG49" s="187"/>
      <c r="AH49" s="186"/>
      <c r="AI49" s="186"/>
      <c r="AJ49" s="186"/>
      <c r="AK49" s="186"/>
      <c r="AL49" s="187"/>
      <c r="AM49" s="186"/>
      <c r="AN49" s="186"/>
      <c r="AO49" s="186"/>
      <c r="AP49" s="186"/>
      <c r="AQ49" s="187"/>
      <c r="AR49" s="188"/>
      <c r="AS49" s="188"/>
      <c r="AT49" s="188"/>
      <c r="AU49" s="188"/>
      <c r="AV49" s="187"/>
      <c r="AW49" s="216"/>
      <c r="AX49" s="216"/>
      <c r="AY49" s="216"/>
      <c r="AZ49" s="216"/>
      <c r="BA49" s="120"/>
      <c r="BB49" s="239">
        <f t="shared" si="34"/>
        <v>20</v>
      </c>
      <c r="BC49" s="107">
        <f t="shared" si="37"/>
        <v>5</v>
      </c>
      <c r="BD49" s="107">
        <f t="shared" si="35"/>
        <v>15</v>
      </c>
      <c r="BE49" s="107">
        <f t="shared" si="35"/>
        <v>0</v>
      </c>
      <c r="BF49" s="107">
        <f t="shared" si="35"/>
        <v>0</v>
      </c>
      <c r="BG49" s="187">
        <f t="shared" si="36"/>
        <v>2</v>
      </c>
      <c r="BH49" s="218"/>
      <c r="BI49" s="223"/>
      <c r="BJ49" s="220"/>
      <c r="BK49" s="221"/>
      <c r="BL49" s="218"/>
      <c r="BM49" s="221"/>
      <c r="BN49" s="218"/>
      <c r="BO49" s="223"/>
      <c r="BP49" s="220"/>
      <c r="BQ49" s="222"/>
      <c r="BR49" s="218"/>
      <c r="BS49" s="223"/>
      <c r="BT49" s="220"/>
      <c r="BU49" s="221"/>
      <c r="BV49" s="218"/>
      <c r="BW49" s="223"/>
      <c r="BX49" s="221"/>
      <c r="BY49" s="224"/>
      <c r="BZ49" s="218"/>
      <c r="CA49" s="221"/>
      <c r="CB49" s="218"/>
      <c r="CC49" s="221"/>
      <c r="CD49" s="218"/>
      <c r="CE49" s="221"/>
      <c r="CF49" s="229"/>
      <c r="CG49" s="281"/>
      <c r="CH49" s="130"/>
      <c r="CI49" s="131"/>
      <c r="CJ49" s="130"/>
      <c r="CK49" s="131"/>
      <c r="CL49" s="201"/>
      <c r="CM49" s="202"/>
      <c r="CN49" s="218"/>
      <c r="CO49" s="221"/>
      <c r="CP49" s="282"/>
      <c r="CQ49" s="221"/>
      <c r="CR49" s="283"/>
      <c r="CS49" s="221"/>
      <c r="CT49" s="218"/>
      <c r="CU49" s="221"/>
      <c r="CV49" s="218"/>
      <c r="CW49" s="221"/>
      <c r="CX49" s="220"/>
      <c r="CY49" s="221"/>
      <c r="CZ49" s="228"/>
      <c r="DA49" s="221"/>
      <c r="DB49" s="228"/>
      <c r="DC49" s="228"/>
      <c r="DD49" s="229"/>
      <c r="DE49" s="229"/>
      <c r="DF49" s="229"/>
      <c r="DG49" s="218"/>
      <c r="DH49" s="221"/>
      <c r="DI49" s="230"/>
      <c r="DJ49" s="221"/>
      <c r="DK49" s="221"/>
      <c r="DL49" s="221"/>
      <c r="DM49" s="221"/>
      <c r="DN49" s="231"/>
      <c r="DO49" s="232"/>
      <c r="DP49" s="232"/>
      <c r="DQ49" s="232"/>
      <c r="DR49" s="233"/>
      <c r="DS49" s="233"/>
      <c r="DT49" s="233"/>
      <c r="DU49" s="233"/>
      <c r="DV49" s="233"/>
      <c r="DW49" s="233"/>
      <c r="DX49" s="233"/>
      <c r="DY49" s="233"/>
      <c r="DZ49" s="233"/>
      <c r="EA49" s="233"/>
      <c r="EB49" s="120">
        <f>BG49</f>
        <v>2</v>
      </c>
      <c r="EC49" s="121">
        <f>BB49</f>
        <v>20</v>
      </c>
      <c r="ED49" s="122">
        <f>BG49</f>
        <v>2</v>
      </c>
      <c r="EE49" s="410"/>
      <c r="EF49" s="88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</row>
    <row r="50" spans="1:215" ht="21" customHeight="1">
      <c r="A50" s="107">
        <v>6</v>
      </c>
      <c r="B50" s="78" t="s">
        <v>146</v>
      </c>
      <c r="C50" s="197" t="s">
        <v>112</v>
      </c>
      <c r="D50" s="123"/>
      <c r="E50" s="123"/>
      <c r="F50" s="123"/>
      <c r="G50" s="123"/>
      <c r="H50" s="185"/>
      <c r="I50" s="123"/>
      <c r="J50" s="123"/>
      <c r="K50" s="123"/>
      <c r="L50" s="123"/>
      <c r="M50" s="185"/>
      <c r="N50" s="124"/>
      <c r="O50" s="124"/>
      <c r="P50" s="124"/>
      <c r="Q50" s="124"/>
      <c r="R50" s="185"/>
      <c r="S50" s="124">
        <v>15</v>
      </c>
      <c r="T50" s="124">
        <v>15</v>
      </c>
      <c r="U50" s="124"/>
      <c r="V50" s="124"/>
      <c r="W50" s="185">
        <v>2</v>
      </c>
      <c r="X50" s="234"/>
      <c r="Y50" s="125"/>
      <c r="Z50" s="125"/>
      <c r="AA50" s="125"/>
      <c r="AB50" s="120"/>
      <c r="AC50" s="125"/>
      <c r="AD50" s="125"/>
      <c r="AE50" s="125"/>
      <c r="AF50" s="125"/>
      <c r="AG50" s="187"/>
      <c r="AH50" s="235"/>
      <c r="AI50" s="235"/>
      <c r="AJ50" s="235"/>
      <c r="AK50" s="235"/>
      <c r="AL50" s="120"/>
      <c r="AM50" s="235"/>
      <c r="AN50" s="235"/>
      <c r="AO50" s="235"/>
      <c r="AP50" s="235"/>
      <c r="AQ50" s="187"/>
      <c r="AR50" s="216"/>
      <c r="AS50" s="216"/>
      <c r="AT50" s="216"/>
      <c r="AU50" s="216"/>
      <c r="AV50" s="187"/>
      <c r="AW50" s="216"/>
      <c r="AX50" s="216"/>
      <c r="AY50" s="216"/>
      <c r="AZ50" s="216"/>
      <c r="BA50" s="120"/>
      <c r="BB50" s="239">
        <f t="shared" si="34"/>
        <v>30</v>
      </c>
      <c r="BC50" s="107">
        <f t="shared" si="37"/>
        <v>15</v>
      </c>
      <c r="BD50" s="107">
        <f t="shared" si="35"/>
        <v>15</v>
      </c>
      <c r="BE50" s="107">
        <f t="shared" si="35"/>
        <v>0</v>
      </c>
      <c r="BF50" s="107">
        <f t="shared" si="35"/>
        <v>0</v>
      </c>
      <c r="BG50" s="187">
        <f t="shared" si="36"/>
        <v>2</v>
      </c>
      <c r="BH50" s="218"/>
      <c r="BI50" s="223"/>
      <c r="BJ50" s="220"/>
      <c r="BK50" s="221"/>
      <c r="BL50" s="218"/>
      <c r="BM50" s="221"/>
      <c r="BN50" s="218"/>
      <c r="BO50" s="223"/>
      <c r="BP50" s="220"/>
      <c r="BQ50" s="222"/>
      <c r="BR50" s="218"/>
      <c r="BS50" s="223"/>
      <c r="BT50" s="220"/>
      <c r="BU50" s="221"/>
      <c r="BV50" s="218"/>
      <c r="BW50" s="223"/>
      <c r="BX50" s="221"/>
      <c r="BY50" s="224"/>
      <c r="BZ50" s="218"/>
      <c r="CA50" s="221"/>
      <c r="CB50" s="218"/>
      <c r="CC50" s="221"/>
      <c r="CD50" s="218"/>
      <c r="CE50" s="221"/>
      <c r="CF50" s="229"/>
      <c r="CG50" s="281"/>
      <c r="CH50" s="130"/>
      <c r="CI50" s="131"/>
      <c r="CJ50" s="130"/>
      <c r="CK50" s="131"/>
      <c r="CL50" s="201"/>
      <c r="CM50" s="202"/>
      <c r="CN50" s="218"/>
      <c r="CO50" s="221"/>
      <c r="CP50" s="282"/>
      <c r="CQ50" s="221"/>
      <c r="CR50" s="283"/>
      <c r="CS50" s="221"/>
      <c r="CT50" s="218"/>
      <c r="CU50" s="221"/>
      <c r="CV50" s="218"/>
      <c r="CW50" s="221"/>
      <c r="CX50" s="220"/>
      <c r="CY50" s="221"/>
      <c r="CZ50" s="228"/>
      <c r="DA50" s="221"/>
      <c r="DB50" s="228"/>
      <c r="DC50" s="228"/>
      <c r="DD50" s="229"/>
      <c r="DE50" s="229"/>
      <c r="DF50" s="229"/>
      <c r="DG50" s="218"/>
      <c r="DH50" s="221"/>
      <c r="DI50" s="230"/>
      <c r="DJ50" s="221"/>
      <c r="DK50" s="221"/>
      <c r="DL50" s="221"/>
      <c r="DM50" s="221"/>
      <c r="DN50" s="231"/>
      <c r="DO50" s="232"/>
      <c r="DP50" s="232"/>
      <c r="DQ50" s="232"/>
      <c r="DR50" s="233"/>
      <c r="DS50" s="233"/>
      <c r="DT50" s="233"/>
      <c r="DU50" s="233"/>
      <c r="DV50" s="233"/>
      <c r="DW50" s="233"/>
      <c r="DX50" s="233"/>
      <c r="DY50" s="233"/>
      <c r="DZ50" s="233"/>
      <c r="EA50" s="233"/>
      <c r="EB50" s="120">
        <f>BG50</f>
        <v>2</v>
      </c>
      <c r="EC50" s="121"/>
      <c r="ED50" s="122"/>
      <c r="EE50" s="410"/>
      <c r="EF50" s="88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</row>
    <row r="51" spans="1:215" ht="21" customHeight="1">
      <c r="A51" s="107">
        <v>7</v>
      </c>
      <c r="B51" s="81" t="s">
        <v>147</v>
      </c>
      <c r="C51" s="197" t="s">
        <v>112</v>
      </c>
      <c r="D51" s="123"/>
      <c r="E51" s="123"/>
      <c r="F51" s="123"/>
      <c r="G51" s="123"/>
      <c r="H51" s="185"/>
      <c r="I51" s="123"/>
      <c r="J51" s="123"/>
      <c r="K51" s="123"/>
      <c r="L51" s="123"/>
      <c r="M51" s="185"/>
      <c r="N51" s="124"/>
      <c r="O51" s="124"/>
      <c r="P51" s="124"/>
      <c r="Q51" s="124"/>
      <c r="R51" s="185"/>
      <c r="S51" s="124"/>
      <c r="T51" s="124"/>
      <c r="U51" s="124"/>
      <c r="V51" s="124"/>
      <c r="W51" s="185"/>
      <c r="X51" s="234">
        <v>15</v>
      </c>
      <c r="Y51" s="125">
        <v>15</v>
      </c>
      <c r="Z51" s="125"/>
      <c r="AA51" s="125"/>
      <c r="AB51" s="120">
        <v>3</v>
      </c>
      <c r="AC51" s="234"/>
      <c r="AD51" s="125"/>
      <c r="AE51" s="125"/>
      <c r="AF51" s="125"/>
      <c r="AG51" s="120"/>
      <c r="AH51" s="235"/>
      <c r="AI51" s="235"/>
      <c r="AJ51" s="235"/>
      <c r="AK51" s="235"/>
      <c r="AL51" s="120"/>
      <c r="AM51" s="290"/>
      <c r="AN51" s="290"/>
      <c r="AO51" s="290"/>
      <c r="AP51" s="290"/>
      <c r="AQ51" s="107"/>
      <c r="AR51" s="291"/>
      <c r="AS51" s="291"/>
      <c r="AT51" s="216"/>
      <c r="AU51" s="216"/>
      <c r="AV51" s="120"/>
      <c r="AW51" s="292"/>
      <c r="AX51" s="292"/>
      <c r="AY51" s="292"/>
      <c r="AZ51" s="292"/>
      <c r="BA51" s="200"/>
      <c r="BB51" s="239">
        <f>SUM(BC51:BF51)</f>
        <v>30</v>
      </c>
      <c r="BC51" s="107">
        <f t="shared" si="37"/>
        <v>15</v>
      </c>
      <c r="BD51" s="107">
        <f t="shared" si="35"/>
        <v>15</v>
      </c>
      <c r="BE51" s="107">
        <f t="shared" si="35"/>
        <v>0</v>
      </c>
      <c r="BF51" s="107">
        <f t="shared" si="35"/>
        <v>0</v>
      </c>
      <c r="BG51" s="187">
        <f t="shared" si="36"/>
        <v>3</v>
      </c>
      <c r="BH51" s="218"/>
      <c r="BI51" s="223"/>
      <c r="BJ51" s="220"/>
      <c r="BK51" s="221"/>
      <c r="BL51" s="218"/>
      <c r="BM51" s="221"/>
      <c r="BN51" s="218"/>
      <c r="BO51" s="223"/>
      <c r="BP51" s="220"/>
      <c r="BQ51" s="222"/>
      <c r="BR51" s="218"/>
      <c r="BS51" s="223"/>
      <c r="BT51" s="220"/>
      <c r="BU51" s="221"/>
      <c r="BV51" s="218"/>
      <c r="BW51" s="223"/>
      <c r="BX51" s="221"/>
      <c r="BY51" s="224"/>
      <c r="BZ51" s="218"/>
      <c r="CA51" s="221"/>
      <c r="CB51" s="218"/>
      <c r="CC51" s="221"/>
      <c r="CD51" s="218"/>
      <c r="CE51" s="221"/>
      <c r="CF51" s="229"/>
      <c r="CG51" s="281"/>
      <c r="CH51" s="130"/>
      <c r="CI51" s="131"/>
      <c r="CJ51" s="130"/>
      <c r="CK51" s="131"/>
      <c r="CL51" s="201"/>
      <c r="CM51" s="202"/>
      <c r="CN51" s="218"/>
      <c r="CO51" s="221"/>
      <c r="CP51" s="282"/>
      <c r="CQ51" s="221"/>
      <c r="CR51" s="283"/>
      <c r="CS51" s="221"/>
      <c r="CT51" s="218"/>
      <c r="CU51" s="221"/>
      <c r="CV51" s="218"/>
      <c r="CW51" s="221"/>
      <c r="CX51" s="220"/>
      <c r="CY51" s="221"/>
      <c r="CZ51" s="228"/>
      <c r="DA51" s="221"/>
      <c r="DB51" s="228"/>
      <c r="DC51" s="228"/>
      <c r="DD51" s="229"/>
      <c r="DE51" s="229"/>
      <c r="DF51" s="229"/>
      <c r="DG51" s="218"/>
      <c r="DH51" s="221"/>
      <c r="DI51" s="230"/>
      <c r="DJ51" s="221"/>
      <c r="DK51" s="221"/>
      <c r="DL51" s="221"/>
      <c r="DM51" s="221"/>
      <c r="DN51" s="231"/>
      <c r="DO51" s="232"/>
      <c r="DP51" s="232"/>
      <c r="DQ51" s="232"/>
      <c r="DR51" s="233"/>
      <c r="DS51" s="233"/>
      <c r="DT51" s="233"/>
      <c r="DU51" s="233"/>
      <c r="DV51" s="233"/>
      <c r="DW51" s="233"/>
      <c r="DX51" s="233"/>
      <c r="DY51" s="233"/>
      <c r="DZ51" s="233"/>
      <c r="EA51" s="233"/>
      <c r="EB51" s="120"/>
      <c r="EC51" s="121">
        <f>BB51</f>
        <v>30</v>
      </c>
      <c r="ED51" s="122">
        <f>BG51</f>
        <v>3</v>
      </c>
      <c r="EE51" s="410"/>
      <c r="EF51" s="88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</row>
    <row r="52" spans="1:215" ht="21" customHeight="1">
      <c r="A52" s="107">
        <v>8</v>
      </c>
      <c r="B52" s="293" t="s">
        <v>148</v>
      </c>
      <c r="C52" s="197" t="s">
        <v>112</v>
      </c>
      <c r="D52" s="123"/>
      <c r="E52" s="123"/>
      <c r="F52" s="123"/>
      <c r="G52" s="123"/>
      <c r="H52" s="185"/>
      <c r="I52" s="123"/>
      <c r="J52" s="123"/>
      <c r="K52" s="123"/>
      <c r="L52" s="123"/>
      <c r="M52" s="185"/>
      <c r="N52" s="124"/>
      <c r="O52" s="124"/>
      <c r="P52" s="124"/>
      <c r="Q52" s="124"/>
      <c r="R52" s="185"/>
      <c r="S52" s="124"/>
      <c r="T52" s="124"/>
      <c r="U52" s="124"/>
      <c r="V52" s="124"/>
      <c r="W52" s="185"/>
      <c r="X52" s="234"/>
      <c r="Y52" s="125"/>
      <c r="Z52" s="125"/>
      <c r="AA52" s="125"/>
      <c r="AB52" s="200"/>
      <c r="AC52" s="125"/>
      <c r="AD52" s="125"/>
      <c r="AE52" s="125"/>
      <c r="AF52" s="125"/>
      <c r="AG52" s="120"/>
      <c r="AH52" s="235"/>
      <c r="AI52" s="235">
        <v>15</v>
      </c>
      <c r="AJ52" s="235"/>
      <c r="AK52" s="235"/>
      <c r="AL52" s="120">
        <v>2</v>
      </c>
      <c r="AM52" s="235"/>
      <c r="AN52" s="235"/>
      <c r="AO52" s="235"/>
      <c r="AP52" s="235"/>
      <c r="AQ52" s="107"/>
      <c r="AR52" s="216"/>
      <c r="AS52" s="216"/>
      <c r="AT52" s="216"/>
      <c r="AU52" s="216"/>
      <c r="AV52" s="107"/>
      <c r="AW52" s="236"/>
      <c r="AX52" s="236"/>
      <c r="AY52" s="236"/>
      <c r="AZ52" s="236"/>
      <c r="BA52" s="120"/>
      <c r="BB52" s="239">
        <f>BC52+BD52+BE52+BF52</f>
        <v>15</v>
      </c>
      <c r="BC52" s="107">
        <f t="shared" si="37"/>
        <v>0</v>
      </c>
      <c r="BD52" s="107">
        <f t="shared" si="35"/>
        <v>15</v>
      </c>
      <c r="BE52" s="107">
        <f t="shared" si="35"/>
        <v>0</v>
      </c>
      <c r="BF52" s="107">
        <f t="shared" si="35"/>
        <v>0</v>
      </c>
      <c r="BG52" s="187">
        <f t="shared" si="36"/>
        <v>2</v>
      </c>
      <c r="BH52" s="218"/>
      <c r="BI52" s="223"/>
      <c r="BJ52" s="220"/>
      <c r="BK52" s="221"/>
      <c r="BL52" s="218"/>
      <c r="BM52" s="221"/>
      <c r="BN52" s="218"/>
      <c r="BO52" s="223"/>
      <c r="BP52" s="220"/>
      <c r="BQ52" s="222"/>
      <c r="BR52" s="218"/>
      <c r="BS52" s="223"/>
      <c r="BT52" s="220"/>
      <c r="BU52" s="221"/>
      <c r="BV52" s="218"/>
      <c r="BW52" s="223"/>
      <c r="BX52" s="221"/>
      <c r="BY52" s="224"/>
      <c r="BZ52" s="218"/>
      <c r="CA52" s="221"/>
      <c r="CB52" s="218"/>
      <c r="CC52" s="221"/>
      <c r="CD52" s="218"/>
      <c r="CE52" s="221"/>
      <c r="CF52" s="229"/>
      <c r="CG52" s="281"/>
      <c r="CH52" s="130"/>
      <c r="CI52" s="131"/>
      <c r="CJ52" s="130"/>
      <c r="CK52" s="131"/>
      <c r="CL52" s="201"/>
      <c r="CM52" s="202"/>
      <c r="CN52" s="218"/>
      <c r="CO52" s="221"/>
      <c r="CP52" s="282"/>
      <c r="CQ52" s="221"/>
      <c r="CR52" s="283"/>
      <c r="CS52" s="221"/>
      <c r="CT52" s="218"/>
      <c r="CU52" s="221"/>
      <c r="CV52" s="218"/>
      <c r="CW52" s="221"/>
      <c r="CX52" s="220"/>
      <c r="CY52" s="221"/>
      <c r="CZ52" s="228"/>
      <c r="DA52" s="221"/>
      <c r="DB52" s="228"/>
      <c r="DC52" s="228"/>
      <c r="DD52" s="229"/>
      <c r="DE52" s="229"/>
      <c r="DF52" s="229"/>
      <c r="DG52" s="218"/>
      <c r="DH52" s="221"/>
      <c r="DI52" s="230"/>
      <c r="DJ52" s="221"/>
      <c r="DK52" s="221"/>
      <c r="DL52" s="221"/>
      <c r="DM52" s="221"/>
      <c r="DN52" s="231"/>
      <c r="DO52" s="232"/>
      <c r="DP52" s="232"/>
      <c r="DQ52" s="232"/>
      <c r="DR52" s="233"/>
      <c r="DS52" s="233"/>
      <c r="DT52" s="233"/>
      <c r="DU52" s="233"/>
      <c r="DV52" s="233"/>
      <c r="DW52" s="233"/>
      <c r="DX52" s="233"/>
      <c r="DY52" s="233"/>
      <c r="DZ52" s="233"/>
      <c r="EA52" s="233"/>
      <c r="EB52" s="120"/>
      <c r="EC52" s="121"/>
      <c r="ED52" s="122"/>
      <c r="EE52" s="410"/>
      <c r="EF52" s="88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</row>
    <row r="53" spans="1:215" ht="19.899999999999999" customHeight="1">
      <c r="A53" s="597" t="s">
        <v>150</v>
      </c>
      <c r="B53" s="603"/>
      <c r="C53" s="603"/>
      <c r="D53" s="603"/>
      <c r="E53" s="603"/>
      <c r="F53" s="603"/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3"/>
      <c r="S53" s="603"/>
      <c r="T53" s="603"/>
      <c r="U53" s="603"/>
      <c r="V53" s="603"/>
      <c r="W53" s="603"/>
      <c r="X53" s="603"/>
      <c r="Y53" s="603"/>
      <c r="Z53" s="603"/>
      <c r="AA53" s="603"/>
      <c r="AB53" s="603"/>
      <c r="AC53" s="603"/>
      <c r="AD53" s="603"/>
      <c r="AE53" s="603"/>
      <c r="AF53" s="603"/>
      <c r="AG53" s="603"/>
      <c r="AH53" s="603"/>
      <c r="AI53" s="603"/>
      <c r="AJ53" s="603"/>
      <c r="AK53" s="603"/>
      <c r="AL53" s="603"/>
      <c r="AM53" s="603"/>
      <c r="AN53" s="603"/>
      <c r="AO53" s="603"/>
      <c r="AP53" s="603"/>
      <c r="AQ53" s="603"/>
      <c r="AR53" s="603"/>
      <c r="AS53" s="603"/>
      <c r="AT53" s="603"/>
      <c r="AU53" s="603"/>
      <c r="AV53" s="603"/>
      <c r="AW53" s="603"/>
      <c r="AX53" s="603"/>
      <c r="AY53" s="603"/>
      <c r="AZ53" s="603"/>
      <c r="BA53" s="603"/>
      <c r="BB53" s="205">
        <f t="shared" ref="BB53:BG53" si="38">SUM(BB54:BB60)</f>
        <v>230</v>
      </c>
      <c r="BC53" s="205">
        <f t="shared" si="38"/>
        <v>95</v>
      </c>
      <c r="BD53" s="205">
        <f t="shared" si="38"/>
        <v>135</v>
      </c>
      <c r="BE53" s="205">
        <f t="shared" si="38"/>
        <v>0</v>
      </c>
      <c r="BF53" s="205">
        <f t="shared" si="38"/>
        <v>0</v>
      </c>
      <c r="BG53" s="176">
        <f t="shared" si="38"/>
        <v>22</v>
      </c>
      <c r="BH53" s="218"/>
      <c r="BI53" s="223"/>
      <c r="BJ53" s="220"/>
      <c r="BK53" s="221"/>
      <c r="BL53" s="218"/>
      <c r="BM53" s="221"/>
      <c r="BN53" s="218"/>
      <c r="BO53" s="223"/>
      <c r="BP53" s="220"/>
      <c r="BQ53" s="222"/>
      <c r="BR53" s="218"/>
      <c r="BS53" s="223"/>
      <c r="BT53" s="220"/>
      <c r="BU53" s="221"/>
      <c r="BV53" s="218"/>
      <c r="BW53" s="223"/>
      <c r="BX53" s="221"/>
      <c r="BY53" s="224"/>
      <c r="BZ53" s="218"/>
      <c r="CA53" s="221"/>
      <c r="CB53" s="218"/>
      <c r="CC53" s="221"/>
      <c r="CD53" s="218"/>
      <c r="CE53" s="221"/>
      <c r="CF53" s="229"/>
      <c r="CG53" s="281"/>
      <c r="CH53" s="130"/>
      <c r="CI53" s="131"/>
      <c r="CJ53" s="130"/>
      <c r="CK53" s="131"/>
      <c r="CL53" s="201"/>
      <c r="CM53" s="202"/>
      <c r="CN53" s="218"/>
      <c r="CO53" s="221"/>
      <c r="CP53" s="282"/>
      <c r="CQ53" s="221"/>
      <c r="CR53" s="283"/>
      <c r="CS53" s="221"/>
      <c r="CT53" s="218"/>
      <c r="CU53" s="221"/>
      <c r="CV53" s="218"/>
      <c r="CW53" s="221"/>
      <c r="CX53" s="220"/>
      <c r="CY53" s="221"/>
      <c r="CZ53" s="228"/>
      <c r="DA53" s="221"/>
      <c r="DB53" s="228"/>
      <c r="DC53" s="228"/>
      <c r="DD53" s="229"/>
      <c r="DE53" s="229"/>
      <c r="DF53" s="229"/>
      <c r="DG53" s="218"/>
      <c r="DH53" s="221"/>
      <c r="DI53" s="230"/>
      <c r="DJ53" s="221"/>
      <c r="DK53" s="221"/>
      <c r="DL53" s="221"/>
      <c r="DM53" s="221"/>
      <c r="DN53" s="231"/>
      <c r="DO53" s="232"/>
      <c r="DP53" s="232"/>
      <c r="DQ53" s="232"/>
      <c r="DR53" s="233"/>
      <c r="DS53" s="233"/>
      <c r="DT53" s="233"/>
      <c r="DU53" s="233"/>
      <c r="DV53" s="233"/>
      <c r="DW53" s="233"/>
      <c r="DX53" s="233"/>
      <c r="DY53" s="233"/>
      <c r="DZ53" s="233"/>
      <c r="EA53" s="233"/>
      <c r="EB53" s="120"/>
      <c r="EC53" s="121"/>
      <c r="ED53" s="122"/>
      <c r="EE53" s="410"/>
      <c r="EF53" s="88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</row>
    <row r="54" spans="1:215" ht="21" customHeight="1">
      <c r="A54" s="101">
        <v>9</v>
      </c>
      <c r="B54" s="78" t="s">
        <v>152</v>
      </c>
      <c r="C54" s="197" t="s">
        <v>112</v>
      </c>
      <c r="D54" s="123"/>
      <c r="E54" s="123"/>
      <c r="F54" s="123"/>
      <c r="G54" s="123"/>
      <c r="H54" s="185"/>
      <c r="I54" s="123"/>
      <c r="J54" s="123"/>
      <c r="K54" s="123"/>
      <c r="L54" s="123"/>
      <c r="M54" s="185"/>
      <c r="N54" s="124"/>
      <c r="O54" s="124">
        <v>15</v>
      </c>
      <c r="P54" s="124"/>
      <c r="Q54" s="124"/>
      <c r="R54" s="185">
        <v>2</v>
      </c>
      <c r="S54" s="124"/>
      <c r="T54" s="124"/>
      <c r="U54" s="124"/>
      <c r="V54" s="124"/>
      <c r="W54" s="185"/>
      <c r="X54" s="234"/>
      <c r="Y54" s="125"/>
      <c r="Z54" s="125"/>
      <c r="AA54" s="125"/>
      <c r="AB54" s="107"/>
      <c r="AC54" s="125"/>
      <c r="AD54" s="125"/>
      <c r="AE54" s="125"/>
      <c r="AF54" s="125"/>
      <c r="AG54" s="107"/>
      <c r="AH54" s="186"/>
      <c r="AI54" s="186"/>
      <c r="AJ54" s="186"/>
      <c r="AK54" s="186"/>
      <c r="AL54" s="107"/>
      <c r="AM54" s="186"/>
      <c r="AN54" s="186"/>
      <c r="AO54" s="186"/>
      <c r="AP54" s="186"/>
      <c r="AQ54" s="107"/>
      <c r="AR54" s="188"/>
      <c r="AS54" s="188"/>
      <c r="AT54" s="188"/>
      <c r="AU54" s="188"/>
      <c r="AV54" s="107"/>
      <c r="AW54" s="216"/>
      <c r="AX54" s="216"/>
      <c r="AY54" s="216"/>
      <c r="AZ54" s="216"/>
      <c r="BA54" s="120"/>
      <c r="BB54" s="239">
        <f>BC54+BD54+BE54+BF54</f>
        <v>15</v>
      </c>
      <c r="BC54" s="107">
        <f>D54+I54+N54+S54+X54+AC54+AH54+AM54+AR54+AW54</f>
        <v>0</v>
      </c>
      <c r="BD54" s="107">
        <f t="shared" ref="BD54:BF60" si="39">E54+J54+O54+T54+Y54+AD54+AI54+AN54+AS54+AX54</f>
        <v>15</v>
      </c>
      <c r="BE54" s="107">
        <f t="shared" si="39"/>
        <v>0</v>
      </c>
      <c r="BF54" s="107">
        <f t="shared" si="39"/>
        <v>0</v>
      </c>
      <c r="BG54" s="187">
        <f>SUM(H54,M54,R54,W54,AB54,AG54,AL54,AQ54,AV54,BA54)</f>
        <v>2</v>
      </c>
      <c r="BH54" s="107"/>
      <c r="BI54" s="134"/>
      <c r="BJ54" s="102"/>
      <c r="BK54" s="120"/>
      <c r="BL54" s="107"/>
      <c r="BM54" s="120"/>
      <c r="BN54" s="107"/>
      <c r="BO54" s="134"/>
      <c r="BP54" s="102"/>
      <c r="BQ54" s="193"/>
      <c r="BR54" s="107"/>
      <c r="BS54" s="134"/>
      <c r="BT54" s="102"/>
      <c r="BU54" s="120"/>
      <c r="BV54" s="107"/>
      <c r="BW54" s="134"/>
      <c r="BX54" s="120"/>
      <c r="BY54" s="122"/>
      <c r="BZ54" s="130"/>
      <c r="CA54" s="131"/>
      <c r="CB54" s="201"/>
      <c r="CC54" s="131"/>
      <c r="CD54" s="130"/>
      <c r="CE54" s="131"/>
      <c r="CF54" s="201"/>
      <c r="CG54" s="202"/>
      <c r="CH54" s="130">
        <f>BB54</f>
        <v>15</v>
      </c>
      <c r="CI54" s="131">
        <f>BG54</f>
        <v>2</v>
      </c>
      <c r="CJ54" s="130"/>
      <c r="CK54" s="131"/>
      <c r="CL54" s="130"/>
      <c r="CM54" s="131"/>
      <c r="CN54" s="130"/>
      <c r="CO54" s="131"/>
      <c r="CP54" s="195"/>
      <c r="CQ54" s="131"/>
      <c r="CR54" s="138"/>
      <c r="CS54" s="131"/>
      <c r="CT54" s="130"/>
      <c r="CU54" s="131"/>
      <c r="CV54" s="130"/>
      <c r="CW54" s="131"/>
      <c r="CX54" s="102"/>
      <c r="CY54" s="120"/>
      <c r="CZ54" s="140"/>
      <c r="DA54" s="120"/>
      <c r="DB54" s="140"/>
      <c r="DC54" s="140"/>
      <c r="DD54" s="23"/>
      <c r="DE54" s="23"/>
      <c r="DF54" s="23"/>
      <c r="DG54" s="107"/>
      <c r="DH54" s="120"/>
      <c r="DI54" s="196"/>
      <c r="DJ54" s="120"/>
      <c r="DK54" s="120"/>
      <c r="DL54" s="120"/>
      <c r="DM54" s="120"/>
      <c r="DN54" s="83"/>
      <c r="DO54" s="84"/>
      <c r="DP54" s="84"/>
      <c r="DQ54" s="84"/>
      <c r="DR54" s="88"/>
      <c r="DS54" s="233"/>
      <c r="DT54" s="233"/>
      <c r="DU54" s="233"/>
      <c r="DV54" s="233"/>
      <c r="DW54" s="233"/>
      <c r="DX54" s="233"/>
      <c r="DY54" s="233"/>
      <c r="DZ54" s="233"/>
      <c r="EA54" s="233"/>
      <c r="EB54" s="120">
        <f>BG54</f>
        <v>2</v>
      </c>
      <c r="EC54" s="520">
        <f>BB54</f>
        <v>15</v>
      </c>
      <c r="ED54" s="122">
        <f>BG54</f>
        <v>2</v>
      </c>
      <c r="EE54" s="410"/>
      <c r="EF54" s="88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</row>
    <row r="55" spans="1:215" ht="21" customHeight="1">
      <c r="A55" s="101">
        <v>10</v>
      </c>
      <c r="B55" s="78" t="s">
        <v>151</v>
      </c>
      <c r="C55" s="197" t="s">
        <v>108</v>
      </c>
      <c r="D55" s="123">
        <v>15</v>
      </c>
      <c r="E55" s="123">
        <v>15</v>
      </c>
      <c r="F55" s="123"/>
      <c r="G55" s="123"/>
      <c r="H55" s="185">
        <v>3</v>
      </c>
      <c r="I55" s="123"/>
      <c r="J55" s="123"/>
      <c r="K55" s="123"/>
      <c r="L55" s="123"/>
      <c r="M55" s="185"/>
      <c r="N55" s="124"/>
      <c r="O55" s="124"/>
      <c r="P55" s="124"/>
      <c r="Q55" s="124"/>
      <c r="R55" s="185"/>
      <c r="S55" s="124"/>
      <c r="T55" s="124"/>
      <c r="U55" s="124"/>
      <c r="V55" s="124"/>
      <c r="W55" s="185"/>
      <c r="X55" s="234"/>
      <c r="Y55" s="125"/>
      <c r="Z55" s="125"/>
      <c r="AA55" s="125"/>
      <c r="AB55" s="107"/>
      <c r="AC55" s="125"/>
      <c r="AD55" s="125"/>
      <c r="AE55" s="125"/>
      <c r="AF55" s="125"/>
      <c r="AG55" s="107"/>
      <c r="AH55" s="186"/>
      <c r="AI55" s="186"/>
      <c r="AJ55" s="186"/>
      <c r="AK55" s="186"/>
      <c r="AL55" s="107"/>
      <c r="AM55" s="186"/>
      <c r="AN55" s="186"/>
      <c r="AO55" s="186"/>
      <c r="AP55" s="186"/>
      <c r="AQ55" s="107"/>
      <c r="AR55" s="188"/>
      <c r="AS55" s="188"/>
      <c r="AT55" s="188"/>
      <c r="AU55" s="188"/>
      <c r="AV55" s="107"/>
      <c r="AW55" s="216"/>
      <c r="AX55" s="216"/>
      <c r="AY55" s="216"/>
      <c r="AZ55" s="216"/>
      <c r="BA55" s="120"/>
      <c r="BB55" s="239">
        <f t="shared" ref="BB55:BB60" si="40">BC55+BD55+BE55+BF55</f>
        <v>30</v>
      </c>
      <c r="BC55" s="107">
        <f t="shared" ref="BC55:BC60" si="41">D55+I55+N55+S55+X55+AC55+AH55+AM55+AR55+AW55</f>
        <v>15</v>
      </c>
      <c r="BD55" s="107">
        <f t="shared" si="39"/>
        <v>15</v>
      </c>
      <c r="BE55" s="107">
        <f t="shared" si="39"/>
        <v>0</v>
      </c>
      <c r="BF55" s="107">
        <f t="shared" si="39"/>
        <v>0</v>
      </c>
      <c r="BG55" s="187">
        <f t="shared" ref="BG55:BG60" si="42">SUM(H55,M55,R55,W55,AB55,AG55,AL55,AQ55,AV55,BA55)</f>
        <v>3</v>
      </c>
      <c r="BH55" s="107"/>
      <c r="BI55" s="134"/>
      <c r="BJ55" s="102"/>
      <c r="BK55" s="120"/>
      <c r="BL55" s="107"/>
      <c r="BM55" s="120"/>
      <c r="BN55" s="107"/>
      <c r="BO55" s="134"/>
      <c r="BP55" s="102"/>
      <c r="BQ55" s="193"/>
      <c r="BR55" s="107"/>
      <c r="BS55" s="134"/>
      <c r="BT55" s="102"/>
      <c r="BU55" s="120"/>
      <c r="BV55" s="107"/>
      <c r="BW55" s="134"/>
      <c r="BX55" s="120"/>
      <c r="BY55" s="122"/>
      <c r="BZ55" s="130"/>
      <c r="CA55" s="131"/>
      <c r="CB55" s="201"/>
      <c r="CC55" s="131"/>
      <c r="CD55" s="130"/>
      <c r="CE55" s="131"/>
      <c r="CF55" s="201"/>
      <c r="CG55" s="202"/>
      <c r="CH55" s="130">
        <f>BB55</f>
        <v>30</v>
      </c>
      <c r="CI55" s="131">
        <f>BG55</f>
        <v>3</v>
      </c>
      <c r="CJ55" s="130"/>
      <c r="CK55" s="131"/>
      <c r="CL55" s="130"/>
      <c r="CM55" s="131"/>
      <c r="CN55" s="130"/>
      <c r="CO55" s="131"/>
      <c r="CP55" s="195"/>
      <c r="CQ55" s="131"/>
      <c r="CR55" s="138"/>
      <c r="CS55" s="131"/>
      <c r="CT55" s="130"/>
      <c r="CU55" s="131"/>
      <c r="CV55" s="130"/>
      <c r="CW55" s="131"/>
      <c r="CX55" s="102"/>
      <c r="CY55" s="120"/>
      <c r="CZ55" s="140"/>
      <c r="DA55" s="120"/>
      <c r="DB55" s="140"/>
      <c r="DC55" s="140"/>
      <c r="DD55" s="23"/>
      <c r="DE55" s="23"/>
      <c r="DF55" s="23"/>
      <c r="DG55" s="107"/>
      <c r="DH55" s="120"/>
      <c r="DI55" s="196"/>
      <c r="DJ55" s="120"/>
      <c r="DK55" s="120"/>
      <c r="DL55" s="120"/>
      <c r="DM55" s="120"/>
      <c r="DN55" s="83"/>
      <c r="DO55" s="84"/>
      <c r="DP55" s="84"/>
      <c r="DQ55" s="84"/>
      <c r="DR55" s="88"/>
      <c r="DS55" s="233"/>
      <c r="DT55" s="233"/>
      <c r="DU55" s="233"/>
      <c r="DV55" s="233"/>
      <c r="DW55" s="233"/>
      <c r="DX55" s="233"/>
      <c r="DY55" s="233"/>
      <c r="DZ55" s="233"/>
      <c r="EA55" s="233"/>
      <c r="EB55" s="120">
        <f>BG55</f>
        <v>3</v>
      </c>
      <c r="EC55" s="520">
        <f>BB55</f>
        <v>30</v>
      </c>
      <c r="ED55" s="122">
        <f>BG55</f>
        <v>3</v>
      </c>
      <c r="EE55" s="410"/>
      <c r="EF55" s="88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</row>
    <row r="56" spans="1:215" ht="21" customHeight="1">
      <c r="A56" s="101">
        <v>11</v>
      </c>
      <c r="B56" s="78" t="s">
        <v>155</v>
      </c>
      <c r="C56" s="197" t="s">
        <v>112</v>
      </c>
      <c r="D56" s="123"/>
      <c r="E56" s="123"/>
      <c r="F56" s="123"/>
      <c r="G56" s="123"/>
      <c r="H56" s="185"/>
      <c r="I56" s="123"/>
      <c r="J56" s="123"/>
      <c r="K56" s="123"/>
      <c r="L56" s="123"/>
      <c r="M56" s="185"/>
      <c r="N56" s="124"/>
      <c r="O56" s="124"/>
      <c r="P56" s="124"/>
      <c r="Q56" s="124"/>
      <c r="R56" s="185"/>
      <c r="S56" s="124"/>
      <c r="T56" s="124"/>
      <c r="U56" s="124"/>
      <c r="V56" s="124"/>
      <c r="W56" s="185"/>
      <c r="X56" s="234">
        <v>5</v>
      </c>
      <c r="Y56" s="125">
        <v>15</v>
      </c>
      <c r="Z56" s="125"/>
      <c r="AA56" s="125"/>
      <c r="AB56" s="120">
        <v>2</v>
      </c>
      <c r="AC56" s="125"/>
      <c r="AD56" s="125"/>
      <c r="AE56" s="125"/>
      <c r="AF56" s="125"/>
      <c r="AG56" s="107"/>
      <c r="AH56" s="186"/>
      <c r="AI56" s="186"/>
      <c r="AJ56" s="186"/>
      <c r="AK56" s="186"/>
      <c r="AL56" s="107"/>
      <c r="AM56" s="186"/>
      <c r="AN56" s="186"/>
      <c r="AO56" s="186"/>
      <c r="AP56" s="186"/>
      <c r="AQ56" s="107"/>
      <c r="AR56" s="188"/>
      <c r="AS56" s="188"/>
      <c r="AT56" s="188"/>
      <c r="AU56" s="188"/>
      <c r="AV56" s="107"/>
      <c r="AW56" s="216"/>
      <c r="AX56" s="216"/>
      <c r="AY56" s="216"/>
      <c r="AZ56" s="216"/>
      <c r="BA56" s="120"/>
      <c r="BB56" s="239">
        <f t="shared" si="40"/>
        <v>20</v>
      </c>
      <c r="BC56" s="107">
        <f t="shared" si="41"/>
        <v>5</v>
      </c>
      <c r="BD56" s="107">
        <f t="shared" si="39"/>
        <v>15</v>
      </c>
      <c r="BE56" s="107">
        <f t="shared" si="39"/>
        <v>0</v>
      </c>
      <c r="BF56" s="107">
        <f t="shared" si="39"/>
        <v>0</v>
      </c>
      <c r="BG56" s="187">
        <f t="shared" si="42"/>
        <v>2</v>
      </c>
      <c r="BH56" s="107"/>
      <c r="BI56" s="134"/>
      <c r="BJ56" s="102"/>
      <c r="BK56" s="120"/>
      <c r="BL56" s="107"/>
      <c r="BM56" s="120"/>
      <c r="BN56" s="107"/>
      <c r="BO56" s="134"/>
      <c r="BP56" s="102"/>
      <c r="BQ56" s="193"/>
      <c r="BR56" s="107"/>
      <c r="BS56" s="134"/>
      <c r="BT56" s="102"/>
      <c r="BU56" s="120"/>
      <c r="BV56" s="107"/>
      <c r="BW56" s="134"/>
      <c r="BX56" s="120"/>
      <c r="BY56" s="122"/>
      <c r="BZ56" s="130"/>
      <c r="CA56" s="131"/>
      <c r="CB56" s="201"/>
      <c r="CC56" s="131"/>
      <c r="CD56" s="130"/>
      <c r="CE56" s="131"/>
      <c r="CF56" s="201"/>
      <c r="CG56" s="202"/>
      <c r="CH56" s="130"/>
      <c r="CI56" s="131"/>
      <c r="CJ56" s="130"/>
      <c r="CK56" s="131"/>
      <c r="CL56" s="130"/>
      <c r="CM56" s="131"/>
      <c r="CN56" s="130"/>
      <c r="CO56" s="131"/>
      <c r="CP56" s="195"/>
      <c r="CQ56" s="131"/>
      <c r="CR56" s="138"/>
      <c r="CS56" s="131"/>
      <c r="CT56" s="130"/>
      <c r="CU56" s="131"/>
      <c r="CV56" s="130"/>
      <c r="CW56" s="131"/>
      <c r="CX56" s="102"/>
      <c r="CY56" s="120"/>
      <c r="CZ56" s="140"/>
      <c r="DA56" s="120"/>
      <c r="DB56" s="140"/>
      <c r="DC56" s="140"/>
      <c r="DD56" s="23"/>
      <c r="DE56" s="23"/>
      <c r="DF56" s="23"/>
      <c r="DG56" s="107"/>
      <c r="DH56" s="120"/>
      <c r="DI56" s="196"/>
      <c r="DJ56" s="120"/>
      <c r="DK56" s="120"/>
      <c r="DL56" s="120"/>
      <c r="DM56" s="120"/>
      <c r="DN56" s="83"/>
      <c r="DO56" s="84"/>
      <c r="DP56" s="84"/>
      <c r="DQ56" s="84"/>
      <c r="DR56" s="88"/>
      <c r="DS56" s="233"/>
      <c r="DT56" s="233"/>
      <c r="DU56" s="233"/>
      <c r="DV56" s="233"/>
      <c r="DW56" s="233"/>
      <c r="DX56" s="233"/>
      <c r="DY56" s="233"/>
      <c r="DZ56" s="233"/>
      <c r="EA56" s="233"/>
      <c r="EB56" s="120"/>
      <c r="EC56" s="520">
        <f>BB56</f>
        <v>20</v>
      </c>
      <c r="ED56" s="122">
        <f>BG56</f>
        <v>2</v>
      </c>
      <c r="EE56" s="410"/>
      <c r="EF56" s="88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</row>
    <row r="57" spans="1:215" ht="21" customHeight="1">
      <c r="A57" s="101">
        <v>12</v>
      </c>
      <c r="B57" s="78" t="s">
        <v>153</v>
      </c>
      <c r="C57" s="197" t="s">
        <v>112</v>
      </c>
      <c r="D57" s="123"/>
      <c r="E57" s="123"/>
      <c r="F57" s="123"/>
      <c r="G57" s="123"/>
      <c r="H57" s="185"/>
      <c r="I57" s="123"/>
      <c r="J57" s="123"/>
      <c r="K57" s="123"/>
      <c r="L57" s="123"/>
      <c r="M57" s="185"/>
      <c r="N57" s="124">
        <v>15</v>
      </c>
      <c r="O57" s="124"/>
      <c r="P57" s="124"/>
      <c r="Q57" s="124"/>
      <c r="R57" s="185">
        <v>2</v>
      </c>
      <c r="S57" s="124"/>
      <c r="T57" s="124"/>
      <c r="U57" s="124"/>
      <c r="V57" s="124"/>
      <c r="W57" s="185"/>
      <c r="X57" s="234"/>
      <c r="Y57" s="125"/>
      <c r="Z57" s="125"/>
      <c r="AA57" s="125"/>
      <c r="AB57" s="120"/>
      <c r="AC57" s="125"/>
      <c r="AD57" s="125"/>
      <c r="AE57" s="125"/>
      <c r="AF57" s="125"/>
      <c r="AG57" s="107"/>
      <c r="AH57" s="235"/>
      <c r="AI57" s="235"/>
      <c r="AJ57" s="235"/>
      <c r="AK57" s="235"/>
      <c r="AL57" s="120"/>
      <c r="AM57" s="235"/>
      <c r="AN57" s="235"/>
      <c r="AO57" s="235"/>
      <c r="AP57" s="235"/>
      <c r="AQ57" s="107"/>
      <c r="AR57" s="216"/>
      <c r="AS57" s="216"/>
      <c r="AT57" s="216"/>
      <c r="AU57" s="216"/>
      <c r="AV57" s="107"/>
      <c r="AW57" s="216"/>
      <c r="AX57" s="216"/>
      <c r="AY57" s="216"/>
      <c r="AZ57" s="216"/>
      <c r="BA57" s="120"/>
      <c r="BB57" s="239">
        <f t="shared" si="40"/>
        <v>15</v>
      </c>
      <c r="BC57" s="107">
        <f t="shared" si="41"/>
        <v>15</v>
      </c>
      <c r="BD57" s="107">
        <f t="shared" si="39"/>
        <v>0</v>
      </c>
      <c r="BE57" s="107">
        <f t="shared" si="39"/>
        <v>0</v>
      </c>
      <c r="BF57" s="107">
        <f t="shared" si="39"/>
        <v>0</v>
      </c>
      <c r="BG57" s="187">
        <f t="shared" si="42"/>
        <v>2</v>
      </c>
      <c r="BH57" s="107"/>
      <c r="BI57" s="134"/>
      <c r="BJ57" s="102"/>
      <c r="BK57" s="120"/>
      <c r="BL57" s="107"/>
      <c r="BM57" s="120"/>
      <c r="BN57" s="107"/>
      <c r="BO57" s="134"/>
      <c r="BP57" s="102"/>
      <c r="BQ57" s="193"/>
      <c r="BR57" s="107"/>
      <c r="BS57" s="134"/>
      <c r="BT57" s="102"/>
      <c r="BU57" s="120"/>
      <c r="BV57" s="107"/>
      <c r="BW57" s="134"/>
      <c r="BX57" s="120"/>
      <c r="BY57" s="122"/>
      <c r="BZ57" s="130"/>
      <c r="CA57" s="131"/>
      <c r="CB57" s="201"/>
      <c r="CC57" s="131"/>
      <c r="CD57" s="130"/>
      <c r="CE57" s="131"/>
      <c r="CF57" s="201"/>
      <c r="CG57" s="202"/>
      <c r="CH57" s="130">
        <f t="shared" ref="CH57:CH62" si="43">BB57</f>
        <v>15</v>
      </c>
      <c r="CI57" s="131">
        <f>BG57</f>
        <v>2</v>
      </c>
      <c r="CJ57" s="130"/>
      <c r="CK57" s="131"/>
      <c r="CL57" s="130"/>
      <c r="CM57" s="131"/>
      <c r="CN57" s="130"/>
      <c r="CO57" s="131"/>
      <c r="CP57" s="195"/>
      <c r="CQ57" s="131"/>
      <c r="CR57" s="138"/>
      <c r="CS57" s="131"/>
      <c r="CT57" s="130"/>
      <c r="CU57" s="131"/>
      <c r="CV57" s="130"/>
      <c r="CW57" s="131"/>
      <c r="CX57" s="102"/>
      <c r="CY57" s="120"/>
      <c r="CZ57" s="140"/>
      <c r="DA57" s="120"/>
      <c r="DB57" s="140"/>
      <c r="DC57" s="140"/>
      <c r="DD57" s="23"/>
      <c r="DE57" s="23"/>
      <c r="DF57" s="23"/>
      <c r="DG57" s="107"/>
      <c r="DH57" s="120"/>
      <c r="DI57" s="196"/>
      <c r="DJ57" s="120"/>
      <c r="DK57" s="120"/>
      <c r="DL57" s="120"/>
      <c r="DM57" s="120"/>
      <c r="DN57" s="83"/>
      <c r="DO57" s="232"/>
      <c r="DP57" s="232"/>
      <c r="DQ57" s="232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120"/>
      <c r="EC57" s="121"/>
      <c r="ED57" s="122"/>
      <c r="EE57" s="410"/>
      <c r="EF57" s="88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</row>
    <row r="58" spans="1:215" ht="21" customHeight="1">
      <c r="A58" s="101">
        <v>13</v>
      </c>
      <c r="B58" s="78" t="s">
        <v>156</v>
      </c>
      <c r="C58" s="197" t="s">
        <v>112</v>
      </c>
      <c r="D58" s="123"/>
      <c r="E58" s="123"/>
      <c r="F58" s="123"/>
      <c r="G58" s="123"/>
      <c r="H58" s="185"/>
      <c r="I58" s="123"/>
      <c r="J58" s="123"/>
      <c r="K58" s="123"/>
      <c r="L58" s="123"/>
      <c r="M58" s="185"/>
      <c r="N58" s="124"/>
      <c r="O58" s="124"/>
      <c r="P58" s="124"/>
      <c r="Q58" s="124"/>
      <c r="R58" s="185"/>
      <c r="S58" s="124"/>
      <c r="T58" s="124"/>
      <c r="U58" s="124"/>
      <c r="V58" s="124"/>
      <c r="W58" s="185"/>
      <c r="X58" s="234">
        <v>15</v>
      </c>
      <c r="Y58" s="125">
        <v>15</v>
      </c>
      <c r="Z58" s="125"/>
      <c r="AA58" s="125"/>
      <c r="AB58" s="120">
        <v>2</v>
      </c>
      <c r="AC58" s="125"/>
      <c r="AD58" s="125"/>
      <c r="AE58" s="125"/>
      <c r="AF58" s="125"/>
      <c r="AG58" s="107"/>
      <c r="AH58" s="235"/>
      <c r="AI58" s="235"/>
      <c r="AJ58" s="235"/>
      <c r="AK58" s="235"/>
      <c r="AL58" s="120"/>
      <c r="AM58" s="235"/>
      <c r="AN58" s="235"/>
      <c r="AO58" s="235"/>
      <c r="AP58" s="235"/>
      <c r="AQ58" s="107"/>
      <c r="AR58" s="216"/>
      <c r="AS58" s="216"/>
      <c r="AT58" s="216"/>
      <c r="AU58" s="216"/>
      <c r="AV58" s="107"/>
      <c r="AW58" s="216"/>
      <c r="AX58" s="216"/>
      <c r="AY58" s="216"/>
      <c r="AZ58" s="216"/>
      <c r="BA58" s="120"/>
      <c r="BB58" s="239">
        <f t="shared" si="40"/>
        <v>30</v>
      </c>
      <c r="BC58" s="107">
        <f t="shared" si="41"/>
        <v>15</v>
      </c>
      <c r="BD58" s="107">
        <f t="shared" si="39"/>
        <v>15</v>
      </c>
      <c r="BE58" s="107">
        <f t="shared" si="39"/>
        <v>0</v>
      </c>
      <c r="BF58" s="107">
        <f t="shared" si="39"/>
        <v>0</v>
      </c>
      <c r="BG58" s="187">
        <f t="shared" si="42"/>
        <v>2</v>
      </c>
      <c r="BH58" s="107"/>
      <c r="BI58" s="194"/>
      <c r="BJ58" s="102"/>
      <c r="BK58" s="120"/>
      <c r="BL58" s="107"/>
      <c r="BM58" s="120"/>
      <c r="BN58" s="107"/>
      <c r="BO58" s="194"/>
      <c r="BP58" s="102"/>
      <c r="BQ58" s="193"/>
      <c r="BR58" s="107"/>
      <c r="BS58" s="194"/>
      <c r="BT58" s="102"/>
      <c r="BU58" s="120"/>
      <c r="BV58" s="107"/>
      <c r="BW58" s="134"/>
      <c r="BX58" s="120"/>
      <c r="BY58" s="122"/>
      <c r="BZ58" s="130"/>
      <c r="CA58" s="131"/>
      <c r="CB58" s="201"/>
      <c r="CC58" s="131"/>
      <c r="CD58" s="130"/>
      <c r="CE58" s="131"/>
      <c r="CF58" s="201"/>
      <c r="CG58" s="202"/>
      <c r="CH58" s="130">
        <f t="shared" si="43"/>
        <v>30</v>
      </c>
      <c r="CI58" s="131">
        <f>BG58</f>
        <v>2</v>
      </c>
      <c r="CJ58" s="130"/>
      <c r="CK58" s="131"/>
      <c r="CL58" s="130"/>
      <c r="CM58" s="131"/>
      <c r="CN58" s="130"/>
      <c r="CO58" s="131"/>
      <c r="CP58" s="195"/>
      <c r="CQ58" s="131"/>
      <c r="CR58" s="138"/>
      <c r="CS58" s="131"/>
      <c r="CT58" s="130"/>
      <c r="CU58" s="131"/>
      <c r="CV58" s="130"/>
      <c r="CW58" s="131"/>
      <c r="CX58" s="220">
        <v>4</v>
      </c>
      <c r="CY58" s="221">
        <f>BB58/25</f>
        <v>1.2</v>
      </c>
      <c r="CZ58" s="228">
        <f>CY58*100/180</f>
        <v>0.66666666666666663</v>
      </c>
      <c r="DA58" s="221">
        <f>CX58/25</f>
        <v>0.16</v>
      </c>
      <c r="DB58" s="228">
        <f>DA58*100/180</f>
        <v>8.8888888888888892E-2</v>
      </c>
      <c r="DC58" s="228">
        <f>CZ58+DB58</f>
        <v>0.75555555555555554</v>
      </c>
      <c r="DD58" s="229"/>
      <c r="DE58" s="229"/>
      <c r="DF58" s="229"/>
      <c r="DG58" s="218">
        <f>BB58</f>
        <v>30</v>
      </c>
      <c r="DH58" s="221">
        <f>BG58</f>
        <v>2</v>
      </c>
      <c r="DI58" s="230">
        <f>DH58*100/180</f>
        <v>1.1111111111111112</v>
      </c>
      <c r="DJ58" s="221">
        <f>BG58</f>
        <v>2</v>
      </c>
      <c r="DK58" s="221"/>
      <c r="DL58" s="221"/>
      <c r="DM58" s="221"/>
      <c r="DN58" s="231" t="s">
        <v>157</v>
      </c>
      <c r="DO58" s="232"/>
      <c r="DP58" s="232"/>
      <c r="DQ58" s="232"/>
      <c r="DR58" s="233"/>
      <c r="DS58" s="233"/>
      <c r="DT58" s="233"/>
      <c r="DU58" s="233"/>
      <c r="DV58" s="233"/>
      <c r="DW58" s="233"/>
      <c r="DX58" s="233"/>
      <c r="DY58" s="233"/>
      <c r="DZ58" s="233"/>
      <c r="EA58" s="233"/>
      <c r="EB58" s="120"/>
      <c r="EC58" s="121">
        <f>BB58</f>
        <v>30</v>
      </c>
      <c r="ED58" s="122">
        <f>BG58</f>
        <v>2</v>
      </c>
      <c r="EE58" s="410"/>
      <c r="EF58" s="88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</row>
    <row r="59" spans="1:215" ht="21" customHeight="1">
      <c r="A59" s="101">
        <v>14</v>
      </c>
      <c r="B59" s="82" t="s">
        <v>158</v>
      </c>
      <c r="C59" s="197" t="s">
        <v>112</v>
      </c>
      <c r="D59" s="123"/>
      <c r="E59" s="123"/>
      <c r="F59" s="123"/>
      <c r="G59" s="123"/>
      <c r="H59" s="185"/>
      <c r="I59" s="123"/>
      <c r="J59" s="123"/>
      <c r="K59" s="123"/>
      <c r="L59" s="123"/>
      <c r="M59" s="185"/>
      <c r="N59" s="124"/>
      <c r="O59" s="124"/>
      <c r="P59" s="124"/>
      <c r="Q59" s="124"/>
      <c r="R59" s="185"/>
      <c r="S59" s="124"/>
      <c r="T59" s="124"/>
      <c r="U59" s="124"/>
      <c r="V59" s="124"/>
      <c r="W59" s="185"/>
      <c r="X59" s="234"/>
      <c r="Y59" s="125"/>
      <c r="Z59" s="125"/>
      <c r="AA59" s="125"/>
      <c r="AB59" s="120"/>
      <c r="AC59" s="125"/>
      <c r="AD59" s="125"/>
      <c r="AE59" s="125"/>
      <c r="AF59" s="125"/>
      <c r="AG59" s="107"/>
      <c r="AH59" s="186"/>
      <c r="AI59" s="235">
        <v>30</v>
      </c>
      <c r="AJ59" s="235"/>
      <c r="AK59" s="235"/>
      <c r="AL59" s="120">
        <v>2</v>
      </c>
      <c r="AM59" s="235"/>
      <c r="AN59" s="235"/>
      <c r="AO59" s="186"/>
      <c r="AP59" s="186"/>
      <c r="AQ59" s="120"/>
      <c r="AR59" s="188"/>
      <c r="AS59" s="188"/>
      <c r="AT59" s="188"/>
      <c r="AU59" s="188"/>
      <c r="AV59" s="107"/>
      <c r="AW59" s="216"/>
      <c r="AX59" s="216"/>
      <c r="AY59" s="216"/>
      <c r="AZ59" s="216"/>
      <c r="BA59" s="120"/>
      <c r="BB59" s="239">
        <f t="shared" si="40"/>
        <v>30</v>
      </c>
      <c r="BC59" s="107">
        <f t="shared" si="41"/>
        <v>0</v>
      </c>
      <c r="BD59" s="107">
        <f t="shared" si="39"/>
        <v>30</v>
      </c>
      <c r="BE59" s="107">
        <f t="shared" si="39"/>
        <v>0</v>
      </c>
      <c r="BF59" s="107">
        <f t="shared" si="39"/>
        <v>0</v>
      </c>
      <c r="BG59" s="187">
        <f t="shared" si="42"/>
        <v>2</v>
      </c>
      <c r="BH59" s="107"/>
      <c r="BI59" s="194"/>
      <c r="BJ59" s="102"/>
      <c r="BK59" s="120"/>
      <c r="BL59" s="107"/>
      <c r="BM59" s="120"/>
      <c r="BN59" s="107"/>
      <c r="BO59" s="194"/>
      <c r="BP59" s="102"/>
      <c r="BQ59" s="193"/>
      <c r="BR59" s="107"/>
      <c r="BS59" s="194"/>
      <c r="BT59" s="102"/>
      <c r="BU59" s="120"/>
      <c r="BV59" s="107"/>
      <c r="BW59" s="134"/>
      <c r="BX59" s="120"/>
      <c r="BY59" s="122"/>
      <c r="BZ59" s="130"/>
      <c r="CA59" s="131"/>
      <c r="CB59" s="201"/>
      <c r="CC59" s="131"/>
      <c r="CD59" s="130"/>
      <c r="CE59" s="131"/>
      <c r="CF59" s="201"/>
      <c r="CG59" s="202"/>
      <c r="CH59" s="130">
        <f t="shared" si="43"/>
        <v>30</v>
      </c>
      <c r="CI59" s="131">
        <f>BG59</f>
        <v>2</v>
      </c>
      <c r="CJ59" s="130"/>
      <c r="CK59" s="131"/>
      <c r="CL59" s="130"/>
      <c r="CM59" s="131"/>
      <c r="CN59" s="130"/>
      <c r="CO59" s="131"/>
      <c r="CP59" s="195"/>
      <c r="CQ59" s="131"/>
      <c r="CR59" s="138"/>
      <c r="CS59" s="131"/>
      <c r="CT59" s="130"/>
      <c r="CU59" s="131"/>
      <c r="CV59" s="130"/>
      <c r="CW59" s="131"/>
      <c r="CX59" s="102"/>
      <c r="CY59" s="120"/>
      <c r="CZ59" s="140"/>
      <c r="DA59" s="120"/>
      <c r="DB59" s="140"/>
      <c r="DC59" s="140"/>
      <c r="DD59" s="23"/>
      <c r="DE59" s="23"/>
      <c r="DF59" s="23"/>
      <c r="DG59" s="107"/>
      <c r="DH59" s="120"/>
      <c r="DI59" s="196"/>
      <c r="DJ59" s="120"/>
      <c r="DK59" s="120"/>
      <c r="DL59" s="120"/>
      <c r="DM59" s="221"/>
      <c r="DN59" s="231"/>
      <c r="DO59" s="232"/>
      <c r="DP59" s="232"/>
      <c r="DQ59" s="232"/>
      <c r="DR59" s="233"/>
      <c r="DS59" s="233"/>
      <c r="DT59" s="233"/>
      <c r="DU59" s="233"/>
      <c r="DV59" s="233"/>
      <c r="DW59" s="233"/>
      <c r="DX59" s="233"/>
      <c r="DY59" s="233"/>
      <c r="DZ59" s="233"/>
      <c r="EA59" s="233"/>
      <c r="EB59" s="120"/>
      <c r="EC59" s="121">
        <f>BB59</f>
        <v>30</v>
      </c>
      <c r="ED59" s="122">
        <f>BG59</f>
        <v>2</v>
      </c>
      <c r="EE59" s="410"/>
      <c r="EF59" s="88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</row>
    <row r="60" spans="1:215" ht="39.6" customHeight="1">
      <c r="A60" s="101">
        <v>15</v>
      </c>
      <c r="B60" s="78" t="s">
        <v>154</v>
      </c>
      <c r="C60" s="197" t="s">
        <v>380</v>
      </c>
      <c r="D60" s="123"/>
      <c r="E60" s="123"/>
      <c r="F60" s="123"/>
      <c r="G60" s="123"/>
      <c r="H60" s="185"/>
      <c r="I60" s="123"/>
      <c r="J60" s="123"/>
      <c r="K60" s="123"/>
      <c r="L60" s="123"/>
      <c r="M60" s="185"/>
      <c r="N60" s="124">
        <v>15</v>
      </c>
      <c r="O60" s="124">
        <v>15</v>
      </c>
      <c r="P60" s="124"/>
      <c r="Q60" s="124"/>
      <c r="R60" s="185">
        <v>3</v>
      </c>
      <c r="S60" s="124">
        <v>15</v>
      </c>
      <c r="T60" s="124">
        <v>15</v>
      </c>
      <c r="U60" s="124"/>
      <c r="V60" s="124"/>
      <c r="W60" s="185">
        <v>3</v>
      </c>
      <c r="X60" s="234">
        <v>15</v>
      </c>
      <c r="Y60" s="125">
        <v>15</v>
      </c>
      <c r="Z60" s="125"/>
      <c r="AA60" s="125"/>
      <c r="AB60" s="120">
        <v>3</v>
      </c>
      <c r="AC60" s="125"/>
      <c r="AD60" s="125"/>
      <c r="AE60" s="125"/>
      <c r="AF60" s="125"/>
      <c r="AG60" s="107"/>
      <c r="AH60" s="186"/>
      <c r="AI60" s="294"/>
      <c r="AJ60" s="294"/>
      <c r="AK60" s="294"/>
      <c r="AL60" s="107"/>
      <c r="AM60" s="235"/>
      <c r="AN60" s="235"/>
      <c r="AO60" s="235"/>
      <c r="AP60" s="235"/>
      <c r="AQ60" s="107"/>
      <c r="AR60" s="188"/>
      <c r="AS60" s="188"/>
      <c r="AT60" s="188"/>
      <c r="AU60" s="188"/>
      <c r="AV60" s="107"/>
      <c r="AW60" s="188"/>
      <c r="AX60" s="188"/>
      <c r="AY60" s="188"/>
      <c r="AZ60" s="188"/>
      <c r="BA60" s="120"/>
      <c r="BB60" s="239">
        <f t="shared" si="40"/>
        <v>90</v>
      </c>
      <c r="BC60" s="107">
        <f t="shared" si="41"/>
        <v>45</v>
      </c>
      <c r="BD60" s="107">
        <f t="shared" si="39"/>
        <v>45</v>
      </c>
      <c r="BE60" s="107">
        <f t="shared" si="39"/>
        <v>0</v>
      </c>
      <c r="BF60" s="107">
        <f t="shared" si="39"/>
        <v>0</v>
      </c>
      <c r="BG60" s="187">
        <f t="shared" si="42"/>
        <v>9</v>
      </c>
      <c r="BH60" s="107"/>
      <c r="BI60" s="194"/>
      <c r="BJ60" s="102"/>
      <c r="BK60" s="120"/>
      <c r="BL60" s="107"/>
      <c r="BM60" s="120"/>
      <c r="BN60" s="107"/>
      <c r="BO60" s="194"/>
      <c r="BP60" s="102"/>
      <c r="BQ60" s="193"/>
      <c r="BR60" s="107"/>
      <c r="BS60" s="194"/>
      <c r="BT60" s="102"/>
      <c r="BU60" s="120"/>
      <c r="BV60" s="107"/>
      <c r="BW60" s="134"/>
      <c r="BX60" s="120"/>
      <c r="BY60" s="122"/>
      <c r="BZ60" s="130"/>
      <c r="CA60" s="131"/>
      <c r="CB60" s="201"/>
      <c r="CC60" s="131"/>
      <c r="CD60" s="130"/>
      <c r="CE60" s="131"/>
      <c r="CF60" s="201"/>
      <c r="CG60" s="202"/>
      <c r="CH60" s="130">
        <f t="shared" si="43"/>
        <v>90</v>
      </c>
      <c r="CI60" s="131">
        <f>BG60</f>
        <v>9</v>
      </c>
      <c r="CJ60" s="130"/>
      <c r="CK60" s="131"/>
      <c r="CL60" s="130"/>
      <c r="CM60" s="131"/>
      <c r="CN60" s="130"/>
      <c r="CO60" s="131"/>
      <c r="CP60" s="195"/>
      <c r="CQ60" s="131"/>
      <c r="CR60" s="138"/>
      <c r="CS60" s="131"/>
      <c r="CT60" s="130"/>
      <c r="CU60" s="131"/>
      <c r="CV60" s="130"/>
      <c r="CW60" s="131"/>
      <c r="CX60" s="102"/>
      <c r="CY60" s="120"/>
      <c r="CZ60" s="140"/>
      <c r="DA60" s="120"/>
      <c r="DB60" s="140"/>
      <c r="DC60" s="140"/>
      <c r="DD60" s="23"/>
      <c r="DE60" s="23"/>
      <c r="DF60" s="23"/>
      <c r="DG60" s="107"/>
      <c r="DH60" s="120"/>
      <c r="DI60" s="196"/>
      <c r="DJ60" s="120"/>
      <c r="DK60" s="120"/>
      <c r="DL60" s="120"/>
      <c r="DM60" s="120"/>
      <c r="DN60" s="231"/>
      <c r="DO60" s="232"/>
      <c r="DP60" s="232"/>
      <c r="DQ60" s="232"/>
      <c r="DR60" s="233"/>
      <c r="DS60" s="233"/>
      <c r="DT60" s="233"/>
      <c r="DU60" s="233"/>
      <c r="DV60" s="233"/>
      <c r="DW60" s="233"/>
      <c r="DX60" s="233"/>
      <c r="DY60" s="233"/>
      <c r="DZ60" s="233"/>
      <c r="EA60" s="233"/>
      <c r="EB60" s="120"/>
      <c r="EC60" s="121">
        <f>BB60</f>
        <v>90</v>
      </c>
      <c r="ED60" s="122">
        <f>BG60</f>
        <v>9</v>
      </c>
      <c r="EE60" s="410"/>
      <c r="EF60" s="88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</row>
    <row r="61" spans="1:215" ht="19.899999999999999" customHeight="1">
      <c r="A61" s="597" t="s">
        <v>159</v>
      </c>
      <c r="B61" s="603"/>
      <c r="C61" s="603"/>
      <c r="D61" s="603"/>
      <c r="E61" s="603"/>
      <c r="F61" s="603"/>
      <c r="G61" s="603"/>
      <c r="H61" s="603"/>
      <c r="I61" s="603"/>
      <c r="J61" s="603"/>
      <c r="K61" s="603"/>
      <c r="L61" s="603"/>
      <c r="M61" s="603"/>
      <c r="N61" s="603"/>
      <c r="O61" s="603"/>
      <c r="P61" s="603"/>
      <c r="Q61" s="603"/>
      <c r="R61" s="603"/>
      <c r="S61" s="603"/>
      <c r="T61" s="603"/>
      <c r="U61" s="603"/>
      <c r="V61" s="603"/>
      <c r="W61" s="603"/>
      <c r="X61" s="603"/>
      <c r="Y61" s="603"/>
      <c r="Z61" s="603"/>
      <c r="AA61" s="603"/>
      <c r="AB61" s="603"/>
      <c r="AC61" s="603"/>
      <c r="AD61" s="603"/>
      <c r="AE61" s="603"/>
      <c r="AF61" s="603"/>
      <c r="AG61" s="603"/>
      <c r="AH61" s="603"/>
      <c r="AI61" s="603"/>
      <c r="AJ61" s="603"/>
      <c r="AK61" s="603"/>
      <c r="AL61" s="603"/>
      <c r="AM61" s="603"/>
      <c r="AN61" s="603"/>
      <c r="AO61" s="603"/>
      <c r="AP61" s="603"/>
      <c r="AQ61" s="603"/>
      <c r="AR61" s="603"/>
      <c r="AS61" s="603"/>
      <c r="AT61" s="603"/>
      <c r="AU61" s="603"/>
      <c r="AV61" s="603"/>
      <c r="AW61" s="603"/>
      <c r="AX61" s="603"/>
      <c r="AY61" s="603"/>
      <c r="AZ61" s="603"/>
      <c r="BA61" s="603"/>
      <c r="BB61" s="205">
        <f t="shared" ref="BB61:BG61" si="44">SUM(BB62:BB76)</f>
        <v>455</v>
      </c>
      <c r="BC61" s="205">
        <f t="shared" si="44"/>
        <v>135</v>
      </c>
      <c r="BD61" s="205">
        <f t="shared" si="44"/>
        <v>305</v>
      </c>
      <c r="BE61" s="205">
        <f t="shared" si="44"/>
        <v>15</v>
      </c>
      <c r="BF61" s="205">
        <f t="shared" si="44"/>
        <v>0</v>
      </c>
      <c r="BG61" s="176">
        <f t="shared" si="44"/>
        <v>42</v>
      </c>
      <c r="BH61" s="107"/>
      <c r="BI61" s="134"/>
      <c r="BJ61" s="102"/>
      <c r="BK61" s="120"/>
      <c r="BL61" s="107"/>
      <c r="BM61" s="120"/>
      <c r="BN61" s="107"/>
      <c r="BO61" s="134"/>
      <c r="BP61" s="102"/>
      <c r="BQ61" s="193"/>
      <c r="BR61" s="107"/>
      <c r="BS61" s="134"/>
      <c r="BT61" s="102"/>
      <c r="BU61" s="120"/>
      <c r="BV61" s="107"/>
      <c r="BW61" s="134"/>
      <c r="BX61" s="120"/>
      <c r="BY61" s="122"/>
      <c r="BZ61" s="130"/>
      <c r="CA61" s="131"/>
      <c r="CB61" s="201"/>
      <c r="CC61" s="131"/>
      <c r="CD61" s="130"/>
      <c r="CE61" s="131"/>
      <c r="CF61" s="201"/>
      <c r="CG61" s="202"/>
      <c r="CH61" s="130">
        <f t="shared" si="43"/>
        <v>455</v>
      </c>
      <c r="CI61" s="131"/>
      <c r="CJ61" s="130"/>
      <c r="CK61" s="131"/>
      <c r="CL61" s="130"/>
      <c r="CM61" s="131"/>
      <c r="CN61" s="130"/>
      <c r="CO61" s="131"/>
      <c r="CP61" s="195"/>
      <c r="CQ61" s="131"/>
      <c r="CR61" s="138"/>
      <c r="CS61" s="131"/>
      <c r="CT61" s="130"/>
      <c r="CU61" s="131"/>
      <c r="CV61" s="130"/>
      <c r="CW61" s="131"/>
      <c r="CX61" s="102"/>
      <c r="CY61" s="120"/>
      <c r="CZ61" s="140"/>
      <c r="DA61" s="120"/>
      <c r="DB61" s="140"/>
      <c r="DC61" s="140"/>
      <c r="DD61" s="23"/>
      <c r="DE61" s="23"/>
      <c r="DF61" s="23"/>
      <c r="DG61" s="107"/>
      <c r="DH61" s="120"/>
      <c r="DI61" s="196"/>
      <c r="DJ61" s="120"/>
      <c r="DK61" s="120"/>
      <c r="DL61" s="120"/>
      <c r="DM61" s="120"/>
      <c r="DN61" s="231"/>
      <c r="DO61" s="232"/>
      <c r="DP61" s="232"/>
      <c r="DQ61" s="232"/>
      <c r="DR61" s="233"/>
      <c r="DS61" s="233"/>
      <c r="DT61" s="233"/>
      <c r="DU61" s="233"/>
      <c r="DV61" s="233"/>
      <c r="DW61" s="233"/>
      <c r="DX61" s="233"/>
      <c r="DY61" s="233"/>
      <c r="DZ61" s="233"/>
      <c r="EA61" s="233"/>
      <c r="EB61" s="120"/>
      <c r="EC61" s="121"/>
      <c r="ED61" s="122"/>
      <c r="EE61" s="410"/>
      <c r="EF61" s="88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</row>
    <row r="62" spans="1:215" ht="21" customHeight="1">
      <c r="A62" s="107">
        <v>16</v>
      </c>
      <c r="B62" s="82" t="s">
        <v>167</v>
      </c>
      <c r="C62" s="128" t="s">
        <v>108</v>
      </c>
      <c r="D62" s="123"/>
      <c r="E62" s="123"/>
      <c r="F62" s="123"/>
      <c r="G62" s="123"/>
      <c r="H62" s="185"/>
      <c r="I62" s="123"/>
      <c r="J62" s="123"/>
      <c r="K62" s="123"/>
      <c r="L62" s="123"/>
      <c r="M62" s="185"/>
      <c r="N62" s="124"/>
      <c r="O62" s="124"/>
      <c r="P62" s="124"/>
      <c r="Q62" s="124"/>
      <c r="R62" s="185"/>
      <c r="S62" s="124"/>
      <c r="T62" s="124"/>
      <c r="U62" s="124"/>
      <c r="V62" s="124"/>
      <c r="W62" s="185"/>
      <c r="X62" s="234"/>
      <c r="Y62" s="125"/>
      <c r="Z62" s="125"/>
      <c r="AA62" s="125"/>
      <c r="AB62" s="120"/>
      <c r="AC62" s="125"/>
      <c r="AD62" s="125"/>
      <c r="AE62" s="125"/>
      <c r="AF62" s="125"/>
      <c r="AG62" s="107"/>
      <c r="AH62" s="295">
        <v>30</v>
      </c>
      <c r="AI62" s="295">
        <v>30</v>
      </c>
      <c r="AJ62" s="186"/>
      <c r="AK62" s="186"/>
      <c r="AL62" s="193">
        <v>4</v>
      </c>
      <c r="AM62" s="235"/>
      <c r="AN62" s="235"/>
      <c r="AO62" s="235"/>
      <c r="AP62" s="235"/>
      <c r="AQ62" s="193"/>
      <c r="AR62" s="188"/>
      <c r="AS62" s="188"/>
      <c r="AT62" s="188"/>
      <c r="AU62" s="188"/>
      <c r="AV62" s="187"/>
      <c r="AW62" s="216"/>
      <c r="AX62" s="216"/>
      <c r="AY62" s="216"/>
      <c r="AZ62" s="216"/>
      <c r="BA62" s="187"/>
      <c r="BB62" s="239">
        <f t="shared" ref="BB62:BB76" si="45">BC62+BD62+BE62+BF62</f>
        <v>60</v>
      </c>
      <c r="BC62" s="107">
        <f>D62+I62+N62+S62+X62+AC62+AH62+AM62+AR62+AW62</f>
        <v>30</v>
      </c>
      <c r="BD62" s="107">
        <f t="shared" ref="BD62:BF76" si="46">E62+J62+O62+T62+Y62+AD62+AI62+AN62+AS62+AX62</f>
        <v>30</v>
      </c>
      <c r="BE62" s="107">
        <f t="shared" si="46"/>
        <v>0</v>
      </c>
      <c r="BF62" s="107">
        <f t="shared" si="46"/>
        <v>0</v>
      </c>
      <c r="BG62" s="187">
        <f>SUM(H62,M62,R62,W62,AB62,AG62,AL62,AQ62,AV62,BA62)</f>
        <v>4</v>
      </c>
      <c r="BH62" s="107"/>
      <c r="BI62" s="134"/>
      <c r="BJ62" s="102"/>
      <c r="BK62" s="120"/>
      <c r="BL62" s="107"/>
      <c r="BM62" s="120"/>
      <c r="BN62" s="107"/>
      <c r="BO62" s="134"/>
      <c r="BP62" s="102"/>
      <c r="BQ62" s="193"/>
      <c r="BR62" s="107"/>
      <c r="BS62" s="134"/>
      <c r="BT62" s="102"/>
      <c r="BU62" s="120"/>
      <c r="BV62" s="107"/>
      <c r="BW62" s="134"/>
      <c r="BX62" s="120"/>
      <c r="BY62" s="122"/>
      <c r="BZ62" s="107"/>
      <c r="CA62" s="120"/>
      <c r="CB62" s="23"/>
      <c r="CC62" s="120"/>
      <c r="CD62" s="107"/>
      <c r="CE62" s="120"/>
      <c r="CF62" s="23"/>
      <c r="CG62" s="215"/>
      <c r="CH62" s="107">
        <f t="shared" si="43"/>
        <v>60</v>
      </c>
      <c r="CI62" s="120">
        <f>BG62</f>
        <v>4</v>
      </c>
      <c r="CJ62" s="107"/>
      <c r="CK62" s="120"/>
      <c r="CL62" s="107"/>
      <c r="CM62" s="120"/>
      <c r="CN62" s="107"/>
      <c r="CO62" s="120"/>
      <c r="CP62" s="184"/>
      <c r="CQ62" s="120"/>
      <c r="CR62" s="101"/>
      <c r="CS62" s="120"/>
      <c r="CT62" s="107"/>
      <c r="CU62" s="120"/>
      <c r="CV62" s="107"/>
      <c r="CW62" s="120"/>
      <c r="CX62" s="102"/>
      <c r="CY62" s="120"/>
      <c r="CZ62" s="140"/>
      <c r="DA62" s="120"/>
      <c r="DB62" s="140"/>
      <c r="DC62" s="140"/>
      <c r="DD62" s="23"/>
      <c r="DE62" s="23"/>
      <c r="DF62" s="23"/>
      <c r="DG62" s="107"/>
      <c r="DH62" s="120"/>
      <c r="DI62" s="196"/>
      <c r="DJ62" s="120"/>
      <c r="DK62" s="120"/>
      <c r="DL62" s="120"/>
      <c r="DM62" s="120"/>
      <c r="DN62" s="83"/>
      <c r="DO62" s="84"/>
      <c r="DP62" s="84"/>
      <c r="DQ62" s="84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120">
        <f>BG62</f>
        <v>4</v>
      </c>
      <c r="EC62" s="121">
        <f>BB62</f>
        <v>60</v>
      </c>
      <c r="ED62" s="122">
        <f>BG62</f>
        <v>4</v>
      </c>
      <c r="EE62" s="410"/>
      <c r="EF62" s="88"/>
    </row>
    <row r="63" spans="1:215" ht="21" customHeight="1">
      <c r="A63" s="107">
        <v>17</v>
      </c>
      <c r="B63" s="82" t="s">
        <v>170</v>
      </c>
      <c r="C63" s="197" t="s">
        <v>108</v>
      </c>
      <c r="D63" s="123"/>
      <c r="E63" s="123"/>
      <c r="F63" s="123"/>
      <c r="G63" s="123"/>
      <c r="H63" s="185"/>
      <c r="I63" s="123"/>
      <c r="J63" s="123"/>
      <c r="K63" s="123"/>
      <c r="L63" s="123"/>
      <c r="M63" s="185"/>
      <c r="N63" s="124"/>
      <c r="O63" s="124"/>
      <c r="P63" s="124"/>
      <c r="Q63" s="124"/>
      <c r="R63" s="185"/>
      <c r="S63" s="124"/>
      <c r="T63" s="124"/>
      <c r="U63" s="124"/>
      <c r="V63" s="124"/>
      <c r="W63" s="185"/>
      <c r="X63" s="234"/>
      <c r="Y63" s="125"/>
      <c r="Z63" s="125"/>
      <c r="AA63" s="125"/>
      <c r="AB63" s="120"/>
      <c r="AC63" s="125"/>
      <c r="AD63" s="125"/>
      <c r="AE63" s="125"/>
      <c r="AF63" s="125"/>
      <c r="AG63" s="107"/>
      <c r="AH63" s="186"/>
      <c r="AI63" s="186"/>
      <c r="AJ63" s="186"/>
      <c r="AK63" s="186"/>
      <c r="AL63" s="107"/>
      <c r="AM63" s="235"/>
      <c r="AN63" s="235"/>
      <c r="AO63" s="235"/>
      <c r="AP63" s="235"/>
      <c r="AQ63" s="107"/>
      <c r="AR63" s="216">
        <v>15</v>
      </c>
      <c r="AS63" s="216">
        <v>15</v>
      </c>
      <c r="AT63" s="188"/>
      <c r="AU63" s="188"/>
      <c r="AV63" s="120">
        <v>2</v>
      </c>
      <c r="AW63" s="216"/>
      <c r="AX63" s="216"/>
      <c r="AY63" s="216"/>
      <c r="AZ63" s="216"/>
      <c r="BA63" s="120"/>
      <c r="BB63" s="239">
        <f t="shared" si="45"/>
        <v>30</v>
      </c>
      <c r="BC63" s="107">
        <f t="shared" ref="BC63:BC76" si="47">D63+I63+N63+S63+X63+AC63+AH63+AM63+AR63+AW63</f>
        <v>15</v>
      </c>
      <c r="BD63" s="107">
        <f t="shared" si="46"/>
        <v>15</v>
      </c>
      <c r="BE63" s="107">
        <f t="shared" si="46"/>
        <v>0</v>
      </c>
      <c r="BF63" s="107">
        <f t="shared" si="46"/>
        <v>0</v>
      </c>
      <c r="BG63" s="187">
        <f t="shared" si="36"/>
        <v>2</v>
      </c>
      <c r="BH63" s="107"/>
      <c r="BI63" s="134"/>
      <c r="BJ63" s="102"/>
      <c r="BK63" s="120"/>
      <c r="BL63" s="107"/>
      <c r="BM63" s="120"/>
      <c r="BN63" s="107"/>
      <c r="BO63" s="134"/>
      <c r="BP63" s="102"/>
      <c r="BQ63" s="193"/>
      <c r="BR63" s="107"/>
      <c r="BS63" s="134"/>
      <c r="BT63" s="102"/>
      <c r="BU63" s="120"/>
      <c r="BV63" s="107"/>
      <c r="BW63" s="134"/>
      <c r="BX63" s="120"/>
      <c r="BY63" s="122"/>
      <c r="BZ63" s="130"/>
      <c r="CA63" s="131"/>
      <c r="CB63" s="201"/>
      <c r="CC63" s="131"/>
      <c r="CD63" s="130"/>
      <c r="CE63" s="131"/>
      <c r="CF63" s="201"/>
      <c r="CG63" s="202"/>
      <c r="CH63" s="130">
        <f>BB63</f>
        <v>30</v>
      </c>
      <c r="CI63" s="131">
        <f>BG63</f>
        <v>2</v>
      </c>
      <c r="CJ63" s="130"/>
      <c r="CK63" s="131"/>
      <c r="CL63" s="130"/>
      <c r="CM63" s="131"/>
      <c r="CN63" s="130"/>
      <c r="CO63" s="131"/>
      <c r="CP63" s="195"/>
      <c r="CQ63" s="131"/>
      <c r="CR63" s="138"/>
      <c r="CS63" s="131"/>
      <c r="CT63" s="130"/>
      <c r="CU63" s="131"/>
      <c r="CV63" s="130"/>
      <c r="CW63" s="131"/>
      <c r="CX63" s="102"/>
      <c r="CY63" s="120"/>
      <c r="CZ63" s="140"/>
      <c r="DA63" s="120"/>
      <c r="DB63" s="140"/>
      <c r="DC63" s="140"/>
      <c r="DD63" s="23"/>
      <c r="DE63" s="23"/>
      <c r="DF63" s="23"/>
      <c r="DG63" s="107"/>
      <c r="DH63" s="120"/>
      <c r="DI63" s="196"/>
      <c r="DJ63" s="120"/>
      <c r="DK63" s="120"/>
      <c r="DL63" s="120"/>
      <c r="DM63" s="120"/>
      <c r="DN63" s="83"/>
      <c r="DO63" s="84"/>
      <c r="DP63" s="84"/>
      <c r="DQ63" s="84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120">
        <f t="shared" ref="EB63:EB76" si="48">BG63</f>
        <v>2</v>
      </c>
      <c r="EC63" s="121">
        <f>BB63</f>
        <v>30</v>
      </c>
      <c r="ED63" s="122">
        <f>BG63</f>
        <v>2</v>
      </c>
      <c r="EE63" s="410"/>
      <c r="EF63" s="88"/>
    </row>
    <row r="64" spans="1:215" ht="27" customHeight="1">
      <c r="A64" s="107">
        <v>18</v>
      </c>
      <c r="B64" s="82" t="s">
        <v>171</v>
      </c>
      <c r="C64" s="197" t="s">
        <v>112</v>
      </c>
      <c r="D64" s="123"/>
      <c r="E64" s="123"/>
      <c r="F64" s="123"/>
      <c r="G64" s="123"/>
      <c r="H64" s="107"/>
      <c r="I64" s="123"/>
      <c r="J64" s="123"/>
      <c r="K64" s="123"/>
      <c r="L64" s="123"/>
      <c r="M64" s="107"/>
      <c r="N64" s="124"/>
      <c r="O64" s="124"/>
      <c r="P64" s="124"/>
      <c r="Q64" s="124"/>
      <c r="R64" s="107"/>
      <c r="S64" s="124"/>
      <c r="T64" s="124"/>
      <c r="U64" s="124"/>
      <c r="V64" s="124"/>
      <c r="W64" s="107"/>
      <c r="X64" s="234"/>
      <c r="Y64" s="125"/>
      <c r="Z64" s="125"/>
      <c r="AA64" s="125"/>
      <c r="AB64" s="120"/>
      <c r="AC64" s="234"/>
      <c r="AD64" s="125"/>
      <c r="AE64" s="125"/>
      <c r="AF64" s="125"/>
      <c r="AG64" s="120"/>
      <c r="AH64" s="235"/>
      <c r="AI64" s="235"/>
      <c r="AJ64" s="235"/>
      <c r="AK64" s="235"/>
      <c r="AL64" s="193"/>
      <c r="AM64" s="290"/>
      <c r="AN64" s="290"/>
      <c r="AO64" s="290"/>
      <c r="AP64" s="290"/>
      <c r="AQ64" s="107"/>
      <c r="AR64" s="292">
        <v>15</v>
      </c>
      <c r="AS64" s="292">
        <v>15</v>
      </c>
      <c r="AT64" s="291"/>
      <c r="AU64" s="291"/>
      <c r="AV64" s="187">
        <v>2</v>
      </c>
      <c r="AW64" s="216"/>
      <c r="AX64" s="216"/>
      <c r="AY64" s="216"/>
      <c r="AZ64" s="216"/>
      <c r="BA64" s="120"/>
      <c r="BB64" s="239">
        <f t="shared" si="45"/>
        <v>30</v>
      </c>
      <c r="BC64" s="107">
        <f t="shared" si="47"/>
        <v>15</v>
      </c>
      <c r="BD64" s="107">
        <f t="shared" si="46"/>
        <v>15</v>
      </c>
      <c r="BE64" s="107">
        <f t="shared" si="46"/>
        <v>0</v>
      </c>
      <c r="BF64" s="107">
        <f t="shared" si="46"/>
        <v>0</v>
      </c>
      <c r="BG64" s="187">
        <f t="shared" si="36"/>
        <v>2</v>
      </c>
      <c r="BH64" s="107"/>
      <c r="BI64" s="134"/>
      <c r="BJ64" s="102"/>
      <c r="BK64" s="120"/>
      <c r="BL64" s="107"/>
      <c r="BM64" s="120"/>
      <c r="BN64" s="107"/>
      <c r="BO64" s="134"/>
      <c r="BP64" s="102"/>
      <c r="BQ64" s="193"/>
      <c r="BR64" s="107"/>
      <c r="BS64" s="134"/>
      <c r="BT64" s="102"/>
      <c r="BU64" s="120"/>
      <c r="BV64" s="107"/>
      <c r="BW64" s="134"/>
      <c r="BX64" s="120"/>
      <c r="BY64" s="122"/>
      <c r="BZ64" s="130"/>
      <c r="CA64" s="131"/>
      <c r="CB64" s="201"/>
      <c r="CC64" s="131"/>
      <c r="CD64" s="130"/>
      <c r="CE64" s="131"/>
      <c r="CF64" s="201"/>
      <c r="CG64" s="202"/>
      <c r="CH64" s="130">
        <f>BB64</f>
        <v>30</v>
      </c>
      <c r="CI64" s="131">
        <f>BG64</f>
        <v>2</v>
      </c>
      <c r="CJ64" s="130"/>
      <c r="CK64" s="131"/>
      <c r="CL64" s="130"/>
      <c r="CM64" s="131"/>
      <c r="CN64" s="130"/>
      <c r="CO64" s="131"/>
      <c r="CP64" s="195"/>
      <c r="CQ64" s="131"/>
      <c r="CR64" s="138"/>
      <c r="CS64" s="131"/>
      <c r="CT64" s="130"/>
      <c r="CU64" s="131"/>
      <c r="CV64" s="130"/>
      <c r="CW64" s="131"/>
      <c r="CX64" s="102"/>
      <c r="CY64" s="120"/>
      <c r="CZ64" s="140"/>
      <c r="DA64" s="120"/>
      <c r="DB64" s="140"/>
      <c r="DC64" s="140"/>
      <c r="DD64" s="23"/>
      <c r="DE64" s="23"/>
      <c r="DF64" s="23"/>
      <c r="DG64" s="107"/>
      <c r="DH64" s="120"/>
      <c r="DI64" s="196"/>
      <c r="DJ64" s="120"/>
      <c r="DK64" s="120"/>
      <c r="DL64" s="120"/>
      <c r="DM64" s="120"/>
      <c r="DN64" s="83"/>
      <c r="DO64" s="84"/>
      <c r="DP64" s="84"/>
      <c r="DQ64" s="84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120">
        <f t="shared" si="48"/>
        <v>2</v>
      </c>
      <c r="EC64" s="121">
        <f>BB64</f>
        <v>30</v>
      </c>
      <c r="ED64" s="122">
        <f>BG64</f>
        <v>2</v>
      </c>
      <c r="EE64" s="410">
        <v>2</v>
      </c>
      <c r="EF64" s="88"/>
    </row>
    <row r="65" spans="1:215" ht="21" customHeight="1">
      <c r="A65" s="107">
        <v>19</v>
      </c>
      <c r="B65" s="82" t="s">
        <v>165</v>
      </c>
      <c r="C65" s="197" t="s">
        <v>112</v>
      </c>
      <c r="D65" s="123"/>
      <c r="E65" s="123"/>
      <c r="F65" s="123"/>
      <c r="G65" s="123"/>
      <c r="H65" s="185"/>
      <c r="I65" s="123"/>
      <c r="J65" s="123"/>
      <c r="K65" s="123"/>
      <c r="L65" s="123"/>
      <c r="M65" s="185"/>
      <c r="N65" s="124"/>
      <c r="O65" s="124"/>
      <c r="P65" s="124"/>
      <c r="Q65" s="124"/>
      <c r="R65" s="185"/>
      <c r="S65" s="124"/>
      <c r="T65" s="124"/>
      <c r="U65" s="124"/>
      <c r="V65" s="124"/>
      <c r="W65" s="185"/>
      <c r="X65" s="234"/>
      <c r="Y65" s="125">
        <v>30</v>
      </c>
      <c r="Z65" s="125"/>
      <c r="AA65" s="125"/>
      <c r="AB65" s="120">
        <v>2</v>
      </c>
      <c r="AC65" s="125"/>
      <c r="AD65" s="125"/>
      <c r="AE65" s="125"/>
      <c r="AF65" s="125"/>
      <c r="AG65" s="107"/>
      <c r="AH65" s="186"/>
      <c r="AI65" s="186"/>
      <c r="AJ65" s="186"/>
      <c r="AK65" s="186"/>
      <c r="AL65" s="107"/>
      <c r="AM65" s="186"/>
      <c r="AN65" s="186"/>
      <c r="AO65" s="186"/>
      <c r="AP65" s="186"/>
      <c r="AQ65" s="107"/>
      <c r="AR65" s="188"/>
      <c r="AS65" s="188"/>
      <c r="AT65" s="188"/>
      <c r="AU65" s="188"/>
      <c r="AV65" s="107"/>
      <c r="AW65" s="216"/>
      <c r="AX65" s="216"/>
      <c r="AY65" s="216"/>
      <c r="AZ65" s="216"/>
      <c r="BA65" s="120"/>
      <c r="BB65" s="239">
        <f t="shared" si="45"/>
        <v>30</v>
      </c>
      <c r="BC65" s="107">
        <f t="shared" si="47"/>
        <v>0</v>
      </c>
      <c r="BD65" s="107">
        <f t="shared" si="46"/>
        <v>30</v>
      </c>
      <c r="BE65" s="107">
        <f t="shared" si="46"/>
        <v>0</v>
      </c>
      <c r="BF65" s="107">
        <f t="shared" si="46"/>
        <v>0</v>
      </c>
      <c r="BG65" s="187">
        <f t="shared" si="36"/>
        <v>2</v>
      </c>
      <c r="BH65" s="107"/>
      <c r="BI65" s="134"/>
      <c r="BJ65" s="102"/>
      <c r="BK65" s="120"/>
      <c r="BL65" s="107"/>
      <c r="BM65" s="120"/>
      <c r="BN65" s="107"/>
      <c r="BO65" s="134"/>
      <c r="BP65" s="102"/>
      <c r="BQ65" s="193"/>
      <c r="BR65" s="107"/>
      <c r="BS65" s="134"/>
      <c r="BT65" s="102"/>
      <c r="BU65" s="120"/>
      <c r="BV65" s="107"/>
      <c r="BW65" s="134"/>
      <c r="BX65" s="120"/>
      <c r="BY65" s="122"/>
      <c r="BZ65" s="130"/>
      <c r="CA65" s="131"/>
      <c r="CB65" s="201"/>
      <c r="CC65" s="131"/>
      <c r="CD65" s="130"/>
      <c r="CE65" s="131"/>
      <c r="CF65" s="201"/>
      <c r="CG65" s="202"/>
      <c r="CH65" s="130">
        <f>BB65</f>
        <v>30</v>
      </c>
      <c r="CI65" s="131">
        <f>BG65</f>
        <v>2</v>
      </c>
      <c r="CJ65" s="130"/>
      <c r="CK65" s="131"/>
      <c r="CL65" s="130"/>
      <c r="CM65" s="131"/>
      <c r="CN65" s="130"/>
      <c r="CO65" s="131"/>
      <c r="CP65" s="195"/>
      <c r="CQ65" s="131"/>
      <c r="CR65" s="138"/>
      <c r="CS65" s="131"/>
      <c r="CT65" s="130"/>
      <c r="CU65" s="131"/>
      <c r="CV65" s="130"/>
      <c r="CW65" s="131"/>
      <c r="CX65" s="102"/>
      <c r="CY65" s="120"/>
      <c r="CZ65" s="140"/>
      <c r="DA65" s="120"/>
      <c r="DB65" s="140"/>
      <c r="DC65" s="140"/>
      <c r="DD65" s="23"/>
      <c r="DE65" s="23"/>
      <c r="DF65" s="23"/>
      <c r="DG65" s="107"/>
      <c r="DH65" s="120"/>
      <c r="DI65" s="196"/>
      <c r="DJ65" s="120"/>
      <c r="DK65" s="120"/>
      <c r="DL65" s="120"/>
      <c r="DM65" s="120"/>
      <c r="DN65" s="83"/>
      <c r="DO65" s="84"/>
      <c r="DP65" s="84"/>
      <c r="DQ65" s="84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120">
        <f t="shared" si="48"/>
        <v>2</v>
      </c>
      <c r="EC65" s="121">
        <f>BB65</f>
        <v>30</v>
      </c>
      <c r="ED65" s="122">
        <f>BG65</f>
        <v>2</v>
      </c>
      <c r="EE65" s="410"/>
      <c r="EF65" s="88"/>
    </row>
    <row r="66" spans="1:215" ht="21" customHeight="1">
      <c r="A66" s="107">
        <v>20</v>
      </c>
      <c r="B66" s="82" t="s">
        <v>172</v>
      </c>
      <c r="C66" s="197" t="s">
        <v>112</v>
      </c>
      <c r="D66" s="123"/>
      <c r="E66" s="123"/>
      <c r="F66" s="123"/>
      <c r="G66" s="123"/>
      <c r="H66" s="185"/>
      <c r="I66" s="123"/>
      <c r="J66" s="123"/>
      <c r="K66" s="123"/>
      <c r="L66" s="123"/>
      <c r="M66" s="185"/>
      <c r="N66" s="124"/>
      <c r="O66" s="124"/>
      <c r="P66" s="124"/>
      <c r="Q66" s="124"/>
      <c r="R66" s="185"/>
      <c r="S66" s="124"/>
      <c r="T66" s="124"/>
      <c r="U66" s="124"/>
      <c r="V66" s="124"/>
      <c r="W66" s="185"/>
      <c r="X66" s="234"/>
      <c r="Y66" s="125"/>
      <c r="Z66" s="125"/>
      <c r="AA66" s="125"/>
      <c r="AB66" s="120"/>
      <c r="AC66" s="125"/>
      <c r="AD66" s="125"/>
      <c r="AE66" s="125"/>
      <c r="AF66" s="125"/>
      <c r="AG66" s="120"/>
      <c r="AH66" s="286"/>
      <c r="AI66" s="286"/>
      <c r="AJ66" s="286"/>
      <c r="AK66" s="286"/>
      <c r="AL66" s="107"/>
      <c r="AM66" s="235"/>
      <c r="AN66" s="235"/>
      <c r="AO66" s="235"/>
      <c r="AP66" s="235"/>
      <c r="AQ66" s="107"/>
      <c r="AR66" s="216">
        <v>15</v>
      </c>
      <c r="AS66" s="216">
        <v>15</v>
      </c>
      <c r="AT66" s="188"/>
      <c r="AU66" s="188"/>
      <c r="AV66" s="120">
        <v>2</v>
      </c>
      <c r="AW66" s="216"/>
      <c r="AX66" s="216"/>
      <c r="AY66" s="216"/>
      <c r="AZ66" s="216"/>
      <c r="BA66" s="120"/>
      <c r="BB66" s="239">
        <f t="shared" si="45"/>
        <v>30</v>
      </c>
      <c r="BC66" s="107">
        <f t="shared" si="47"/>
        <v>15</v>
      </c>
      <c r="BD66" s="107">
        <f t="shared" si="46"/>
        <v>15</v>
      </c>
      <c r="BE66" s="107">
        <f t="shared" si="46"/>
        <v>0</v>
      </c>
      <c r="BF66" s="107">
        <f t="shared" si="46"/>
        <v>0</v>
      </c>
      <c r="BG66" s="187">
        <f t="shared" si="36"/>
        <v>2</v>
      </c>
      <c r="BH66" s="107"/>
      <c r="BI66" s="134"/>
      <c r="BJ66" s="102"/>
      <c r="BK66" s="120"/>
      <c r="BL66" s="107"/>
      <c r="BM66" s="120"/>
      <c r="BN66" s="107"/>
      <c r="BO66" s="134"/>
      <c r="BP66" s="102"/>
      <c r="BQ66" s="193"/>
      <c r="BR66" s="107"/>
      <c r="BS66" s="134"/>
      <c r="BT66" s="102"/>
      <c r="BU66" s="120"/>
      <c r="BV66" s="107"/>
      <c r="BW66" s="134"/>
      <c r="BX66" s="120"/>
      <c r="BY66" s="122"/>
      <c r="BZ66" s="130"/>
      <c r="CA66" s="131"/>
      <c r="CB66" s="201"/>
      <c r="CC66" s="131"/>
      <c r="CD66" s="130"/>
      <c r="CE66" s="131"/>
      <c r="CF66" s="201"/>
      <c r="CG66" s="202"/>
      <c r="CH66" s="130">
        <f>BB66</f>
        <v>30</v>
      </c>
      <c r="CI66" s="131">
        <f>BG66</f>
        <v>2</v>
      </c>
      <c r="CJ66" s="130"/>
      <c r="CK66" s="131"/>
      <c r="CL66" s="130"/>
      <c r="CM66" s="131"/>
      <c r="CN66" s="130"/>
      <c r="CO66" s="131"/>
      <c r="CP66" s="195"/>
      <c r="CQ66" s="131"/>
      <c r="CR66" s="138"/>
      <c r="CS66" s="131"/>
      <c r="CT66" s="130"/>
      <c r="CU66" s="131"/>
      <c r="CV66" s="130"/>
      <c r="CW66" s="131"/>
      <c r="CX66" s="102"/>
      <c r="CY66" s="120"/>
      <c r="CZ66" s="140"/>
      <c r="DA66" s="120"/>
      <c r="DB66" s="140"/>
      <c r="DC66" s="140"/>
      <c r="DD66" s="23"/>
      <c r="DE66" s="23"/>
      <c r="DF66" s="23"/>
      <c r="DG66" s="107"/>
      <c r="DH66" s="120"/>
      <c r="DI66" s="196"/>
      <c r="DJ66" s="120"/>
      <c r="DK66" s="120"/>
      <c r="DL66" s="120"/>
      <c r="DM66" s="120"/>
      <c r="DN66" s="83"/>
      <c r="DO66" s="84"/>
      <c r="DP66" s="84"/>
      <c r="DQ66" s="84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120">
        <f t="shared" si="48"/>
        <v>2</v>
      </c>
      <c r="EC66" s="121"/>
      <c r="ED66" s="122"/>
      <c r="EE66" s="410"/>
      <c r="EF66" s="88"/>
    </row>
    <row r="67" spans="1:215" ht="27" customHeight="1">
      <c r="A67" s="107">
        <v>21</v>
      </c>
      <c r="B67" s="82" t="s">
        <v>176</v>
      </c>
      <c r="C67" s="197" t="s">
        <v>112</v>
      </c>
      <c r="D67" s="123"/>
      <c r="E67" s="123"/>
      <c r="F67" s="123"/>
      <c r="G67" s="123"/>
      <c r="H67" s="187"/>
      <c r="I67" s="123"/>
      <c r="J67" s="123"/>
      <c r="K67" s="123"/>
      <c r="L67" s="123"/>
      <c r="M67" s="187"/>
      <c r="N67" s="124"/>
      <c r="O67" s="124"/>
      <c r="P67" s="124"/>
      <c r="Q67" s="124"/>
      <c r="R67" s="187"/>
      <c r="S67" s="124"/>
      <c r="T67" s="124"/>
      <c r="U67" s="124"/>
      <c r="V67" s="124"/>
      <c r="W67" s="187"/>
      <c r="X67" s="234"/>
      <c r="Y67" s="125"/>
      <c r="Z67" s="125"/>
      <c r="AA67" s="125"/>
      <c r="AB67" s="120"/>
      <c r="AC67" s="125"/>
      <c r="AD67" s="125"/>
      <c r="AE67" s="125"/>
      <c r="AF67" s="125"/>
      <c r="AG67" s="187"/>
      <c r="AH67" s="235"/>
      <c r="AI67" s="235"/>
      <c r="AJ67" s="235"/>
      <c r="AK67" s="235"/>
      <c r="AL67" s="120"/>
      <c r="AM67" s="235"/>
      <c r="AN67" s="235"/>
      <c r="AO67" s="235"/>
      <c r="AP67" s="235"/>
      <c r="AQ67" s="187"/>
      <c r="AR67" s="216"/>
      <c r="AS67" s="216"/>
      <c r="AT67" s="216"/>
      <c r="AU67" s="216"/>
      <c r="AV67" s="187"/>
      <c r="AW67" s="216"/>
      <c r="AX67" s="296">
        <v>15</v>
      </c>
      <c r="AY67" s="216"/>
      <c r="AZ67" s="216"/>
      <c r="BA67" s="120">
        <v>2</v>
      </c>
      <c r="BB67" s="239">
        <f>BC67+BD67+BE67+BF67</f>
        <v>15</v>
      </c>
      <c r="BC67" s="107">
        <f>D67+I67+N67+S67+X67+AC67+AH67+AM67+AR67+AW67</f>
        <v>0</v>
      </c>
      <c r="BD67" s="107">
        <f>E67+J67+O67+T67+Y67+AD67+AI67+AN67+AS67+AX67</f>
        <v>15</v>
      </c>
      <c r="BE67" s="107">
        <f>F67+K67+P67+U67+Z67+AE67+AJ67+AO67+AT67+AY67</f>
        <v>0</v>
      </c>
      <c r="BF67" s="107">
        <f>G67+L67+Q67+V67+AA67+AF67+AK67+AP67+AU67+AZ67</f>
        <v>0</v>
      </c>
      <c r="BG67" s="187">
        <f>SUM(H67,M67,R67,W67,AB67,AG67,AL67,AQ67,AV67,BA67)</f>
        <v>2</v>
      </c>
      <c r="BH67" s="107"/>
      <c r="BI67" s="134"/>
      <c r="BJ67" s="102"/>
      <c r="BK67" s="120"/>
      <c r="BL67" s="107"/>
      <c r="BM67" s="120"/>
      <c r="BN67" s="107"/>
      <c r="BO67" s="134"/>
      <c r="BP67" s="102"/>
      <c r="BQ67" s="193"/>
      <c r="BR67" s="107"/>
      <c r="BS67" s="134"/>
      <c r="BT67" s="102"/>
      <c r="BU67" s="120"/>
      <c r="BV67" s="107"/>
      <c r="BW67" s="134"/>
      <c r="BX67" s="120"/>
      <c r="BY67" s="122"/>
      <c r="BZ67" s="130"/>
      <c r="CA67" s="131"/>
      <c r="CB67" s="201"/>
      <c r="CC67" s="131"/>
      <c r="CD67" s="130"/>
      <c r="CE67" s="131"/>
      <c r="CF67" s="201"/>
      <c r="CG67" s="202"/>
      <c r="CH67" s="130"/>
      <c r="CI67" s="131"/>
      <c r="CJ67" s="130"/>
      <c r="CK67" s="131"/>
      <c r="CL67" s="130"/>
      <c r="CM67" s="131"/>
      <c r="CN67" s="130"/>
      <c r="CO67" s="131"/>
      <c r="CP67" s="195"/>
      <c r="CQ67" s="131"/>
      <c r="CR67" s="138"/>
      <c r="CS67" s="131"/>
      <c r="CT67" s="130"/>
      <c r="CU67" s="131"/>
      <c r="CV67" s="130"/>
      <c r="CW67" s="131"/>
      <c r="CX67" s="102"/>
      <c r="CY67" s="120"/>
      <c r="CZ67" s="140"/>
      <c r="DA67" s="120"/>
      <c r="DB67" s="140"/>
      <c r="DC67" s="140"/>
      <c r="DD67" s="23"/>
      <c r="DE67" s="23"/>
      <c r="DF67" s="23"/>
      <c r="DG67" s="107"/>
      <c r="DH67" s="120"/>
      <c r="DI67" s="196"/>
      <c r="DJ67" s="120"/>
      <c r="DK67" s="120"/>
      <c r="DL67" s="120"/>
      <c r="DM67" s="120"/>
      <c r="DN67" s="83"/>
      <c r="DO67" s="84"/>
      <c r="DP67" s="84"/>
      <c r="DQ67" s="84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120">
        <f t="shared" si="48"/>
        <v>2</v>
      </c>
      <c r="EC67" s="121">
        <f>BB67</f>
        <v>15</v>
      </c>
      <c r="ED67" s="122">
        <f>BG67</f>
        <v>2</v>
      </c>
      <c r="EE67" s="410">
        <v>2</v>
      </c>
      <c r="EF67" s="88"/>
    </row>
    <row r="68" spans="1:215" ht="21" customHeight="1">
      <c r="A68" s="107">
        <v>22</v>
      </c>
      <c r="B68" s="82" t="s">
        <v>381</v>
      </c>
      <c r="C68" s="197" t="s">
        <v>112</v>
      </c>
      <c r="D68" s="123"/>
      <c r="E68" s="123"/>
      <c r="F68" s="123"/>
      <c r="G68" s="123"/>
      <c r="H68" s="185"/>
      <c r="I68" s="123"/>
      <c r="J68" s="123"/>
      <c r="K68" s="123"/>
      <c r="L68" s="123"/>
      <c r="M68" s="185"/>
      <c r="N68" s="124"/>
      <c r="O68" s="124"/>
      <c r="P68" s="124"/>
      <c r="Q68" s="124"/>
      <c r="R68" s="185"/>
      <c r="S68" s="124"/>
      <c r="T68" s="124"/>
      <c r="U68" s="124"/>
      <c r="V68" s="124"/>
      <c r="W68" s="185"/>
      <c r="X68" s="234"/>
      <c r="Y68" s="125"/>
      <c r="Z68" s="125"/>
      <c r="AA68" s="125"/>
      <c r="AB68" s="120"/>
      <c r="AC68" s="125"/>
      <c r="AD68" s="125"/>
      <c r="AE68" s="125"/>
      <c r="AF68" s="125"/>
      <c r="AG68" s="107"/>
      <c r="AH68" s="235"/>
      <c r="AI68" s="235"/>
      <c r="AJ68" s="235"/>
      <c r="AK68" s="235"/>
      <c r="AL68" s="120"/>
      <c r="AM68" s="290"/>
      <c r="AN68" s="238">
        <v>15</v>
      </c>
      <c r="AO68" s="290"/>
      <c r="AP68" s="238"/>
      <c r="AQ68" s="120">
        <v>2</v>
      </c>
      <c r="AR68" s="291"/>
      <c r="AS68" s="291"/>
      <c r="AT68" s="291"/>
      <c r="AU68" s="291"/>
      <c r="AV68" s="187"/>
      <c r="AW68" s="216"/>
      <c r="AX68" s="216"/>
      <c r="AY68" s="216"/>
      <c r="AZ68" s="216"/>
      <c r="BA68" s="120"/>
      <c r="BB68" s="239">
        <f t="shared" si="45"/>
        <v>15</v>
      </c>
      <c r="BC68" s="107">
        <f t="shared" si="47"/>
        <v>0</v>
      </c>
      <c r="BD68" s="107">
        <f t="shared" si="46"/>
        <v>15</v>
      </c>
      <c r="BE68" s="107">
        <f t="shared" si="46"/>
        <v>0</v>
      </c>
      <c r="BF68" s="107">
        <f t="shared" si="46"/>
        <v>0</v>
      </c>
      <c r="BG68" s="187">
        <f t="shared" si="36"/>
        <v>2</v>
      </c>
      <c r="BH68" s="107"/>
      <c r="BI68" s="134"/>
      <c r="BJ68" s="102"/>
      <c r="BK68" s="120"/>
      <c r="BL68" s="107"/>
      <c r="BM68" s="120"/>
      <c r="BN68" s="107"/>
      <c r="BO68" s="134"/>
      <c r="BP68" s="102"/>
      <c r="BQ68" s="193"/>
      <c r="BR68" s="107"/>
      <c r="BS68" s="134"/>
      <c r="BT68" s="102"/>
      <c r="BU68" s="120"/>
      <c r="BV68" s="107"/>
      <c r="BW68" s="134"/>
      <c r="BX68" s="120"/>
      <c r="BY68" s="122"/>
      <c r="BZ68" s="130"/>
      <c r="CA68" s="131"/>
      <c r="CB68" s="201"/>
      <c r="CC68" s="131"/>
      <c r="CD68" s="130"/>
      <c r="CE68" s="131"/>
      <c r="CF68" s="201"/>
      <c r="CG68" s="202"/>
      <c r="CH68" s="130">
        <f t="shared" ref="CH68:CH75" si="49">BB68</f>
        <v>15</v>
      </c>
      <c r="CI68" s="131">
        <f t="shared" ref="CI68:CI75" si="50">BG68</f>
        <v>2</v>
      </c>
      <c r="CJ68" s="130"/>
      <c r="CK68" s="131"/>
      <c r="CL68" s="130"/>
      <c r="CM68" s="131"/>
      <c r="CN68" s="130"/>
      <c r="CO68" s="131"/>
      <c r="CP68" s="195"/>
      <c r="CQ68" s="131"/>
      <c r="CR68" s="138"/>
      <c r="CS68" s="131"/>
      <c r="CT68" s="130"/>
      <c r="CU68" s="131"/>
      <c r="CV68" s="130"/>
      <c r="CW68" s="131"/>
      <c r="CX68" s="102"/>
      <c r="CY68" s="120"/>
      <c r="CZ68" s="140"/>
      <c r="DA68" s="120"/>
      <c r="DB68" s="140"/>
      <c r="DC68" s="140"/>
      <c r="DD68" s="23"/>
      <c r="DE68" s="23"/>
      <c r="DF68" s="23"/>
      <c r="DG68" s="107"/>
      <c r="DH68" s="120"/>
      <c r="DI68" s="196"/>
      <c r="DJ68" s="120"/>
      <c r="DK68" s="120"/>
      <c r="DL68" s="120"/>
      <c r="DM68" s="120"/>
      <c r="DN68" s="83"/>
      <c r="DO68" s="84"/>
      <c r="DP68" s="84"/>
      <c r="DQ68" s="84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120">
        <f t="shared" si="48"/>
        <v>2</v>
      </c>
      <c r="EC68" s="121"/>
      <c r="ED68" s="122"/>
      <c r="EE68" s="410"/>
      <c r="EF68" s="88"/>
    </row>
    <row r="69" spans="1:215" ht="21" customHeight="1">
      <c r="A69" s="107">
        <v>23</v>
      </c>
      <c r="B69" s="82" t="s">
        <v>162</v>
      </c>
      <c r="C69" s="197" t="s">
        <v>112</v>
      </c>
      <c r="D69" s="123"/>
      <c r="E69" s="123"/>
      <c r="F69" s="123"/>
      <c r="G69" s="123"/>
      <c r="H69" s="185"/>
      <c r="I69" s="123"/>
      <c r="J69" s="123"/>
      <c r="K69" s="123"/>
      <c r="L69" s="123"/>
      <c r="M69" s="185"/>
      <c r="N69" s="124"/>
      <c r="O69" s="300">
        <v>15</v>
      </c>
      <c r="P69" s="124"/>
      <c r="Q69" s="124"/>
      <c r="R69" s="185">
        <v>2</v>
      </c>
      <c r="S69" s="124"/>
      <c r="T69" s="300">
        <v>15</v>
      </c>
      <c r="U69" s="124"/>
      <c r="V69" s="300"/>
      <c r="W69" s="185">
        <v>2</v>
      </c>
      <c r="X69" s="234"/>
      <c r="Y69" s="125"/>
      <c r="Z69" s="125"/>
      <c r="AA69" s="125"/>
      <c r="AB69" s="120"/>
      <c r="AC69" s="125"/>
      <c r="AD69" s="125"/>
      <c r="AE69" s="125"/>
      <c r="AF69" s="125"/>
      <c r="AG69" s="193"/>
      <c r="AH69" s="235"/>
      <c r="AI69" s="235"/>
      <c r="AJ69" s="235"/>
      <c r="AK69" s="235"/>
      <c r="AL69" s="107"/>
      <c r="AM69" s="235"/>
      <c r="AN69" s="235"/>
      <c r="AO69" s="235"/>
      <c r="AP69" s="235"/>
      <c r="AQ69" s="107"/>
      <c r="AR69" s="292"/>
      <c r="AS69" s="291"/>
      <c r="AT69" s="291"/>
      <c r="AU69" s="291"/>
      <c r="AV69" s="120"/>
      <c r="AW69" s="216"/>
      <c r="AX69" s="216"/>
      <c r="AY69" s="216"/>
      <c r="AZ69" s="216"/>
      <c r="BA69" s="120"/>
      <c r="BB69" s="239">
        <f t="shared" si="45"/>
        <v>30</v>
      </c>
      <c r="BC69" s="107">
        <f t="shared" si="47"/>
        <v>0</v>
      </c>
      <c r="BD69" s="107">
        <f t="shared" si="46"/>
        <v>30</v>
      </c>
      <c r="BE69" s="107">
        <f t="shared" si="46"/>
        <v>0</v>
      </c>
      <c r="BF69" s="107">
        <f t="shared" si="46"/>
        <v>0</v>
      </c>
      <c r="BG69" s="187">
        <f t="shared" si="36"/>
        <v>4</v>
      </c>
      <c r="BH69" s="107"/>
      <c r="BI69" s="134"/>
      <c r="BJ69" s="102"/>
      <c r="BK69" s="120"/>
      <c r="BL69" s="107"/>
      <c r="BM69" s="120"/>
      <c r="BN69" s="107"/>
      <c r="BO69" s="134"/>
      <c r="BP69" s="102"/>
      <c r="BQ69" s="193"/>
      <c r="BR69" s="107"/>
      <c r="BS69" s="134"/>
      <c r="BT69" s="102"/>
      <c r="BU69" s="120"/>
      <c r="BV69" s="107"/>
      <c r="BW69" s="134"/>
      <c r="BX69" s="120"/>
      <c r="BY69" s="122"/>
      <c r="BZ69" s="130"/>
      <c r="CA69" s="131"/>
      <c r="CB69" s="201"/>
      <c r="CC69" s="131"/>
      <c r="CD69" s="130"/>
      <c r="CE69" s="131"/>
      <c r="CF69" s="201"/>
      <c r="CG69" s="202"/>
      <c r="CH69" s="130">
        <f t="shared" si="49"/>
        <v>30</v>
      </c>
      <c r="CI69" s="131">
        <f t="shared" si="50"/>
        <v>4</v>
      </c>
      <c r="CJ69" s="130"/>
      <c r="CK69" s="131"/>
      <c r="CL69" s="130"/>
      <c r="CM69" s="131"/>
      <c r="CN69" s="130"/>
      <c r="CO69" s="131"/>
      <c r="CP69" s="195"/>
      <c r="CQ69" s="131"/>
      <c r="CR69" s="138"/>
      <c r="CS69" s="131"/>
      <c r="CT69" s="130"/>
      <c r="CU69" s="131"/>
      <c r="CV69" s="130"/>
      <c r="CW69" s="131"/>
      <c r="CX69" s="102"/>
      <c r="CY69" s="120"/>
      <c r="CZ69" s="140"/>
      <c r="DA69" s="120"/>
      <c r="DB69" s="140"/>
      <c r="DC69" s="140"/>
      <c r="DD69" s="23"/>
      <c r="DE69" s="23"/>
      <c r="DF69" s="23"/>
      <c r="DG69" s="107"/>
      <c r="DH69" s="120"/>
      <c r="DI69" s="196"/>
      <c r="DJ69" s="120"/>
      <c r="DK69" s="120"/>
      <c r="DL69" s="120"/>
      <c r="DM69" s="120"/>
      <c r="DN69" s="83"/>
      <c r="DO69" s="84"/>
      <c r="DP69" s="84"/>
      <c r="DQ69" s="84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120">
        <f t="shared" si="48"/>
        <v>4</v>
      </c>
      <c r="EC69" s="121">
        <f t="shared" ref="EC69:EC76" si="51">BB69</f>
        <v>30</v>
      </c>
      <c r="ED69" s="122">
        <f t="shared" ref="ED69:ED76" si="52">BG69</f>
        <v>4</v>
      </c>
      <c r="EE69" s="410"/>
      <c r="EF69" s="88"/>
    </row>
    <row r="70" spans="1:215" ht="21" customHeight="1">
      <c r="A70" s="107">
        <v>24</v>
      </c>
      <c r="B70" s="82" t="s">
        <v>173</v>
      </c>
      <c r="C70" s="197" t="s">
        <v>112</v>
      </c>
      <c r="D70" s="123"/>
      <c r="E70" s="123"/>
      <c r="F70" s="123"/>
      <c r="G70" s="123"/>
      <c r="H70" s="185"/>
      <c r="I70" s="123"/>
      <c r="J70" s="123"/>
      <c r="K70" s="123"/>
      <c r="L70" s="123"/>
      <c r="M70" s="185"/>
      <c r="N70" s="124"/>
      <c r="O70" s="124"/>
      <c r="P70" s="124"/>
      <c r="Q70" s="124"/>
      <c r="R70" s="187"/>
      <c r="S70" s="124"/>
      <c r="T70" s="124"/>
      <c r="U70" s="124"/>
      <c r="V70" s="124"/>
      <c r="W70" s="187"/>
      <c r="X70" s="234"/>
      <c r="Y70" s="125"/>
      <c r="Z70" s="125"/>
      <c r="AA70" s="125"/>
      <c r="AB70" s="120"/>
      <c r="AC70" s="125"/>
      <c r="AD70" s="125"/>
      <c r="AE70" s="125"/>
      <c r="AF70" s="125"/>
      <c r="AG70" s="193"/>
      <c r="AH70" s="235"/>
      <c r="AI70" s="235"/>
      <c r="AJ70" s="235"/>
      <c r="AK70" s="235"/>
      <c r="AL70" s="107"/>
      <c r="AM70" s="235"/>
      <c r="AN70" s="235"/>
      <c r="AO70" s="235"/>
      <c r="AP70" s="235"/>
      <c r="AQ70" s="107"/>
      <c r="AR70" s="292"/>
      <c r="AS70" s="296">
        <v>30</v>
      </c>
      <c r="AT70" s="291"/>
      <c r="AU70" s="292"/>
      <c r="AV70" s="187">
        <v>3</v>
      </c>
      <c r="AW70" s="216"/>
      <c r="AX70" s="216"/>
      <c r="AY70" s="216"/>
      <c r="AZ70" s="216"/>
      <c r="BA70" s="120"/>
      <c r="BB70" s="239">
        <f t="shared" si="45"/>
        <v>30</v>
      </c>
      <c r="BC70" s="107">
        <f t="shared" si="47"/>
        <v>0</v>
      </c>
      <c r="BD70" s="107">
        <f t="shared" si="46"/>
        <v>30</v>
      </c>
      <c r="BE70" s="107">
        <f t="shared" si="46"/>
        <v>0</v>
      </c>
      <c r="BF70" s="107">
        <f t="shared" si="46"/>
        <v>0</v>
      </c>
      <c r="BG70" s="187">
        <f t="shared" si="36"/>
        <v>3</v>
      </c>
      <c r="BH70" s="107"/>
      <c r="BI70" s="134"/>
      <c r="BJ70" s="102"/>
      <c r="BK70" s="120"/>
      <c r="BL70" s="107"/>
      <c r="BM70" s="120"/>
      <c r="BN70" s="107"/>
      <c r="BO70" s="134"/>
      <c r="BP70" s="102"/>
      <c r="BQ70" s="193"/>
      <c r="BR70" s="107"/>
      <c r="BS70" s="134"/>
      <c r="BT70" s="102"/>
      <c r="BU70" s="120"/>
      <c r="BV70" s="107"/>
      <c r="BW70" s="134"/>
      <c r="BX70" s="120"/>
      <c r="BY70" s="122"/>
      <c r="BZ70" s="107"/>
      <c r="CA70" s="120"/>
      <c r="CB70" s="107"/>
      <c r="CC70" s="120"/>
      <c r="CD70" s="107"/>
      <c r="CE70" s="120"/>
      <c r="CF70" s="23"/>
      <c r="CG70" s="215"/>
      <c r="CH70" s="107">
        <f t="shared" si="49"/>
        <v>30</v>
      </c>
      <c r="CI70" s="120">
        <f t="shared" si="50"/>
        <v>3</v>
      </c>
      <c r="CJ70" s="107"/>
      <c r="CK70" s="120"/>
      <c r="CL70" s="23"/>
      <c r="CM70" s="215"/>
      <c r="CN70" s="107"/>
      <c r="CO70" s="120"/>
      <c r="CP70" s="184"/>
      <c r="CQ70" s="120"/>
      <c r="CR70" s="101"/>
      <c r="CS70" s="120"/>
      <c r="CT70" s="107"/>
      <c r="CU70" s="120"/>
      <c r="CV70" s="107"/>
      <c r="CW70" s="120"/>
      <c r="CX70" s="102"/>
      <c r="CY70" s="120"/>
      <c r="CZ70" s="140"/>
      <c r="DA70" s="120"/>
      <c r="DB70" s="140"/>
      <c r="DC70" s="140"/>
      <c r="DD70" s="23"/>
      <c r="DE70" s="23"/>
      <c r="DF70" s="23"/>
      <c r="DG70" s="107"/>
      <c r="DH70" s="120"/>
      <c r="DI70" s="196"/>
      <c r="DJ70" s="120"/>
      <c r="DK70" s="120"/>
      <c r="DL70" s="120"/>
      <c r="DM70" s="120"/>
      <c r="DN70" s="83"/>
      <c r="DO70" s="84"/>
      <c r="DP70" s="84"/>
      <c r="DQ70" s="84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120">
        <f t="shared" si="48"/>
        <v>3</v>
      </c>
      <c r="EC70" s="121">
        <f t="shared" si="51"/>
        <v>30</v>
      </c>
      <c r="ED70" s="122">
        <f t="shared" si="52"/>
        <v>3</v>
      </c>
      <c r="EE70" s="410"/>
      <c r="EF70" s="88"/>
    </row>
    <row r="71" spans="1:215" ht="21" customHeight="1">
      <c r="A71" s="107">
        <v>25</v>
      </c>
      <c r="B71" s="82" t="s">
        <v>166</v>
      </c>
      <c r="C71" s="197" t="s">
        <v>112</v>
      </c>
      <c r="D71" s="123"/>
      <c r="E71" s="123"/>
      <c r="F71" s="123"/>
      <c r="G71" s="123"/>
      <c r="H71" s="185"/>
      <c r="I71" s="123"/>
      <c r="J71" s="123"/>
      <c r="K71" s="123"/>
      <c r="L71" s="123"/>
      <c r="M71" s="185"/>
      <c r="N71" s="124"/>
      <c r="O71" s="124"/>
      <c r="P71" s="124"/>
      <c r="Q71" s="124"/>
      <c r="R71" s="185"/>
      <c r="S71" s="124"/>
      <c r="T71" s="124"/>
      <c r="U71" s="124"/>
      <c r="V71" s="124"/>
      <c r="W71" s="185"/>
      <c r="X71" s="234"/>
      <c r="Y71" s="125"/>
      <c r="Z71" s="125"/>
      <c r="AA71" s="125"/>
      <c r="AB71" s="120"/>
      <c r="AC71" s="125"/>
      <c r="AD71" s="125">
        <v>20</v>
      </c>
      <c r="AE71" s="125"/>
      <c r="AF71" s="125"/>
      <c r="AG71" s="193">
        <v>2</v>
      </c>
      <c r="AH71" s="286"/>
      <c r="AI71" s="286"/>
      <c r="AJ71" s="286"/>
      <c r="AK71" s="286"/>
      <c r="AL71" s="107"/>
      <c r="AM71" s="235"/>
      <c r="AN71" s="235"/>
      <c r="AO71" s="235"/>
      <c r="AP71" s="235"/>
      <c r="AQ71" s="107"/>
      <c r="AR71" s="292"/>
      <c r="AS71" s="292"/>
      <c r="AT71" s="291"/>
      <c r="AU71" s="216"/>
      <c r="AV71" s="187"/>
      <c r="AW71" s="216"/>
      <c r="AX71" s="216"/>
      <c r="AY71" s="216"/>
      <c r="AZ71" s="216"/>
      <c r="BA71" s="120"/>
      <c r="BB71" s="239">
        <f t="shared" si="45"/>
        <v>20</v>
      </c>
      <c r="BC71" s="107">
        <f t="shared" si="47"/>
        <v>0</v>
      </c>
      <c r="BD71" s="107">
        <f t="shared" si="46"/>
        <v>20</v>
      </c>
      <c r="BE71" s="107">
        <f t="shared" si="46"/>
        <v>0</v>
      </c>
      <c r="BF71" s="107">
        <f t="shared" si="46"/>
        <v>0</v>
      </c>
      <c r="BG71" s="187">
        <f t="shared" si="36"/>
        <v>2</v>
      </c>
      <c r="BH71" s="107"/>
      <c r="BI71" s="134"/>
      <c r="BJ71" s="102"/>
      <c r="BK71" s="120"/>
      <c r="BL71" s="107"/>
      <c r="BM71" s="120"/>
      <c r="BN71" s="107"/>
      <c r="BO71" s="134"/>
      <c r="BP71" s="102"/>
      <c r="BQ71" s="193"/>
      <c r="BR71" s="107"/>
      <c r="BS71" s="134"/>
      <c r="BT71" s="102"/>
      <c r="BU71" s="120"/>
      <c r="BV71" s="107"/>
      <c r="BW71" s="134"/>
      <c r="BX71" s="120"/>
      <c r="BY71" s="122"/>
      <c r="BZ71" s="130"/>
      <c r="CA71" s="131"/>
      <c r="CB71" s="201"/>
      <c r="CC71" s="131"/>
      <c r="CD71" s="130"/>
      <c r="CE71" s="131"/>
      <c r="CF71" s="201"/>
      <c r="CG71" s="202"/>
      <c r="CH71" s="130">
        <f t="shared" si="49"/>
        <v>20</v>
      </c>
      <c r="CI71" s="131">
        <f t="shared" si="50"/>
        <v>2</v>
      </c>
      <c r="CJ71" s="130"/>
      <c r="CK71" s="131"/>
      <c r="CL71" s="130"/>
      <c r="CM71" s="131"/>
      <c r="CN71" s="130"/>
      <c r="CO71" s="131"/>
      <c r="CP71" s="195"/>
      <c r="CQ71" s="131"/>
      <c r="CR71" s="138"/>
      <c r="CS71" s="131"/>
      <c r="CT71" s="130"/>
      <c r="CU71" s="131"/>
      <c r="CV71" s="130"/>
      <c r="CW71" s="131"/>
      <c r="CX71" s="102"/>
      <c r="CY71" s="120"/>
      <c r="CZ71" s="140"/>
      <c r="DA71" s="120"/>
      <c r="DB71" s="140"/>
      <c r="DC71" s="140"/>
      <c r="DD71" s="23"/>
      <c r="DE71" s="23"/>
      <c r="DF71" s="23"/>
      <c r="DG71" s="107"/>
      <c r="DH71" s="120"/>
      <c r="DI71" s="196"/>
      <c r="DJ71" s="120"/>
      <c r="DK71" s="120"/>
      <c r="DL71" s="120"/>
      <c r="DM71" s="120"/>
      <c r="DN71" s="83"/>
      <c r="DO71" s="84"/>
      <c r="DP71" s="84"/>
      <c r="DQ71" s="84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120">
        <f t="shared" si="48"/>
        <v>2</v>
      </c>
      <c r="EC71" s="121">
        <f t="shared" si="51"/>
        <v>20</v>
      </c>
      <c r="ED71" s="122">
        <f t="shared" si="52"/>
        <v>2</v>
      </c>
      <c r="EE71" s="410"/>
      <c r="EF71" s="88"/>
    </row>
    <row r="72" spans="1:215" ht="21" customHeight="1">
      <c r="A72" s="107">
        <v>26</v>
      </c>
      <c r="B72" s="83" t="s">
        <v>163</v>
      </c>
      <c r="C72" s="197" t="s">
        <v>378</v>
      </c>
      <c r="D72" s="123"/>
      <c r="E72" s="123"/>
      <c r="F72" s="123"/>
      <c r="G72" s="123"/>
      <c r="H72" s="185"/>
      <c r="I72" s="123"/>
      <c r="J72" s="123"/>
      <c r="K72" s="123"/>
      <c r="L72" s="123"/>
      <c r="M72" s="187"/>
      <c r="N72" s="297">
        <v>15</v>
      </c>
      <c r="O72" s="297">
        <v>15</v>
      </c>
      <c r="P72" s="124"/>
      <c r="Q72" s="124"/>
      <c r="R72" s="187">
        <v>3</v>
      </c>
      <c r="S72" s="297">
        <v>15</v>
      </c>
      <c r="T72" s="297">
        <v>15</v>
      </c>
      <c r="U72" s="124"/>
      <c r="V72" s="124"/>
      <c r="W72" s="187">
        <v>3</v>
      </c>
      <c r="X72" s="234"/>
      <c r="Y72" s="125"/>
      <c r="Z72" s="125"/>
      <c r="AA72" s="125"/>
      <c r="AB72" s="120"/>
      <c r="AC72" s="125"/>
      <c r="AD72" s="125"/>
      <c r="AE72" s="125"/>
      <c r="AF72" s="125"/>
      <c r="AG72" s="107"/>
      <c r="AH72" s="286"/>
      <c r="AI72" s="286"/>
      <c r="AJ72" s="286"/>
      <c r="AK72" s="286"/>
      <c r="AL72" s="107"/>
      <c r="AM72" s="235"/>
      <c r="AN72" s="235"/>
      <c r="AO72" s="235"/>
      <c r="AP72" s="235"/>
      <c r="AQ72" s="187"/>
      <c r="AR72" s="292"/>
      <c r="AS72" s="292"/>
      <c r="AT72" s="291"/>
      <c r="AU72" s="291"/>
      <c r="AV72" s="187"/>
      <c r="AW72" s="216"/>
      <c r="AX72" s="216"/>
      <c r="AY72" s="216"/>
      <c r="AZ72" s="216"/>
      <c r="BA72" s="120"/>
      <c r="BB72" s="239">
        <f t="shared" si="45"/>
        <v>60</v>
      </c>
      <c r="BC72" s="107">
        <f t="shared" si="47"/>
        <v>30</v>
      </c>
      <c r="BD72" s="107">
        <f t="shared" si="46"/>
        <v>30</v>
      </c>
      <c r="BE72" s="107">
        <f t="shared" si="46"/>
        <v>0</v>
      </c>
      <c r="BF72" s="107">
        <f t="shared" si="46"/>
        <v>0</v>
      </c>
      <c r="BG72" s="187">
        <f t="shared" si="36"/>
        <v>6</v>
      </c>
      <c r="BH72" s="107"/>
      <c r="BI72" s="194"/>
      <c r="BJ72" s="102"/>
      <c r="BK72" s="120"/>
      <c r="BL72" s="107"/>
      <c r="BM72" s="120"/>
      <c r="BN72" s="107"/>
      <c r="BO72" s="194"/>
      <c r="BP72" s="102"/>
      <c r="BQ72" s="193"/>
      <c r="BR72" s="107"/>
      <c r="BS72" s="194"/>
      <c r="BT72" s="102"/>
      <c r="BU72" s="120"/>
      <c r="BV72" s="107"/>
      <c r="BW72" s="134"/>
      <c r="BX72" s="120"/>
      <c r="BY72" s="122"/>
      <c r="BZ72" s="107"/>
      <c r="CA72" s="120"/>
      <c r="CB72" s="107"/>
      <c r="CC72" s="120"/>
      <c r="CD72" s="107"/>
      <c r="CE72" s="120"/>
      <c r="CF72" s="23"/>
      <c r="CG72" s="215"/>
      <c r="CH72" s="107">
        <f t="shared" si="49"/>
        <v>60</v>
      </c>
      <c r="CI72" s="120">
        <f t="shared" si="50"/>
        <v>6</v>
      </c>
      <c r="CJ72" s="107"/>
      <c r="CK72" s="120"/>
      <c r="CL72" s="23"/>
      <c r="CM72" s="215"/>
      <c r="CN72" s="107"/>
      <c r="CO72" s="120"/>
      <c r="CP72" s="184"/>
      <c r="CQ72" s="120"/>
      <c r="CR72" s="101"/>
      <c r="CS72" s="120"/>
      <c r="CT72" s="107"/>
      <c r="CU72" s="120"/>
      <c r="CV72" s="107"/>
      <c r="CW72" s="120"/>
      <c r="CX72" s="102">
        <v>4</v>
      </c>
      <c r="CY72" s="120">
        <f>BB72/25</f>
        <v>2.4</v>
      </c>
      <c r="CZ72" s="140">
        <f>CY72*100/180</f>
        <v>1.3333333333333333</v>
      </c>
      <c r="DA72" s="120">
        <f>CX72/25</f>
        <v>0.16</v>
      </c>
      <c r="DB72" s="140">
        <f>DA72*100/180</f>
        <v>8.8888888888888892E-2</v>
      </c>
      <c r="DC72" s="140">
        <f>CZ72+DB72</f>
        <v>1.4222222222222221</v>
      </c>
      <c r="DD72" s="23"/>
      <c r="DE72" s="23"/>
      <c r="DF72" s="23"/>
      <c r="DG72" s="107">
        <f>BB72</f>
        <v>60</v>
      </c>
      <c r="DH72" s="120">
        <f>BG72</f>
        <v>6</v>
      </c>
      <c r="DI72" s="196">
        <f>DH72*100/180</f>
        <v>3.3333333333333335</v>
      </c>
      <c r="DJ72" s="120">
        <v>1.5</v>
      </c>
      <c r="DK72" s="120"/>
      <c r="DL72" s="120">
        <v>1.5</v>
      </c>
      <c r="DM72" s="120"/>
      <c r="DN72" s="83" t="s">
        <v>164</v>
      </c>
      <c r="DO72" s="84"/>
      <c r="DP72" s="84"/>
      <c r="DQ72" s="84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120">
        <f t="shared" si="48"/>
        <v>6</v>
      </c>
      <c r="EC72" s="121">
        <f t="shared" si="51"/>
        <v>60</v>
      </c>
      <c r="ED72" s="122">
        <f t="shared" si="52"/>
        <v>6</v>
      </c>
      <c r="EE72" s="410"/>
      <c r="EF72" s="88"/>
    </row>
    <row r="73" spans="1:215" s="20" customFormat="1" ht="21" customHeight="1">
      <c r="A73" s="107">
        <v>27</v>
      </c>
      <c r="B73" s="82" t="s">
        <v>174</v>
      </c>
      <c r="C73" s="197" t="s">
        <v>378</v>
      </c>
      <c r="D73" s="123"/>
      <c r="E73" s="123"/>
      <c r="F73" s="123"/>
      <c r="G73" s="123"/>
      <c r="H73" s="185"/>
      <c r="I73" s="123"/>
      <c r="J73" s="123"/>
      <c r="K73" s="123"/>
      <c r="L73" s="123"/>
      <c r="M73" s="185"/>
      <c r="N73" s="124"/>
      <c r="O73" s="124"/>
      <c r="P73" s="124"/>
      <c r="Q73" s="124"/>
      <c r="R73" s="185"/>
      <c r="S73" s="124"/>
      <c r="T73" s="124"/>
      <c r="U73" s="124"/>
      <c r="V73" s="124"/>
      <c r="W73" s="185"/>
      <c r="X73" s="234"/>
      <c r="Y73" s="125"/>
      <c r="Z73" s="125"/>
      <c r="AA73" s="125"/>
      <c r="AB73" s="200"/>
      <c r="AC73" s="125"/>
      <c r="AD73" s="125"/>
      <c r="AE73" s="125"/>
      <c r="AF73" s="125"/>
      <c r="AG73" s="120"/>
      <c r="AH73" s="235"/>
      <c r="AI73" s="235"/>
      <c r="AJ73" s="235"/>
      <c r="AK73" s="235"/>
      <c r="AL73" s="120"/>
      <c r="AM73" s="235"/>
      <c r="AN73" s="235"/>
      <c r="AO73" s="235"/>
      <c r="AP73" s="235"/>
      <c r="AQ73" s="107"/>
      <c r="AR73" s="216">
        <v>15</v>
      </c>
      <c r="AS73" s="216">
        <v>15</v>
      </c>
      <c r="AT73" s="216"/>
      <c r="AU73" s="216"/>
      <c r="AV73" s="120">
        <v>3</v>
      </c>
      <c r="AW73" s="216"/>
      <c r="AX73" s="216">
        <v>15</v>
      </c>
      <c r="AY73" s="216"/>
      <c r="AZ73" s="216"/>
      <c r="BA73" s="120">
        <v>2</v>
      </c>
      <c r="BB73" s="239">
        <f t="shared" si="45"/>
        <v>45</v>
      </c>
      <c r="BC73" s="107">
        <f t="shared" si="47"/>
        <v>15</v>
      </c>
      <c r="BD73" s="107">
        <f t="shared" si="46"/>
        <v>30</v>
      </c>
      <c r="BE73" s="107">
        <f t="shared" si="46"/>
        <v>0</v>
      </c>
      <c r="BF73" s="107">
        <f t="shared" si="46"/>
        <v>0</v>
      </c>
      <c r="BG73" s="187">
        <f t="shared" si="36"/>
        <v>5</v>
      </c>
      <c r="BH73" s="107"/>
      <c r="BI73" s="194"/>
      <c r="BJ73" s="102"/>
      <c r="BK73" s="120"/>
      <c r="BL73" s="107"/>
      <c r="BM73" s="120"/>
      <c r="BN73" s="107"/>
      <c r="BO73" s="194"/>
      <c r="BP73" s="102"/>
      <c r="BQ73" s="193"/>
      <c r="BR73" s="107"/>
      <c r="BS73" s="194"/>
      <c r="BT73" s="102"/>
      <c r="BU73" s="120"/>
      <c r="BV73" s="107"/>
      <c r="BW73" s="134"/>
      <c r="BX73" s="120"/>
      <c r="BY73" s="122"/>
      <c r="BZ73" s="130"/>
      <c r="CA73" s="131"/>
      <c r="CB73" s="201"/>
      <c r="CC73" s="131"/>
      <c r="CD73" s="130"/>
      <c r="CE73" s="131"/>
      <c r="CF73" s="201"/>
      <c r="CG73" s="202"/>
      <c r="CH73" s="130">
        <f t="shared" si="49"/>
        <v>45</v>
      </c>
      <c r="CI73" s="131">
        <f t="shared" si="50"/>
        <v>5</v>
      </c>
      <c r="CJ73" s="130"/>
      <c r="CK73" s="131"/>
      <c r="CL73" s="130"/>
      <c r="CM73" s="131"/>
      <c r="CN73" s="130"/>
      <c r="CO73" s="131"/>
      <c r="CP73" s="195"/>
      <c r="CQ73" s="131"/>
      <c r="CR73" s="138"/>
      <c r="CS73" s="131"/>
      <c r="CT73" s="130"/>
      <c r="CU73" s="131"/>
      <c r="CV73" s="130"/>
      <c r="CW73" s="131"/>
      <c r="CX73" s="220"/>
      <c r="CY73" s="221">
        <f>BB73/25</f>
        <v>1.8</v>
      </c>
      <c r="CZ73" s="228">
        <f>CY73*100/180</f>
        <v>1</v>
      </c>
      <c r="DA73" s="221">
        <f>CX73/25</f>
        <v>0</v>
      </c>
      <c r="DB73" s="228">
        <f>DA73*100/180</f>
        <v>0</v>
      </c>
      <c r="DC73" s="228">
        <f>CZ73+DB73</f>
        <v>1</v>
      </c>
      <c r="DD73" s="229"/>
      <c r="DE73" s="229"/>
      <c r="DF73" s="229"/>
      <c r="DG73" s="218">
        <f>BB73</f>
        <v>45</v>
      </c>
      <c r="DH73" s="221">
        <f>BG73</f>
        <v>5</v>
      </c>
      <c r="DI73" s="230">
        <f>DH73*100/180</f>
        <v>2.7777777777777777</v>
      </c>
      <c r="DJ73" s="221"/>
      <c r="DK73" s="221"/>
      <c r="DL73" s="221"/>
      <c r="DM73" s="221"/>
      <c r="DN73" s="231" t="s">
        <v>175</v>
      </c>
      <c r="DO73" s="232"/>
      <c r="DP73" s="232"/>
      <c r="DQ73" s="232"/>
      <c r="DR73" s="233"/>
      <c r="DS73" s="233"/>
      <c r="DT73" s="233"/>
      <c r="DU73" s="233"/>
      <c r="DV73" s="233"/>
      <c r="DW73" s="233"/>
      <c r="DX73" s="233"/>
      <c r="DY73" s="233"/>
      <c r="DZ73" s="233"/>
      <c r="EA73" s="233"/>
      <c r="EB73" s="120">
        <f t="shared" si="48"/>
        <v>5</v>
      </c>
      <c r="EC73" s="121">
        <f t="shared" si="51"/>
        <v>45</v>
      </c>
      <c r="ED73" s="122">
        <f t="shared" si="52"/>
        <v>5</v>
      </c>
      <c r="EE73" s="410"/>
      <c r="EF73" s="88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</row>
    <row r="74" spans="1:215" ht="21" customHeight="1">
      <c r="A74" s="107">
        <v>28</v>
      </c>
      <c r="B74" s="83" t="s">
        <v>161</v>
      </c>
      <c r="C74" s="197" t="s">
        <v>112</v>
      </c>
      <c r="D74" s="123"/>
      <c r="E74" s="123"/>
      <c r="F74" s="123"/>
      <c r="G74" s="123"/>
      <c r="H74" s="187"/>
      <c r="I74" s="123"/>
      <c r="J74" s="123"/>
      <c r="K74" s="123"/>
      <c r="L74" s="123"/>
      <c r="M74" s="187"/>
      <c r="N74" s="124"/>
      <c r="O74" s="124">
        <v>15</v>
      </c>
      <c r="P74" s="124"/>
      <c r="Q74" s="124"/>
      <c r="R74" s="187">
        <v>1</v>
      </c>
      <c r="S74" s="124"/>
      <c r="T74" s="124"/>
      <c r="U74" s="124"/>
      <c r="V74" s="124"/>
      <c r="W74" s="187"/>
      <c r="X74" s="234"/>
      <c r="Y74" s="125"/>
      <c r="Z74" s="125"/>
      <c r="AA74" s="125"/>
      <c r="AB74" s="120"/>
      <c r="AC74" s="125"/>
      <c r="AD74" s="125"/>
      <c r="AE74" s="125"/>
      <c r="AF74" s="125"/>
      <c r="AG74" s="187"/>
      <c r="AH74" s="286"/>
      <c r="AI74" s="286"/>
      <c r="AJ74" s="286"/>
      <c r="AK74" s="286"/>
      <c r="AL74" s="187"/>
      <c r="AM74" s="235"/>
      <c r="AN74" s="235"/>
      <c r="AO74" s="235"/>
      <c r="AP74" s="235"/>
      <c r="AQ74" s="187"/>
      <c r="AR74" s="188"/>
      <c r="AS74" s="188"/>
      <c r="AT74" s="188"/>
      <c r="AU74" s="188"/>
      <c r="AV74" s="187"/>
      <c r="AW74" s="216"/>
      <c r="AX74" s="216"/>
      <c r="AY74" s="216"/>
      <c r="AZ74" s="216"/>
      <c r="BA74" s="120"/>
      <c r="BB74" s="239">
        <f t="shared" si="45"/>
        <v>15</v>
      </c>
      <c r="BC74" s="107">
        <f t="shared" si="47"/>
        <v>0</v>
      </c>
      <c r="BD74" s="107">
        <f t="shared" si="46"/>
        <v>15</v>
      </c>
      <c r="BE74" s="107">
        <f t="shared" si="46"/>
        <v>0</v>
      </c>
      <c r="BF74" s="107">
        <f t="shared" si="46"/>
        <v>0</v>
      </c>
      <c r="BG74" s="187">
        <f t="shared" si="36"/>
        <v>1</v>
      </c>
      <c r="BH74" s="107"/>
      <c r="BI74" s="194"/>
      <c r="BJ74" s="102"/>
      <c r="BK74" s="120"/>
      <c r="BL74" s="107"/>
      <c r="BM74" s="120"/>
      <c r="BN74" s="107"/>
      <c r="BO74" s="194"/>
      <c r="BP74" s="102"/>
      <c r="BQ74" s="193"/>
      <c r="BR74" s="107"/>
      <c r="BS74" s="194"/>
      <c r="BT74" s="102"/>
      <c r="BU74" s="120"/>
      <c r="BV74" s="107"/>
      <c r="BW74" s="134"/>
      <c r="BX74" s="120"/>
      <c r="BY74" s="122"/>
      <c r="BZ74" s="107"/>
      <c r="CA74" s="120"/>
      <c r="CB74" s="23"/>
      <c r="CC74" s="120"/>
      <c r="CD74" s="107"/>
      <c r="CE74" s="120"/>
      <c r="CF74" s="23"/>
      <c r="CG74" s="215"/>
      <c r="CH74" s="107">
        <f t="shared" si="49"/>
        <v>15</v>
      </c>
      <c r="CI74" s="120">
        <f t="shared" si="50"/>
        <v>1</v>
      </c>
      <c r="CJ74" s="107"/>
      <c r="CK74" s="120"/>
      <c r="CL74" s="107"/>
      <c r="CM74" s="120"/>
      <c r="CN74" s="107"/>
      <c r="CO74" s="120"/>
      <c r="CP74" s="184"/>
      <c r="CQ74" s="120"/>
      <c r="CR74" s="101"/>
      <c r="CS74" s="120"/>
      <c r="CT74" s="107"/>
      <c r="CU74" s="120"/>
      <c r="CV74" s="107"/>
      <c r="CW74" s="120"/>
      <c r="CX74" s="102"/>
      <c r="CY74" s="120"/>
      <c r="CZ74" s="140"/>
      <c r="DA74" s="120"/>
      <c r="DB74" s="140"/>
      <c r="DC74" s="140"/>
      <c r="DD74" s="23"/>
      <c r="DE74" s="23"/>
      <c r="DF74" s="23"/>
      <c r="DG74" s="107"/>
      <c r="DH74" s="120"/>
      <c r="DI74" s="196"/>
      <c r="DJ74" s="120"/>
      <c r="DK74" s="120"/>
      <c r="DL74" s="120"/>
      <c r="DM74" s="120"/>
      <c r="DN74" s="83"/>
      <c r="DO74" s="84"/>
      <c r="DP74" s="84"/>
      <c r="DQ74" s="84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120">
        <f t="shared" si="48"/>
        <v>1</v>
      </c>
      <c r="EC74" s="121">
        <f t="shared" si="51"/>
        <v>15</v>
      </c>
      <c r="ED74" s="122">
        <f t="shared" si="52"/>
        <v>1</v>
      </c>
      <c r="EE74" s="410"/>
      <c r="EF74" s="88"/>
    </row>
    <row r="75" spans="1:215" s="20" customFormat="1" ht="21" customHeight="1">
      <c r="A75" s="107">
        <v>29</v>
      </c>
      <c r="B75" s="82" t="s">
        <v>160</v>
      </c>
      <c r="C75" s="197" t="s">
        <v>112</v>
      </c>
      <c r="D75" s="123"/>
      <c r="E75" s="123"/>
      <c r="F75" s="123"/>
      <c r="G75" s="123"/>
      <c r="H75" s="187"/>
      <c r="I75" s="123">
        <v>15</v>
      </c>
      <c r="J75" s="123">
        <v>15</v>
      </c>
      <c r="K75" s="123"/>
      <c r="L75" s="123"/>
      <c r="M75" s="187">
        <v>3</v>
      </c>
      <c r="N75" s="124"/>
      <c r="O75" s="124"/>
      <c r="P75" s="124"/>
      <c r="Q75" s="124"/>
      <c r="R75" s="187"/>
      <c r="S75" s="124"/>
      <c r="T75" s="124"/>
      <c r="U75" s="124"/>
      <c r="V75" s="124"/>
      <c r="W75" s="185"/>
      <c r="X75" s="234"/>
      <c r="Y75" s="125"/>
      <c r="Z75" s="125"/>
      <c r="AA75" s="125"/>
      <c r="AB75" s="120"/>
      <c r="AC75" s="125"/>
      <c r="AD75" s="125"/>
      <c r="AE75" s="125"/>
      <c r="AF75" s="125"/>
      <c r="AG75" s="107"/>
      <c r="AH75" s="235"/>
      <c r="AI75" s="235"/>
      <c r="AJ75" s="235"/>
      <c r="AK75" s="235"/>
      <c r="AL75" s="120"/>
      <c r="AM75" s="235"/>
      <c r="AN75" s="235"/>
      <c r="AO75" s="235"/>
      <c r="AP75" s="235"/>
      <c r="AQ75" s="101"/>
      <c r="AR75" s="216"/>
      <c r="AS75" s="216"/>
      <c r="AT75" s="216"/>
      <c r="AU75" s="216"/>
      <c r="AV75" s="102"/>
      <c r="AW75" s="216"/>
      <c r="AX75" s="216"/>
      <c r="AY75" s="216"/>
      <c r="AZ75" s="216"/>
      <c r="BA75" s="120"/>
      <c r="BB75" s="239">
        <f t="shared" si="45"/>
        <v>30</v>
      </c>
      <c r="BC75" s="107">
        <f t="shared" si="47"/>
        <v>15</v>
      </c>
      <c r="BD75" s="107">
        <f t="shared" si="46"/>
        <v>15</v>
      </c>
      <c r="BE75" s="107">
        <f t="shared" si="46"/>
        <v>0</v>
      </c>
      <c r="BF75" s="107">
        <f t="shared" si="46"/>
        <v>0</v>
      </c>
      <c r="BG75" s="187">
        <f t="shared" si="36"/>
        <v>3</v>
      </c>
      <c r="BH75" s="218"/>
      <c r="BI75" s="219"/>
      <c r="BJ75" s="220"/>
      <c r="BK75" s="221"/>
      <c r="BL75" s="218"/>
      <c r="BM75" s="221"/>
      <c r="BN75" s="218"/>
      <c r="BO75" s="219"/>
      <c r="BP75" s="220"/>
      <c r="BQ75" s="222"/>
      <c r="BR75" s="218"/>
      <c r="BS75" s="219"/>
      <c r="BT75" s="220"/>
      <c r="BU75" s="221"/>
      <c r="BV75" s="218"/>
      <c r="BW75" s="223"/>
      <c r="BX75" s="221"/>
      <c r="BY75" s="224"/>
      <c r="BZ75" s="218"/>
      <c r="CA75" s="221"/>
      <c r="CB75" s="218"/>
      <c r="CC75" s="221"/>
      <c r="CD75" s="218"/>
      <c r="CE75" s="221"/>
      <c r="CF75" s="229"/>
      <c r="CG75" s="281"/>
      <c r="CH75" s="130">
        <f t="shared" si="49"/>
        <v>30</v>
      </c>
      <c r="CI75" s="131">
        <f t="shared" si="50"/>
        <v>3</v>
      </c>
      <c r="CJ75" s="130"/>
      <c r="CK75" s="131"/>
      <c r="CL75" s="201"/>
      <c r="CM75" s="202"/>
      <c r="CN75" s="130"/>
      <c r="CO75" s="131"/>
      <c r="CP75" s="282"/>
      <c r="CQ75" s="221"/>
      <c r="CR75" s="283"/>
      <c r="CS75" s="221"/>
      <c r="CT75" s="218"/>
      <c r="CU75" s="221"/>
      <c r="CV75" s="218"/>
      <c r="CW75" s="221"/>
      <c r="CX75" s="102"/>
      <c r="CY75" s="120"/>
      <c r="CZ75" s="140"/>
      <c r="DA75" s="120"/>
      <c r="DB75" s="140"/>
      <c r="DC75" s="140"/>
      <c r="DD75" s="23"/>
      <c r="DE75" s="23"/>
      <c r="DF75" s="23"/>
      <c r="DG75" s="107"/>
      <c r="DH75" s="120"/>
      <c r="DI75" s="196"/>
      <c r="DJ75" s="120"/>
      <c r="DK75" s="120"/>
      <c r="DL75" s="120"/>
      <c r="DM75" s="120"/>
      <c r="DN75" s="83"/>
      <c r="DO75" s="84"/>
      <c r="DP75" s="84"/>
      <c r="DQ75" s="84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120">
        <f t="shared" si="48"/>
        <v>3</v>
      </c>
      <c r="EC75" s="121">
        <f t="shared" si="51"/>
        <v>30</v>
      </c>
      <c r="ED75" s="122">
        <f t="shared" si="52"/>
        <v>3</v>
      </c>
      <c r="EE75" s="410"/>
      <c r="EF75" s="88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</row>
    <row r="76" spans="1:215" s="20" customFormat="1" ht="27" customHeight="1">
      <c r="A76" s="107">
        <v>30</v>
      </c>
      <c r="B76" s="82" t="s">
        <v>169</v>
      </c>
      <c r="C76" s="197" t="s">
        <v>112</v>
      </c>
      <c r="D76" s="123"/>
      <c r="E76" s="123"/>
      <c r="F76" s="123"/>
      <c r="G76" s="123"/>
      <c r="H76" s="298"/>
      <c r="I76" s="123"/>
      <c r="J76" s="123"/>
      <c r="K76" s="123"/>
      <c r="L76" s="123"/>
      <c r="M76" s="187"/>
      <c r="N76" s="124"/>
      <c r="O76" s="124"/>
      <c r="P76" s="124"/>
      <c r="Q76" s="124"/>
      <c r="R76" s="187"/>
      <c r="S76" s="124"/>
      <c r="T76" s="124"/>
      <c r="U76" s="124"/>
      <c r="V76" s="124"/>
      <c r="W76" s="187"/>
      <c r="X76" s="234"/>
      <c r="Y76" s="125"/>
      <c r="Z76" s="125"/>
      <c r="AA76" s="125"/>
      <c r="AB76" s="120"/>
      <c r="AC76" s="125"/>
      <c r="AD76" s="125"/>
      <c r="AE76" s="125"/>
      <c r="AF76" s="125"/>
      <c r="AG76" s="187"/>
      <c r="AH76" s="235"/>
      <c r="AI76" s="235"/>
      <c r="AJ76" s="235"/>
      <c r="AK76" s="235"/>
      <c r="AL76" s="187"/>
      <c r="AM76" s="235"/>
      <c r="AN76" s="235"/>
      <c r="AO76" s="235">
        <v>15</v>
      </c>
      <c r="AP76" s="235"/>
      <c r="AQ76" s="187">
        <v>2</v>
      </c>
      <c r="AR76" s="188"/>
      <c r="AS76" s="188"/>
      <c r="AT76" s="188"/>
      <c r="AU76" s="188"/>
      <c r="AV76" s="187"/>
      <c r="AW76" s="216"/>
      <c r="AX76" s="216"/>
      <c r="AY76" s="216"/>
      <c r="AZ76" s="216"/>
      <c r="BA76" s="120"/>
      <c r="BB76" s="239">
        <f t="shared" si="45"/>
        <v>15</v>
      </c>
      <c r="BC76" s="107">
        <f t="shared" si="47"/>
        <v>0</v>
      </c>
      <c r="BD76" s="107">
        <f t="shared" si="46"/>
        <v>0</v>
      </c>
      <c r="BE76" s="107">
        <f t="shared" si="46"/>
        <v>15</v>
      </c>
      <c r="BF76" s="107">
        <f t="shared" si="46"/>
        <v>0</v>
      </c>
      <c r="BG76" s="187">
        <f t="shared" si="36"/>
        <v>2</v>
      </c>
      <c r="BH76" s="218"/>
      <c r="BI76" s="219"/>
      <c r="BJ76" s="220"/>
      <c r="BK76" s="221"/>
      <c r="BL76" s="218"/>
      <c r="BM76" s="221"/>
      <c r="BN76" s="218"/>
      <c r="BO76" s="219"/>
      <c r="BP76" s="220"/>
      <c r="BQ76" s="222"/>
      <c r="BR76" s="218"/>
      <c r="BS76" s="219"/>
      <c r="BT76" s="220"/>
      <c r="BU76" s="221"/>
      <c r="BV76" s="218"/>
      <c r="BW76" s="223"/>
      <c r="BX76" s="221"/>
      <c r="BY76" s="224"/>
      <c r="BZ76" s="218"/>
      <c r="CA76" s="221"/>
      <c r="CB76" s="218"/>
      <c r="CC76" s="221"/>
      <c r="CD76" s="218"/>
      <c r="CE76" s="221"/>
      <c r="CF76" s="229"/>
      <c r="CG76" s="281"/>
      <c r="CH76" s="130"/>
      <c r="CI76" s="131"/>
      <c r="CJ76" s="130"/>
      <c r="CK76" s="131"/>
      <c r="CL76" s="201"/>
      <c r="CM76" s="202"/>
      <c r="CN76" s="130"/>
      <c r="CO76" s="131"/>
      <c r="CP76" s="282"/>
      <c r="CQ76" s="221"/>
      <c r="CR76" s="283"/>
      <c r="CS76" s="221"/>
      <c r="CT76" s="218"/>
      <c r="CU76" s="221"/>
      <c r="CV76" s="218"/>
      <c r="CW76" s="221"/>
      <c r="CX76" s="102"/>
      <c r="CY76" s="120"/>
      <c r="CZ76" s="140"/>
      <c r="DA76" s="120"/>
      <c r="DB76" s="140"/>
      <c r="DC76" s="140"/>
      <c r="DD76" s="23"/>
      <c r="DE76" s="23"/>
      <c r="DF76" s="23"/>
      <c r="DG76" s="107"/>
      <c r="DH76" s="120"/>
      <c r="DI76" s="196"/>
      <c r="DJ76" s="120"/>
      <c r="DK76" s="120"/>
      <c r="DL76" s="120"/>
      <c r="DM76" s="120"/>
      <c r="DN76" s="83"/>
      <c r="DO76" s="84"/>
      <c r="DP76" s="84"/>
      <c r="DQ76" s="84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120">
        <f t="shared" si="48"/>
        <v>2</v>
      </c>
      <c r="EC76" s="121">
        <f t="shared" si="51"/>
        <v>15</v>
      </c>
      <c r="ED76" s="122">
        <f t="shared" si="52"/>
        <v>2</v>
      </c>
      <c r="EE76" s="410">
        <v>2</v>
      </c>
      <c r="EF76" s="88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</row>
    <row r="77" spans="1:215" s="19" customFormat="1" ht="19.899999999999999" customHeight="1">
      <c r="A77" s="600" t="s">
        <v>382</v>
      </c>
      <c r="B77" s="601"/>
      <c r="C77" s="601"/>
      <c r="D77" s="601"/>
      <c r="E77" s="601"/>
      <c r="F77" s="601"/>
      <c r="G77" s="601"/>
      <c r="H77" s="601"/>
      <c r="I77" s="601"/>
      <c r="J77" s="601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601"/>
      <c r="V77" s="601"/>
      <c r="W77" s="601"/>
      <c r="X77" s="601"/>
      <c r="Y77" s="601"/>
      <c r="Z77" s="601"/>
      <c r="AA77" s="601"/>
      <c r="AB77" s="601"/>
      <c r="AC77" s="601"/>
      <c r="AD77" s="601"/>
      <c r="AE77" s="601"/>
      <c r="AF77" s="601"/>
      <c r="AG77" s="601"/>
      <c r="AH77" s="601"/>
      <c r="AI77" s="601"/>
      <c r="AJ77" s="601"/>
      <c r="AK77" s="601"/>
      <c r="AL77" s="601"/>
      <c r="AM77" s="601"/>
      <c r="AN77" s="601"/>
      <c r="AO77" s="601"/>
      <c r="AP77" s="601"/>
      <c r="AQ77" s="601"/>
      <c r="AR77" s="601"/>
      <c r="AS77" s="601"/>
      <c r="AT77" s="601"/>
      <c r="AU77" s="601"/>
      <c r="AV77" s="601"/>
      <c r="AW77" s="601"/>
      <c r="AX77" s="601"/>
      <c r="AY77" s="601"/>
      <c r="AZ77" s="601"/>
      <c r="BA77" s="602"/>
      <c r="BB77" s="299">
        <f t="shared" ref="BB77:BG77" si="53">SUM(BB78:BB94)</f>
        <v>505</v>
      </c>
      <c r="BC77" s="299">
        <f t="shared" si="53"/>
        <v>185</v>
      </c>
      <c r="BD77" s="299">
        <f t="shared" si="53"/>
        <v>320</v>
      </c>
      <c r="BE77" s="299">
        <f t="shared" si="53"/>
        <v>0</v>
      </c>
      <c r="BF77" s="299">
        <f t="shared" si="53"/>
        <v>0</v>
      </c>
      <c r="BG77" s="156">
        <f t="shared" si="53"/>
        <v>47</v>
      </c>
      <c r="BH77" s="270"/>
      <c r="BI77" s="271"/>
      <c r="BJ77" s="241"/>
      <c r="BK77" s="272"/>
      <c r="BL77" s="270"/>
      <c r="BM77" s="272"/>
      <c r="BN77" s="270"/>
      <c r="BO77" s="271"/>
      <c r="BP77" s="241"/>
      <c r="BQ77" s="273"/>
      <c r="BR77" s="270"/>
      <c r="BS77" s="271"/>
      <c r="BT77" s="241"/>
      <c r="BU77" s="272"/>
      <c r="BV77" s="270"/>
      <c r="BW77" s="271"/>
      <c r="BX77" s="272"/>
      <c r="BY77" s="274"/>
      <c r="BZ77" s="270"/>
      <c r="CA77" s="272"/>
      <c r="CB77" s="275"/>
      <c r="CC77" s="272"/>
      <c r="CD77" s="270"/>
      <c r="CE77" s="272"/>
      <c r="CF77" s="275"/>
      <c r="CG77" s="276"/>
      <c r="CH77" s="270"/>
      <c r="CI77" s="272"/>
      <c r="CJ77" s="270"/>
      <c r="CK77" s="272"/>
      <c r="CL77" s="270"/>
      <c r="CM77" s="272"/>
      <c r="CN77" s="270"/>
      <c r="CO77" s="272"/>
      <c r="CP77" s="277"/>
      <c r="CQ77" s="272"/>
      <c r="CR77" s="278"/>
      <c r="CS77" s="272"/>
      <c r="CT77" s="270"/>
      <c r="CU77" s="272"/>
      <c r="CV77" s="270"/>
      <c r="CW77" s="272"/>
      <c r="CX77" s="241"/>
      <c r="CY77" s="272"/>
      <c r="CZ77" s="208"/>
      <c r="DA77" s="272"/>
      <c r="DB77" s="208"/>
      <c r="DC77" s="208"/>
      <c r="DD77" s="275"/>
      <c r="DE77" s="275"/>
      <c r="DF77" s="275"/>
      <c r="DG77" s="270"/>
      <c r="DH77" s="272"/>
      <c r="DI77" s="207"/>
      <c r="DJ77" s="272"/>
      <c r="DK77" s="272"/>
      <c r="DL77" s="272"/>
      <c r="DM77" s="272"/>
      <c r="DN77" s="209"/>
      <c r="DO77" s="279"/>
      <c r="DP77" s="279"/>
      <c r="DQ77" s="279"/>
      <c r="DR77" s="280"/>
      <c r="DS77" s="280"/>
      <c r="DT77" s="280"/>
      <c r="DU77" s="280"/>
      <c r="DV77" s="280"/>
      <c r="DW77" s="280"/>
      <c r="DX77" s="280"/>
      <c r="DY77" s="280"/>
      <c r="DZ77" s="280"/>
      <c r="EA77" s="280"/>
      <c r="EB77" s="120"/>
      <c r="EC77" s="121"/>
      <c r="ED77" s="122"/>
      <c r="EE77" s="410"/>
      <c r="EF77" s="88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</row>
    <row r="78" spans="1:215" ht="21" customHeight="1">
      <c r="A78" s="107">
        <v>1</v>
      </c>
      <c r="B78" s="78" t="s">
        <v>183</v>
      </c>
      <c r="C78" s="197" t="s">
        <v>112</v>
      </c>
      <c r="D78" s="123"/>
      <c r="E78" s="123"/>
      <c r="F78" s="123"/>
      <c r="G78" s="123"/>
      <c r="H78" s="107"/>
      <c r="I78" s="123"/>
      <c r="J78" s="123"/>
      <c r="K78" s="123"/>
      <c r="L78" s="123"/>
      <c r="M78" s="107"/>
      <c r="N78" s="124"/>
      <c r="O78" s="124"/>
      <c r="P78" s="124"/>
      <c r="Q78" s="124"/>
      <c r="R78" s="120"/>
      <c r="S78" s="124"/>
      <c r="T78" s="124"/>
      <c r="U78" s="124"/>
      <c r="V78" s="124"/>
      <c r="W78" s="107"/>
      <c r="X78" s="125"/>
      <c r="Y78" s="125"/>
      <c r="Z78" s="125"/>
      <c r="AA78" s="125"/>
      <c r="AB78" s="120"/>
      <c r="AC78" s="125">
        <v>15</v>
      </c>
      <c r="AD78" s="125">
        <v>15</v>
      </c>
      <c r="AE78" s="125"/>
      <c r="AF78" s="125"/>
      <c r="AG78" s="120">
        <v>2</v>
      </c>
      <c r="AH78" s="186"/>
      <c r="AI78" s="186"/>
      <c r="AJ78" s="186"/>
      <c r="AK78" s="186"/>
      <c r="AL78" s="107"/>
      <c r="AM78" s="290"/>
      <c r="AN78" s="290"/>
      <c r="AO78" s="290"/>
      <c r="AP78" s="290"/>
      <c r="AQ78" s="101"/>
      <c r="AR78" s="291"/>
      <c r="AS78" s="291"/>
      <c r="AT78" s="291"/>
      <c r="AU78" s="291"/>
      <c r="AV78" s="213"/>
      <c r="AW78" s="188"/>
      <c r="AX78" s="188"/>
      <c r="AY78" s="188"/>
      <c r="AZ78" s="188"/>
      <c r="BA78" s="187"/>
      <c r="BB78" s="239">
        <f>BC78+BD78+BE78+BF78</f>
        <v>30</v>
      </c>
      <c r="BC78" s="107">
        <f>D78+I78+N78+S78+X78+AC78+AH78+AM78+AR78+AW78</f>
        <v>15</v>
      </c>
      <c r="BD78" s="107">
        <f t="shared" ref="BD78:BF94" si="54">E78+J78+O78+T78+Y78+AD78+AI78+AN78+AS78+AX78</f>
        <v>15</v>
      </c>
      <c r="BE78" s="107">
        <f t="shared" si="54"/>
        <v>0</v>
      </c>
      <c r="BF78" s="107">
        <f t="shared" si="54"/>
        <v>0</v>
      </c>
      <c r="BG78" s="187">
        <f>SUM(H78,M78,R78,W78,AB78,AG78,AL78,AQ78,AV78,BA78)</f>
        <v>2</v>
      </c>
      <c r="BH78" s="107"/>
      <c r="BI78" s="134"/>
      <c r="BJ78" s="102"/>
      <c r="BK78" s="120"/>
      <c r="BL78" s="107"/>
      <c r="BM78" s="120"/>
      <c r="BN78" s="107"/>
      <c r="BO78" s="134"/>
      <c r="BP78" s="102"/>
      <c r="BQ78" s="193"/>
      <c r="BR78" s="107"/>
      <c r="BS78" s="134"/>
      <c r="BT78" s="102"/>
      <c r="BU78" s="120"/>
      <c r="BV78" s="107"/>
      <c r="BW78" s="134"/>
      <c r="BX78" s="120"/>
      <c r="BY78" s="122"/>
      <c r="BZ78" s="130"/>
      <c r="CA78" s="131"/>
      <c r="CB78" s="201"/>
      <c r="CC78" s="131"/>
      <c r="CD78" s="130"/>
      <c r="CE78" s="131"/>
      <c r="CF78" s="201"/>
      <c r="CG78" s="202"/>
      <c r="CH78" s="130"/>
      <c r="CI78" s="131"/>
      <c r="CJ78" s="130"/>
      <c r="CK78" s="131"/>
      <c r="CL78" s="130"/>
      <c r="CM78" s="131"/>
      <c r="CN78" s="130"/>
      <c r="CO78" s="131"/>
      <c r="CP78" s="195"/>
      <c r="CQ78" s="131"/>
      <c r="CR78" s="138"/>
      <c r="CS78" s="131"/>
      <c r="CT78" s="130"/>
      <c r="CU78" s="131"/>
      <c r="CV78" s="130"/>
      <c r="CW78" s="131"/>
      <c r="CX78" s="102"/>
      <c r="CY78" s="120"/>
      <c r="CZ78" s="140"/>
      <c r="DA78" s="120"/>
      <c r="DB78" s="140"/>
      <c r="DC78" s="140"/>
      <c r="DD78" s="23"/>
      <c r="DE78" s="23"/>
      <c r="DF78" s="23"/>
      <c r="DG78" s="107"/>
      <c r="DH78" s="120"/>
      <c r="DI78" s="196"/>
      <c r="DJ78" s="120"/>
      <c r="DK78" s="120"/>
      <c r="DL78" s="120"/>
      <c r="DM78" s="120"/>
      <c r="DN78" s="83"/>
      <c r="DO78" s="84"/>
      <c r="DP78" s="84"/>
      <c r="DQ78" s="84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120">
        <f>BG78</f>
        <v>2</v>
      </c>
      <c r="EC78" s="121">
        <f t="shared" ref="EC78:EC90" si="55">BB78</f>
        <v>30</v>
      </c>
      <c r="ED78" s="122">
        <f t="shared" ref="ED78:ED90" si="56">BG78</f>
        <v>2</v>
      </c>
      <c r="EE78" s="410"/>
      <c r="EF78" s="88"/>
    </row>
    <row r="79" spans="1:215" ht="27" customHeight="1">
      <c r="A79" s="107">
        <v>2</v>
      </c>
      <c r="B79" s="78" t="s">
        <v>178</v>
      </c>
      <c r="C79" s="197" t="s">
        <v>108</v>
      </c>
      <c r="D79" s="123"/>
      <c r="E79" s="123"/>
      <c r="F79" s="123"/>
      <c r="G79" s="123"/>
      <c r="H79" s="107"/>
      <c r="I79" s="123"/>
      <c r="J79" s="123"/>
      <c r="K79" s="123"/>
      <c r="L79" s="123"/>
      <c r="M79" s="107"/>
      <c r="N79" s="124">
        <v>10</v>
      </c>
      <c r="O79" s="300">
        <v>20</v>
      </c>
      <c r="P79" s="124"/>
      <c r="Q79" s="124"/>
      <c r="R79" s="120">
        <v>3</v>
      </c>
      <c r="S79" s="124"/>
      <c r="T79" s="124"/>
      <c r="U79" s="124"/>
      <c r="V79" s="124"/>
      <c r="W79" s="107"/>
      <c r="X79" s="125"/>
      <c r="Y79" s="125"/>
      <c r="Z79" s="125"/>
      <c r="AA79" s="125"/>
      <c r="AB79" s="120"/>
      <c r="AC79" s="125"/>
      <c r="AD79" s="125"/>
      <c r="AE79" s="125"/>
      <c r="AF79" s="125"/>
      <c r="AG79" s="107"/>
      <c r="AH79" s="186"/>
      <c r="AI79" s="186"/>
      <c r="AJ79" s="186"/>
      <c r="AK79" s="186"/>
      <c r="AL79" s="107"/>
      <c r="AM79" s="290"/>
      <c r="AN79" s="290"/>
      <c r="AO79" s="290"/>
      <c r="AP79" s="290"/>
      <c r="AQ79" s="101"/>
      <c r="AR79" s="291"/>
      <c r="AS79" s="291"/>
      <c r="AT79" s="291"/>
      <c r="AU79" s="291"/>
      <c r="AV79" s="213"/>
      <c r="AW79" s="188"/>
      <c r="AX79" s="188"/>
      <c r="AY79" s="188"/>
      <c r="AZ79" s="188"/>
      <c r="BA79" s="187"/>
      <c r="BB79" s="239">
        <f t="shared" ref="BB79:BB94" si="57">BC79+BD79+BE79+BF79</f>
        <v>30</v>
      </c>
      <c r="BC79" s="107">
        <f t="shared" ref="BC79:BC94" si="58">D79+I79+N79+S79+X79+AC79+AH79+AM79+AR79+AW79</f>
        <v>10</v>
      </c>
      <c r="BD79" s="107">
        <f t="shared" si="54"/>
        <v>20</v>
      </c>
      <c r="BE79" s="107">
        <f t="shared" si="54"/>
        <v>0</v>
      </c>
      <c r="BF79" s="107">
        <f t="shared" si="54"/>
        <v>0</v>
      </c>
      <c r="BG79" s="187">
        <f t="shared" ref="BG79:BG94" si="59">SUM(H79,M79,R79,W79,AB79,AG79,AL79,AQ79,AV79,BA79)</f>
        <v>3</v>
      </c>
      <c r="BH79" s="107"/>
      <c r="BI79" s="134"/>
      <c r="BJ79" s="102"/>
      <c r="BK79" s="120"/>
      <c r="BL79" s="107"/>
      <c r="BM79" s="120"/>
      <c r="BN79" s="107"/>
      <c r="BO79" s="134"/>
      <c r="BP79" s="102"/>
      <c r="BQ79" s="193"/>
      <c r="BR79" s="107"/>
      <c r="BS79" s="134"/>
      <c r="BT79" s="102"/>
      <c r="BU79" s="120"/>
      <c r="BV79" s="107"/>
      <c r="BW79" s="134"/>
      <c r="BX79" s="120"/>
      <c r="BY79" s="122"/>
      <c r="BZ79" s="130"/>
      <c r="CA79" s="131"/>
      <c r="CB79" s="201"/>
      <c r="CC79" s="131"/>
      <c r="CD79" s="130"/>
      <c r="CE79" s="131"/>
      <c r="CF79" s="201"/>
      <c r="CG79" s="202"/>
      <c r="CH79" s="130"/>
      <c r="CI79" s="301"/>
      <c r="CJ79" s="302"/>
      <c r="CK79" s="301"/>
      <c r="CL79" s="302"/>
      <c r="CM79" s="301"/>
      <c r="CN79" s="302"/>
      <c r="CO79" s="301"/>
      <c r="CP79" s="303"/>
      <c r="CQ79" s="301"/>
      <c r="CR79" s="302"/>
      <c r="CS79" s="301"/>
      <c r="CT79" s="302"/>
      <c r="CU79" s="301"/>
      <c r="CV79" s="302"/>
      <c r="CW79" s="301"/>
      <c r="CX79" s="86"/>
      <c r="CY79" s="87"/>
      <c r="CZ79" s="95"/>
      <c r="DA79" s="87"/>
      <c r="DB79" s="95"/>
      <c r="DC79" s="95"/>
      <c r="DD79" s="84"/>
      <c r="DE79" s="84"/>
      <c r="DF79" s="84"/>
      <c r="DG79" s="86"/>
      <c r="DH79" s="87"/>
      <c r="DI79" s="95"/>
      <c r="DJ79" s="87"/>
      <c r="DK79" s="87"/>
      <c r="DL79" s="87"/>
      <c r="DM79" s="87"/>
      <c r="DN79" s="96"/>
      <c r="DO79" s="84"/>
      <c r="DP79" s="84"/>
      <c r="DQ79" s="84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120">
        <f t="shared" ref="EB79:EB94" si="60">BG79</f>
        <v>3</v>
      </c>
      <c r="EC79" s="121">
        <f t="shared" si="55"/>
        <v>30</v>
      </c>
      <c r="ED79" s="122">
        <f t="shared" si="56"/>
        <v>3</v>
      </c>
      <c r="EE79" s="410"/>
      <c r="EF79" s="88"/>
    </row>
    <row r="80" spans="1:215" ht="21" customHeight="1">
      <c r="A80" s="107">
        <v>3</v>
      </c>
      <c r="B80" s="82" t="s">
        <v>179</v>
      </c>
      <c r="C80" s="197" t="s">
        <v>378</v>
      </c>
      <c r="D80" s="123"/>
      <c r="E80" s="123"/>
      <c r="F80" s="123"/>
      <c r="G80" s="123"/>
      <c r="H80" s="107"/>
      <c r="I80" s="123"/>
      <c r="J80" s="123"/>
      <c r="K80" s="123"/>
      <c r="L80" s="123"/>
      <c r="M80" s="107"/>
      <c r="N80" s="124">
        <v>10</v>
      </c>
      <c r="O80" s="124">
        <v>20</v>
      </c>
      <c r="P80" s="124"/>
      <c r="Q80" s="124"/>
      <c r="R80" s="120">
        <v>3</v>
      </c>
      <c r="S80" s="124">
        <v>5</v>
      </c>
      <c r="T80" s="124">
        <v>25</v>
      </c>
      <c r="U80" s="124"/>
      <c r="V80" s="124"/>
      <c r="W80" s="120">
        <v>3</v>
      </c>
      <c r="X80" s="125"/>
      <c r="Y80" s="125"/>
      <c r="Z80" s="125"/>
      <c r="AA80" s="125"/>
      <c r="AB80" s="120"/>
      <c r="AC80" s="125"/>
      <c r="AD80" s="125"/>
      <c r="AE80" s="125"/>
      <c r="AF80" s="125"/>
      <c r="AG80" s="107"/>
      <c r="AH80" s="186"/>
      <c r="AI80" s="186"/>
      <c r="AJ80" s="186"/>
      <c r="AK80" s="186"/>
      <c r="AL80" s="107"/>
      <c r="AM80" s="290"/>
      <c r="AN80" s="290"/>
      <c r="AO80" s="290"/>
      <c r="AP80" s="290"/>
      <c r="AQ80" s="101"/>
      <c r="AR80" s="291"/>
      <c r="AS80" s="291"/>
      <c r="AT80" s="291"/>
      <c r="AU80" s="291"/>
      <c r="AV80" s="213"/>
      <c r="AW80" s="188"/>
      <c r="AX80" s="188"/>
      <c r="AY80" s="188"/>
      <c r="AZ80" s="188"/>
      <c r="BA80" s="107"/>
      <c r="BB80" s="239">
        <f t="shared" si="57"/>
        <v>60</v>
      </c>
      <c r="BC80" s="107">
        <f t="shared" si="58"/>
        <v>15</v>
      </c>
      <c r="BD80" s="107">
        <f t="shared" si="54"/>
        <v>45</v>
      </c>
      <c r="BE80" s="107">
        <f t="shared" si="54"/>
        <v>0</v>
      </c>
      <c r="BF80" s="107">
        <f t="shared" si="54"/>
        <v>0</v>
      </c>
      <c r="BG80" s="187">
        <f t="shared" si="59"/>
        <v>6</v>
      </c>
      <c r="BH80" s="23"/>
      <c r="BI80" s="215"/>
      <c r="BJ80" s="23"/>
      <c r="BK80" s="215"/>
      <c r="BL80" s="23"/>
      <c r="BM80" s="215"/>
      <c r="BN80" s="23"/>
      <c r="BO80" s="215"/>
      <c r="BP80" s="23"/>
      <c r="BQ80" s="304"/>
      <c r="BR80" s="23"/>
      <c r="BS80" s="215"/>
      <c r="BT80" s="23"/>
      <c r="BU80" s="215"/>
      <c r="BV80" s="23"/>
      <c r="BW80" s="215"/>
      <c r="BX80" s="215"/>
      <c r="BY80" s="122"/>
      <c r="BZ80" s="23"/>
      <c r="CA80" s="215"/>
      <c r="CB80" s="23"/>
      <c r="CC80" s="215"/>
      <c r="CD80" s="107"/>
      <c r="CE80" s="120"/>
      <c r="CF80" s="23"/>
      <c r="CG80" s="215"/>
      <c r="CH80" s="107"/>
      <c r="CI80" s="87"/>
      <c r="CJ80" s="86"/>
      <c r="CK80" s="87"/>
      <c r="CL80" s="84"/>
      <c r="CM80" s="85"/>
      <c r="CN80" s="86"/>
      <c r="CO80" s="87"/>
      <c r="CP80" s="94"/>
      <c r="CQ80" s="87"/>
      <c r="CR80" s="86"/>
      <c r="CS80" s="87"/>
      <c r="CT80" s="86"/>
      <c r="CU80" s="87"/>
      <c r="CV80" s="86"/>
      <c r="CW80" s="87"/>
      <c r="CX80" s="86"/>
      <c r="CY80" s="87"/>
      <c r="CZ80" s="95"/>
      <c r="DA80" s="87"/>
      <c r="DB80" s="95"/>
      <c r="DC80" s="89"/>
      <c r="DD80" s="84"/>
      <c r="DE80" s="84"/>
      <c r="DF80" s="84"/>
      <c r="DG80" s="86"/>
      <c r="DH80" s="87"/>
      <c r="DI80" s="95"/>
      <c r="DJ80" s="84"/>
      <c r="DK80" s="84"/>
      <c r="DL80" s="87"/>
      <c r="DM80" s="87"/>
      <c r="DN80" s="96"/>
      <c r="DO80" s="84"/>
      <c r="DP80" s="84"/>
      <c r="DQ80" s="84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120">
        <f t="shared" si="60"/>
        <v>6</v>
      </c>
      <c r="EC80" s="121">
        <f t="shared" si="55"/>
        <v>60</v>
      </c>
      <c r="ED80" s="122">
        <f t="shared" si="56"/>
        <v>6</v>
      </c>
      <c r="EE80" s="410"/>
      <c r="EF80" s="88"/>
    </row>
    <row r="81" spans="1:215" ht="21" customHeight="1">
      <c r="A81" s="107">
        <v>4</v>
      </c>
      <c r="B81" s="305" t="s">
        <v>184</v>
      </c>
      <c r="C81" s="197" t="s">
        <v>112</v>
      </c>
      <c r="D81" s="123"/>
      <c r="E81" s="123"/>
      <c r="F81" s="123"/>
      <c r="G81" s="123"/>
      <c r="H81" s="185"/>
      <c r="I81" s="123"/>
      <c r="J81" s="123"/>
      <c r="K81" s="123"/>
      <c r="L81" s="123"/>
      <c r="M81" s="185"/>
      <c r="N81" s="124"/>
      <c r="O81" s="124"/>
      <c r="P81" s="124"/>
      <c r="Q81" s="124"/>
      <c r="R81" s="185"/>
      <c r="S81" s="124"/>
      <c r="T81" s="124"/>
      <c r="U81" s="124"/>
      <c r="V81" s="124"/>
      <c r="W81" s="185"/>
      <c r="X81" s="234"/>
      <c r="Y81" s="125"/>
      <c r="Z81" s="125"/>
      <c r="AA81" s="125"/>
      <c r="AB81" s="120"/>
      <c r="AC81" s="125">
        <v>15</v>
      </c>
      <c r="AD81" s="125">
        <v>15</v>
      </c>
      <c r="AE81" s="125"/>
      <c r="AF81" s="125"/>
      <c r="AG81" s="120">
        <v>2</v>
      </c>
      <c r="AH81" s="186"/>
      <c r="AI81" s="186"/>
      <c r="AJ81" s="186"/>
      <c r="AK81" s="186"/>
      <c r="AL81" s="107"/>
      <c r="AM81" s="186"/>
      <c r="AN81" s="186"/>
      <c r="AO81" s="186"/>
      <c r="AP81" s="186"/>
      <c r="AQ81" s="107"/>
      <c r="AR81" s="188"/>
      <c r="AS81" s="188"/>
      <c r="AT81" s="188"/>
      <c r="AU81" s="188"/>
      <c r="AV81" s="107"/>
      <c r="AW81" s="188"/>
      <c r="AX81" s="188"/>
      <c r="AY81" s="188"/>
      <c r="AZ81" s="188"/>
      <c r="BA81" s="23"/>
      <c r="BB81" s="239">
        <f t="shared" si="57"/>
        <v>30</v>
      </c>
      <c r="BC81" s="107">
        <f t="shared" si="58"/>
        <v>15</v>
      </c>
      <c r="BD81" s="107">
        <f t="shared" si="54"/>
        <v>15</v>
      </c>
      <c r="BE81" s="107">
        <f t="shared" si="54"/>
        <v>0</v>
      </c>
      <c r="BF81" s="107">
        <f t="shared" si="54"/>
        <v>0</v>
      </c>
      <c r="BG81" s="187">
        <f t="shared" si="59"/>
        <v>2</v>
      </c>
      <c r="BH81" s="107"/>
      <c r="BI81" s="134"/>
      <c r="BJ81" s="102"/>
      <c r="BK81" s="120"/>
      <c r="BL81" s="107"/>
      <c r="BM81" s="120"/>
      <c r="BN81" s="107"/>
      <c r="BO81" s="134"/>
      <c r="BP81" s="102"/>
      <c r="BQ81" s="193"/>
      <c r="BR81" s="107"/>
      <c r="BS81" s="134"/>
      <c r="BT81" s="102"/>
      <c r="BU81" s="120"/>
      <c r="BV81" s="107"/>
      <c r="BW81" s="134"/>
      <c r="BX81" s="120"/>
      <c r="BY81" s="122"/>
      <c r="BZ81" s="130"/>
      <c r="CA81" s="131"/>
      <c r="CB81" s="201"/>
      <c r="CC81" s="131"/>
      <c r="CD81" s="130"/>
      <c r="CE81" s="131"/>
      <c r="CF81" s="201"/>
      <c r="CG81" s="202"/>
      <c r="CH81" s="130"/>
      <c r="CI81" s="131"/>
      <c r="CJ81" s="130"/>
      <c r="CK81" s="131"/>
      <c r="CL81" s="130"/>
      <c r="CM81" s="131"/>
      <c r="CN81" s="130"/>
      <c r="CO81" s="131"/>
      <c r="CP81" s="195"/>
      <c r="CQ81" s="131"/>
      <c r="CR81" s="130"/>
      <c r="CS81" s="131"/>
      <c r="CT81" s="130"/>
      <c r="CU81" s="131"/>
      <c r="CV81" s="130"/>
      <c r="CW81" s="131"/>
      <c r="CX81" s="102"/>
      <c r="CY81" s="120"/>
      <c r="CZ81" s="140"/>
      <c r="DA81" s="120"/>
      <c r="DB81" s="140"/>
      <c r="DC81" s="140"/>
      <c r="DD81" s="23"/>
      <c r="DE81" s="23"/>
      <c r="DF81" s="23"/>
      <c r="DG81" s="107"/>
      <c r="DH81" s="120"/>
      <c r="DI81" s="196"/>
      <c r="DJ81" s="120"/>
      <c r="DK81" s="120"/>
      <c r="DL81" s="120"/>
      <c r="DM81" s="120"/>
      <c r="DN81" s="83"/>
      <c r="DO81" s="84"/>
      <c r="DP81" s="84"/>
      <c r="DQ81" s="84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120">
        <f t="shared" si="60"/>
        <v>2</v>
      </c>
      <c r="EC81" s="121">
        <f t="shared" si="55"/>
        <v>30</v>
      </c>
      <c r="ED81" s="122">
        <f t="shared" si="56"/>
        <v>2</v>
      </c>
      <c r="EE81" s="410"/>
      <c r="EF81" s="88"/>
    </row>
    <row r="82" spans="1:215" ht="21" customHeight="1">
      <c r="A82" s="107">
        <v>5</v>
      </c>
      <c r="B82" s="293" t="s">
        <v>185</v>
      </c>
      <c r="C82" s="197" t="s">
        <v>112</v>
      </c>
      <c r="D82" s="123"/>
      <c r="E82" s="123"/>
      <c r="F82" s="123"/>
      <c r="G82" s="123"/>
      <c r="H82" s="185"/>
      <c r="I82" s="123"/>
      <c r="J82" s="123"/>
      <c r="K82" s="123"/>
      <c r="L82" s="123"/>
      <c r="M82" s="185"/>
      <c r="N82" s="124"/>
      <c r="O82" s="124"/>
      <c r="P82" s="124"/>
      <c r="Q82" s="124"/>
      <c r="R82" s="185"/>
      <c r="S82" s="124"/>
      <c r="T82" s="124"/>
      <c r="U82" s="124"/>
      <c r="V82" s="124"/>
      <c r="W82" s="185"/>
      <c r="X82" s="234"/>
      <c r="Y82" s="125"/>
      <c r="Z82" s="125"/>
      <c r="AA82" s="125"/>
      <c r="AB82" s="120"/>
      <c r="AC82" s="125"/>
      <c r="AD82" s="125">
        <v>15</v>
      </c>
      <c r="AE82" s="125"/>
      <c r="AF82" s="125"/>
      <c r="AG82" s="120">
        <v>2</v>
      </c>
      <c r="AH82" s="288"/>
      <c r="AI82" s="288"/>
      <c r="AJ82" s="288"/>
      <c r="AK82" s="288"/>
      <c r="AL82" s="23"/>
      <c r="AM82" s="288"/>
      <c r="AN82" s="288"/>
      <c r="AO82" s="288"/>
      <c r="AP82" s="288"/>
      <c r="AQ82" s="307"/>
      <c r="AR82" s="289"/>
      <c r="AS82" s="289"/>
      <c r="AT82" s="289"/>
      <c r="AU82" s="289"/>
      <c r="AV82" s="308"/>
      <c r="AW82" s="289"/>
      <c r="AX82" s="289"/>
      <c r="AY82" s="289"/>
      <c r="AZ82" s="289"/>
      <c r="BA82" s="107"/>
      <c r="BB82" s="239">
        <f t="shared" si="57"/>
        <v>15</v>
      </c>
      <c r="BC82" s="107">
        <f t="shared" si="58"/>
        <v>0</v>
      </c>
      <c r="BD82" s="107">
        <f t="shared" si="54"/>
        <v>15</v>
      </c>
      <c r="BE82" s="107">
        <f t="shared" si="54"/>
        <v>0</v>
      </c>
      <c r="BF82" s="107">
        <f t="shared" si="54"/>
        <v>0</v>
      </c>
      <c r="BG82" s="187">
        <f t="shared" si="59"/>
        <v>2</v>
      </c>
      <c r="BH82" s="86"/>
      <c r="BI82" s="87"/>
      <c r="BJ82" s="86"/>
      <c r="BK82" s="87"/>
      <c r="BL82" s="86"/>
      <c r="BM82" s="87"/>
      <c r="BN82" s="86"/>
      <c r="BO82" s="87"/>
      <c r="BP82" s="86"/>
      <c r="BQ82" s="309"/>
      <c r="BR82" s="86"/>
      <c r="BS82" s="87"/>
      <c r="BT82" s="86"/>
      <c r="BU82" s="87"/>
      <c r="BV82" s="86"/>
      <c r="BW82" s="87"/>
      <c r="BX82" s="87"/>
      <c r="BY82" s="89"/>
      <c r="BZ82" s="302"/>
      <c r="CA82" s="301"/>
      <c r="CB82" s="310"/>
      <c r="CC82" s="301"/>
      <c r="CD82" s="302"/>
      <c r="CE82" s="301"/>
      <c r="CF82" s="310"/>
      <c r="CG82" s="311"/>
      <c r="CH82" s="130"/>
      <c r="CI82" s="131"/>
      <c r="CJ82" s="130"/>
      <c r="CK82" s="131"/>
      <c r="CL82" s="130"/>
      <c r="CM82" s="131"/>
      <c r="CN82" s="130"/>
      <c r="CO82" s="131"/>
      <c r="CP82" s="195"/>
      <c r="CQ82" s="131"/>
      <c r="CR82" s="130"/>
      <c r="CS82" s="131"/>
      <c r="CT82" s="130"/>
      <c r="CU82" s="131"/>
      <c r="CV82" s="130"/>
      <c r="CW82" s="131"/>
      <c r="CX82" s="86"/>
      <c r="CY82" s="87"/>
      <c r="CZ82" s="95"/>
      <c r="DA82" s="87"/>
      <c r="DB82" s="95"/>
      <c r="DC82" s="95"/>
      <c r="DD82" s="84"/>
      <c r="DE82" s="84"/>
      <c r="DF82" s="84"/>
      <c r="DG82" s="86"/>
      <c r="DH82" s="87"/>
      <c r="DI82" s="95"/>
      <c r="DJ82" s="87"/>
      <c r="DK82" s="87"/>
      <c r="DL82" s="87"/>
      <c r="DM82" s="87"/>
      <c r="DN82" s="96"/>
      <c r="DO82" s="84"/>
      <c r="DP82" s="84"/>
      <c r="DQ82" s="84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120">
        <f t="shared" si="60"/>
        <v>2</v>
      </c>
      <c r="EC82" s="121">
        <f t="shared" si="55"/>
        <v>15</v>
      </c>
      <c r="ED82" s="122">
        <f t="shared" si="56"/>
        <v>2</v>
      </c>
      <c r="EE82" s="410"/>
      <c r="EF82" s="88"/>
    </row>
    <row r="83" spans="1:215" ht="27" customHeight="1">
      <c r="A83" s="107">
        <v>6</v>
      </c>
      <c r="B83" s="78" t="s">
        <v>180</v>
      </c>
      <c r="C83" s="197" t="s">
        <v>108</v>
      </c>
      <c r="D83" s="123"/>
      <c r="E83" s="123"/>
      <c r="F83" s="123"/>
      <c r="G83" s="123"/>
      <c r="H83" s="185"/>
      <c r="I83" s="123"/>
      <c r="J83" s="123"/>
      <c r="K83" s="123"/>
      <c r="L83" s="123"/>
      <c r="M83" s="185"/>
      <c r="N83" s="124"/>
      <c r="O83" s="124"/>
      <c r="P83" s="124"/>
      <c r="Q83" s="124"/>
      <c r="R83" s="185"/>
      <c r="S83" s="124">
        <v>15</v>
      </c>
      <c r="T83" s="124">
        <v>30</v>
      </c>
      <c r="U83" s="124"/>
      <c r="V83" s="124"/>
      <c r="W83" s="185">
        <v>4</v>
      </c>
      <c r="X83" s="234"/>
      <c r="Y83" s="125"/>
      <c r="Z83" s="125"/>
      <c r="AA83" s="125"/>
      <c r="AB83" s="120"/>
      <c r="AC83" s="125"/>
      <c r="AD83" s="125"/>
      <c r="AE83" s="125"/>
      <c r="AF83" s="125"/>
      <c r="AG83" s="120"/>
      <c r="AH83" s="186"/>
      <c r="AI83" s="186"/>
      <c r="AJ83" s="186"/>
      <c r="AK83" s="186"/>
      <c r="AL83" s="107"/>
      <c r="AM83" s="186"/>
      <c r="AN83" s="186"/>
      <c r="AO83" s="186"/>
      <c r="AP83" s="186"/>
      <c r="AQ83" s="101"/>
      <c r="AR83" s="188"/>
      <c r="AS83" s="188"/>
      <c r="AT83" s="188"/>
      <c r="AU83" s="188"/>
      <c r="AV83" s="102"/>
      <c r="AW83" s="188"/>
      <c r="AX83" s="188"/>
      <c r="AY83" s="188"/>
      <c r="AZ83" s="188"/>
      <c r="BA83" s="187"/>
      <c r="BB83" s="239">
        <f t="shared" si="57"/>
        <v>45</v>
      </c>
      <c r="BC83" s="107">
        <f t="shared" si="58"/>
        <v>15</v>
      </c>
      <c r="BD83" s="107">
        <f t="shared" si="54"/>
        <v>30</v>
      </c>
      <c r="BE83" s="107">
        <f t="shared" si="54"/>
        <v>0</v>
      </c>
      <c r="BF83" s="107">
        <f t="shared" si="54"/>
        <v>0</v>
      </c>
      <c r="BG83" s="187">
        <f t="shared" si="59"/>
        <v>4</v>
      </c>
      <c r="BH83" s="86"/>
      <c r="BI83" s="87"/>
      <c r="BJ83" s="86"/>
      <c r="BK83" s="87"/>
      <c r="BL83" s="86"/>
      <c r="BM83" s="87"/>
      <c r="BN83" s="86"/>
      <c r="BO83" s="87"/>
      <c r="BP83" s="86"/>
      <c r="BQ83" s="309"/>
      <c r="BR83" s="86"/>
      <c r="BS83" s="87"/>
      <c r="BT83" s="86"/>
      <c r="BU83" s="87"/>
      <c r="BV83" s="86"/>
      <c r="BW83" s="87"/>
      <c r="BX83" s="87"/>
      <c r="BY83" s="89"/>
      <c r="BZ83" s="302"/>
      <c r="CA83" s="301"/>
      <c r="CB83" s="310"/>
      <c r="CC83" s="301"/>
      <c r="CD83" s="302"/>
      <c r="CE83" s="301"/>
      <c r="CF83" s="310"/>
      <c r="CG83" s="311"/>
      <c r="CH83" s="130"/>
      <c r="CI83" s="131"/>
      <c r="CJ83" s="130"/>
      <c r="CK83" s="131"/>
      <c r="CL83" s="130"/>
      <c r="CM83" s="131"/>
      <c r="CN83" s="130"/>
      <c r="CO83" s="131"/>
      <c r="CP83" s="195"/>
      <c r="CQ83" s="131"/>
      <c r="CR83" s="130"/>
      <c r="CS83" s="131"/>
      <c r="CT83" s="130"/>
      <c r="CU83" s="131"/>
      <c r="CV83" s="130"/>
      <c r="CW83" s="131"/>
      <c r="CX83" s="86"/>
      <c r="CY83" s="87"/>
      <c r="CZ83" s="95"/>
      <c r="DA83" s="87"/>
      <c r="DB83" s="95"/>
      <c r="DC83" s="95"/>
      <c r="DD83" s="84"/>
      <c r="DE83" s="84"/>
      <c r="DF83" s="84"/>
      <c r="DG83" s="86"/>
      <c r="DH83" s="87"/>
      <c r="DI83" s="95"/>
      <c r="DJ83" s="87"/>
      <c r="DK83" s="87"/>
      <c r="DL83" s="87"/>
      <c r="DM83" s="87"/>
      <c r="DN83" s="96"/>
      <c r="DO83" s="84"/>
      <c r="DP83" s="84"/>
      <c r="DQ83" s="84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120">
        <f t="shared" si="60"/>
        <v>4</v>
      </c>
      <c r="EC83" s="121">
        <f t="shared" si="55"/>
        <v>45</v>
      </c>
      <c r="ED83" s="122">
        <f t="shared" si="56"/>
        <v>4</v>
      </c>
      <c r="EE83" s="410"/>
      <c r="EF83" s="88"/>
    </row>
    <row r="84" spans="1:215" ht="27" customHeight="1">
      <c r="A84" s="107">
        <v>7</v>
      </c>
      <c r="B84" s="78" t="s">
        <v>190</v>
      </c>
      <c r="C84" s="197" t="s">
        <v>108</v>
      </c>
      <c r="D84" s="123"/>
      <c r="E84" s="123"/>
      <c r="F84" s="123"/>
      <c r="G84" s="123"/>
      <c r="H84" s="185"/>
      <c r="I84" s="123"/>
      <c r="J84" s="123"/>
      <c r="K84" s="123"/>
      <c r="L84" s="123"/>
      <c r="M84" s="185"/>
      <c r="N84" s="124"/>
      <c r="O84" s="124"/>
      <c r="P84" s="124"/>
      <c r="Q84" s="124"/>
      <c r="R84" s="185"/>
      <c r="S84" s="124"/>
      <c r="T84" s="124"/>
      <c r="U84" s="124"/>
      <c r="V84" s="124"/>
      <c r="W84" s="185"/>
      <c r="X84" s="234"/>
      <c r="Y84" s="125"/>
      <c r="Z84" s="125"/>
      <c r="AA84" s="125"/>
      <c r="AB84" s="120"/>
      <c r="AC84" s="125"/>
      <c r="AD84" s="125"/>
      <c r="AE84" s="125"/>
      <c r="AF84" s="125"/>
      <c r="AG84" s="193"/>
      <c r="AH84" s="235"/>
      <c r="AI84" s="235"/>
      <c r="AJ84" s="235"/>
      <c r="AK84" s="235"/>
      <c r="AL84" s="120"/>
      <c r="AM84" s="238">
        <v>15</v>
      </c>
      <c r="AN84" s="238">
        <v>15</v>
      </c>
      <c r="AO84" s="290"/>
      <c r="AP84" s="290"/>
      <c r="AQ84" s="134">
        <v>2</v>
      </c>
      <c r="AR84" s="291"/>
      <c r="AS84" s="291"/>
      <c r="AT84" s="291"/>
      <c r="AU84" s="291"/>
      <c r="AV84" s="213"/>
      <c r="AW84" s="188"/>
      <c r="AX84" s="188"/>
      <c r="AY84" s="188"/>
      <c r="AZ84" s="188"/>
      <c r="BA84" s="23"/>
      <c r="BB84" s="239">
        <f t="shared" si="57"/>
        <v>30</v>
      </c>
      <c r="BC84" s="107">
        <f t="shared" si="58"/>
        <v>15</v>
      </c>
      <c r="BD84" s="107">
        <f t="shared" si="54"/>
        <v>15</v>
      </c>
      <c r="BE84" s="107">
        <f t="shared" si="54"/>
        <v>0</v>
      </c>
      <c r="BF84" s="107">
        <f t="shared" si="54"/>
        <v>0</v>
      </c>
      <c r="BG84" s="187">
        <f t="shared" si="59"/>
        <v>2</v>
      </c>
      <c r="BH84" s="84"/>
      <c r="BI84" s="85"/>
      <c r="BJ84" s="84"/>
      <c r="BK84" s="85"/>
      <c r="BL84" s="84"/>
      <c r="BM84" s="85"/>
      <c r="BN84" s="84"/>
      <c r="BO84" s="85"/>
      <c r="BP84" s="84"/>
      <c r="BQ84" s="93"/>
      <c r="BR84" s="84"/>
      <c r="BS84" s="85"/>
      <c r="BT84" s="84"/>
      <c r="BU84" s="85"/>
      <c r="BV84" s="84"/>
      <c r="BW84" s="85"/>
      <c r="BX84" s="85"/>
      <c r="BY84" s="89"/>
      <c r="BZ84" s="84"/>
      <c r="CA84" s="85"/>
      <c r="CB84" s="84"/>
      <c r="CC84" s="85"/>
      <c r="CD84" s="86"/>
      <c r="CE84" s="87"/>
      <c r="CF84" s="84"/>
      <c r="CG84" s="85"/>
      <c r="CH84" s="130"/>
      <c r="CI84" s="131"/>
      <c r="CJ84" s="130"/>
      <c r="CK84" s="131"/>
      <c r="CL84" s="130"/>
      <c r="CM84" s="131"/>
      <c r="CN84" s="130"/>
      <c r="CO84" s="131"/>
      <c r="CP84" s="195"/>
      <c r="CQ84" s="131"/>
      <c r="CR84" s="130"/>
      <c r="CS84" s="131"/>
      <c r="CT84" s="130"/>
      <c r="CU84" s="131"/>
      <c r="CV84" s="130"/>
      <c r="CW84" s="131"/>
      <c r="CX84" s="86"/>
      <c r="CY84" s="87"/>
      <c r="CZ84" s="95"/>
      <c r="DA84" s="87"/>
      <c r="DB84" s="95"/>
      <c r="DC84" s="89"/>
      <c r="DD84" s="84"/>
      <c r="DE84" s="84"/>
      <c r="DF84" s="84"/>
      <c r="DG84" s="86"/>
      <c r="DH84" s="87"/>
      <c r="DI84" s="95"/>
      <c r="DJ84" s="84"/>
      <c r="DK84" s="84"/>
      <c r="DL84" s="87"/>
      <c r="DM84" s="87"/>
      <c r="DN84" s="96"/>
      <c r="DO84" s="84"/>
      <c r="DP84" s="84"/>
      <c r="DQ84" s="84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120">
        <f t="shared" si="60"/>
        <v>2</v>
      </c>
      <c r="EC84" s="121">
        <f t="shared" si="55"/>
        <v>30</v>
      </c>
      <c r="ED84" s="122">
        <f t="shared" si="56"/>
        <v>2</v>
      </c>
      <c r="EE84" s="410"/>
      <c r="EF84" s="88"/>
    </row>
    <row r="85" spans="1:215" ht="27" customHeight="1">
      <c r="A85" s="107">
        <v>8</v>
      </c>
      <c r="B85" s="293" t="s">
        <v>191</v>
      </c>
      <c r="C85" s="197" t="s">
        <v>112</v>
      </c>
      <c r="D85" s="123"/>
      <c r="E85" s="123"/>
      <c r="F85" s="123"/>
      <c r="G85" s="123"/>
      <c r="H85" s="187"/>
      <c r="I85" s="123"/>
      <c r="J85" s="123"/>
      <c r="K85" s="123"/>
      <c r="L85" s="123"/>
      <c r="M85" s="187"/>
      <c r="N85" s="124"/>
      <c r="O85" s="124"/>
      <c r="P85" s="124"/>
      <c r="Q85" s="124"/>
      <c r="R85" s="187"/>
      <c r="S85" s="124"/>
      <c r="T85" s="124"/>
      <c r="U85" s="124"/>
      <c r="V85" s="124"/>
      <c r="W85" s="187"/>
      <c r="X85" s="234"/>
      <c r="Y85" s="125"/>
      <c r="Z85" s="125"/>
      <c r="AA85" s="125"/>
      <c r="AB85" s="120"/>
      <c r="AC85" s="125"/>
      <c r="AD85" s="125"/>
      <c r="AE85" s="125"/>
      <c r="AF85" s="125"/>
      <c r="AG85" s="187"/>
      <c r="AH85" s="186"/>
      <c r="AI85" s="186"/>
      <c r="AJ85" s="186"/>
      <c r="AK85" s="186"/>
      <c r="AL85" s="187"/>
      <c r="AM85" s="235">
        <v>15</v>
      </c>
      <c r="AN85" s="235">
        <v>15</v>
      </c>
      <c r="AO85" s="186"/>
      <c r="AP85" s="186"/>
      <c r="AQ85" s="211">
        <v>2</v>
      </c>
      <c r="AR85" s="188"/>
      <c r="AS85" s="188"/>
      <c r="AT85" s="188"/>
      <c r="AU85" s="188"/>
      <c r="AV85" s="213"/>
      <c r="AW85" s="188"/>
      <c r="AX85" s="188"/>
      <c r="AY85" s="188"/>
      <c r="AZ85" s="188"/>
      <c r="BA85" s="187"/>
      <c r="BB85" s="239">
        <f t="shared" si="57"/>
        <v>30</v>
      </c>
      <c r="BC85" s="107">
        <f t="shared" si="58"/>
        <v>15</v>
      </c>
      <c r="BD85" s="107">
        <f t="shared" si="54"/>
        <v>15</v>
      </c>
      <c r="BE85" s="107">
        <f t="shared" si="54"/>
        <v>0</v>
      </c>
      <c r="BF85" s="107">
        <f t="shared" si="54"/>
        <v>0</v>
      </c>
      <c r="BG85" s="187">
        <f t="shared" si="59"/>
        <v>2</v>
      </c>
      <c r="BH85" s="218"/>
      <c r="BI85" s="223"/>
      <c r="BJ85" s="220"/>
      <c r="BK85" s="221"/>
      <c r="BL85" s="218"/>
      <c r="BM85" s="221"/>
      <c r="BN85" s="218"/>
      <c r="BO85" s="223"/>
      <c r="BP85" s="220"/>
      <c r="BQ85" s="222"/>
      <c r="BR85" s="218"/>
      <c r="BS85" s="223"/>
      <c r="BT85" s="220"/>
      <c r="BU85" s="221"/>
      <c r="BV85" s="218"/>
      <c r="BW85" s="223"/>
      <c r="BX85" s="221"/>
      <c r="BY85" s="224"/>
      <c r="BZ85" s="218">
        <f>BB85</f>
        <v>30</v>
      </c>
      <c r="CA85" s="221">
        <f>BG85</f>
        <v>2</v>
      </c>
      <c r="CB85" s="218"/>
      <c r="CC85" s="221"/>
      <c r="CD85" s="218"/>
      <c r="CE85" s="221"/>
      <c r="CF85" s="229"/>
      <c r="CG85" s="281"/>
      <c r="CH85" s="130"/>
      <c r="CI85" s="131"/>
      <c r="CJ85" s="130"/>
      <c r="CK85" s="131"/>
      <c r="CL85" s="130"/>
      <c r="CM85" s="131"/>
      <c r="CN85" s="130"/>
      <c r="CO85" s="131"/>
      <c r="CP85" s="195"/>
      <c r="CQ85" s="131"/>
      <c r="CR85" s="130"/>
      <c r="CS85" s="131"/>
      <c r="CT85" s="130"/>
      <c r="CU85" s="131"/>
      <c r="CV85" s="130"/>
      <c r="CW85" s="131"/>
      <c r="CX85" s="220"/>
      <c r="CY85" s="221">
        <f>BB85/25</f>
        <v>1.2</v>
      </c>
      <c r="CZ85" s="228">
        <f>CY85*100/180</f>
        <v>0.66666666666666663</v>
      </c>
      <c r="DA85" s="221">
        <f>CX85/25</f>
        <v>0</v>
      </c>
      <c r="DB85" s="228">
        <f>DA85*100/180</f>
        <v>0</v>
      </c>
      <c r="DC85" s="228">
        <f>CZ85+DB85</f>
        <v>0.66666666666666663</v>
      </c>
      <c r="DD85" s="229"/>
      <c r="DE85" s="229"/>
      <c r="DF85" s="229"/>
      <c r="DG85" s="218">
        <f>BB85</f>
        <v>30</v>
      </c>
      <c r="DH85" s="221">
        <f>BG85</f>
        <v>2</v>
      </c>
      <c r="DI85" s="230">
        <f>DH85*100/180</f>
        <v>1.1111111111111112</v>
      </c>
      <c r="DJ85" s="221"/>
      <c r="DK85" s="221"/>
      <c r="DL85" s="221"/>
      <c r="DM85" s="221"/>
      <c r="DN85" s="231" t="s">
        <v>192</v>
      </c>
      <c r="DO85" s="232"/>
      <c r="DP85" s="232"/>
      <c r="DQ85" s="232"/>
      <c r="DR85" s="233"/>
      <c r="DS85" s="233"/>
      <c r="DT85" s="233"/>
      <c r="DU85" s="233"/>
      <c r="DV85" s="233"/>
      <c r="DW85" s="233"/>
      <c r="DX85" s="233"/>
      <c r="DY85" s="233"/>
      <c r="DZ85" s="233"/>
      <c r="EA85" s="233"/>
      <c r="EB85" s="120">
        <f t="shared" si="60"/>
        <v>2</v>
      </c>
      <c r="EC85" s="121">
        <f t="shared" si="55"/>
        <v>30</v>
      </c>
      <c r="ED85" s="122">
        <f t="shared" si="56"/>
        <v>2</v>
      </c>
      <c r="EE85" s="410"/>
      <c r="EF85" s="88"/>
      <c r="GZ85" s="20"/>
      <c r="HA85" s="20"/>
      <c r="HB85" s="20"/>
      <c r="HC85" s="20"/>
      <c r="HD85" s="20"/>
      <c r="HE85" s="20"/>
      <c r="HF85" s="20"/>
      <c r="HG85" s="20"/>
    </row>
    <row r="86" spans="1:215" ht="21" customHeight="1">
      <c r="A86" s="107">
        <v>9</v>
      </c>
      <c r="B86" s="79" t="s">
        <v>186</v>
      </c>
      <c r="C86" s="197" t="s">
        <v>108</v>
      </c>
      <c r="D86" s="123"/>
      <c r="E86" s="123"/>
      <c r="F86" s="123"/>
      <c r="G86" s="123"/>
      <c r="H86" s="107"/>
      <c r="I86" s="123"/>
      <c r="J86" s="123"/>
      <c r="K86" s="123"/>
      <c r="L86" s="123"/>
      <c r="M86" s="107"/>
      <c r="N86" s="124"/>
      <c r="O86" s="124"/>
      <c r="P86" s="124"/>
      <c r="Q86" s="124"/>
      <c r="R86" s="23"/>
      <c r="S86" s="124"/>
      <c r="T86" s="124"/>
      <c r="U86" s="124"/>
      <c r="V86" s="124"/>
      <c r="W86" s="304"/>
      <c r="X86" s="125"/>
      <c r="Y86" s="125"/>
      <c r="Z86" s="125"/>
      <c r="AA86" s="125"/>
      <c r="AB86" s="215"/>
      <c r="AC86" s="125">
        <v>10</v>
      </c>
      <c r="AD86" s="125">
        <v>20</v>
      </c>
      <c r="AE86" s="125"/>
      <c r="AF86" s="125"/>
      <c r="AG86" s="120">
        <v>3</v>
      </c>
      <c r="AH86" s="288"/>
      <c r="AI86" s="288"/>
      <c r="AJ86" s="288"/>
      <c r="AK86" s="288"/>
      <c r="AL86" s="23"/>
      <c r="AM86" s="288"/>
      <c r="AN86" s="288"/>
      <c r="AO86" s="288"/>
      <c r="AP86" s="288"/>
      <c r="AQ86" s="307"/>
      <c r="AR86" s="289"/>
      <c r="AS86" s="289"/>
      <c r="AT86" s="289"/>
      <c r="AU86" s="289"/>
      <c r="AV86" s="308"/>
      <c r="AW86" s="289"/>
      <c r="AX86" s="289"/>
      <c r="AY86" s="289"/>
      <c r="AZ86" s="289"/>
      <c r="BA86" s="187"/>
      <c r="BB86" s="239">
        <f t="shared" si="57"/>
        <v>30</v>
      </c>
      <c r="BC86" s="107">
        <f t="shared" si="58"/>
        <v>10</v>
      </c>
      <c r="BD86" s="107">
        <f t="shared" si="54"/>
        <v>20</v>
      </c>
      <c r="BE86" s="107">
        <f t="shared" si="54"/>
        <v>0</v>
      </c>
      <c r="BF86" s="107">
        <f t="shared" si="54"/>
        <v>0</v>
      </c>
      <c r="BG86" s="187">
        <f t="shared" si="59"/>
        <v>3</v>
      </c>
      <c r="BH86" s="107"/>
      <c r="BI86" s="134"/>
      <c r="BJ86" s="102"/>
      <c r="BK86" s="120"/>
      <c r="BL86" s="107"/>
      <c r="BM86" s="120"/>
      <c r="BN86" s="107"/>
      <c r="BO86" s="134"/>
      <c r="BP86" s="102"/>
      <c r="BQ86" s="193"/>
      <c r="BR86" s="107"/>
      <c r="BS86" s="134"/>
      <c r="BT86" s="102"/>
      <c r="BU86" s="120"/>
      <c r="BV86" s="107"/>
      <c r="BW86" s="134"/>
      <c r="BX86" s="120"/>
      <c r="BY86" s="122"/>
      <c r="BZ86" s="130"/>
      <c r="CA86" s="131"/>
      <c r="CB86" s="201"/>
      <c r="CC86" s="131"/>
      <c r="CD86" s="130"/>
      <c r="CE86" s="131"/>
      <c r="CF86" s="201"/>
      <c r="CG86" s="202"/>
      <c r="CH86" s="130"/>
      <c r="CI86" s="131"/>
      <c r="CJ86" s="130"/>
      <c r="CK86" s="131"/>
      <c r="CL86" s="130"/>
      <c r="CM86" s="131"/>
      <c r="CN86" s="130"/>
      <c r="CO86" s="131"/>
      <c r="CP86" s="195"/>
      <c r="CQ86" s="131"/>
      <c r="CR86" s="130"/>
      <c r="CS86" s="131"/>
      <c r="CT86" s="130"/>
      <c r="CU86" s="131"/>
      <c r="CV86" s="130"/>
      <c r="CW86" s="131"/>
      <c r="CX86" s="102"/>
      <c r="CY86" s="120"/>
      <c r="CZ86" s="140"/>
      <c r="DA86" s="120"/>
      <c r="DB86" s="140"/>
      <c r="DC86" s="140"/>
      <c r="DD86" s="23"/>
      <c r="DE86" s="23"/>
      <c r="DF86" s="23"/>
      <c r="DG86" s="107"/>
      <c r="DH86" s="120"/>
      <c r="DI86" s="196"/>
      <c r="DJ86" s="120"/>
      <c r="DK86" s="120"/>
      <c r="DL86" s="120"/>
      <c r="DM86" s="120"/>
      <c r="DN86" s="83"/>
      <c r="DO86" s="84"/>
      <c r="DP86" s="84"/>
      <c r="DQ86" s="84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120">
        <f t="shared" si="60"/>
        <v>3</v>
      </c>
      <c r="EC86" s="121">
        <f t="shared" si="55"/>
        <v>30</v>
      </c>
      <c r="ED86" s="122">
        <f t="shared" si="56"/>
        <v>3</v>
      </c>
      <c r="EE86" s="410"/>
      <c r="EF86" s="88"/>
    </row>
    <row r="87" spans="1:215" ht="27" customHeight="1">
      <c r="A87" s="107">
        <v>10</v>
      </c>
      <c r="B87" s="312" t="s">
        <v>194</v>
      </c>
      <c r="C87" s="197" t="s">
        <v>112</v>
      </c>
      <c r="D87" s="123"/>
      <c r="E87" s="123"/>
      <c r="F87" s="123"/>
      <c r="G87" s="123"/>
      <c r="H87" s="107"/>
      <c r="I87" s="123"/>
      <c r="J87" s="123"/>
      <c r="K87" s="123"/>
      <c r="L87" s="123"/>
      <c r="M87" s="107"/>
      <c r="N87" s="124"/>
      <c r="O87" s="124"/>
      <c r="P87" s="124"/>
      <c r="Q87" s="124"/>
      <c r="R87" s="23"/>
      <c r="S87" s="124"/>
      <c r="T87" s="124"/>
      <c r="U87" s="124"/>
      <c r="V87" s="124"/>
      <c r="W87" s="304"/>
      <c r="X87" s="125"/>
      <c r="Y87" s="125"/>
      <c r="Z87" s="125"/>
      <c r="AA87" s="125"/>
      <c r="AB87" s="215"/>
      <c r="AC87" s="125"/>
      <c r="AD87" s="125"/>
      <c r="AE87" s="125"/>
      <c r="AF87" s="125"/>
      <c r="AG87" s="120"/>
      <c r="AH87" s="288"/>
      <c r="AI87" s="288"/>
      <c r="AJ87" s="288"/>
      <c r="AK87" s="288"/>
      <c r="AL87" s="23"/>
      <c r="AM87" s="288"/>
      <c r="AN87" s="288"/>
      <c r="AO87" s="288"/>
      <c r="AP87" s="288"/>
      <c r="AQ87" s="313"/>
      <c r="AR87" s="227">
        <v>5</v>
      </c>
      <c r="AS87" s="518">
        <v>10</v>
      </c>
      <c r="AT87" s="289"/>
      <c r="AU87" s="227"/>
      <c r="AV87" s="314">
        <v>2</v>
      </c>
      <c r="AW87" s="289"/>
      <c r="AX87" s="289"/>
      <c r="AY87" s="289"/>
      <c r="AZ87" s="289"/>
      <c r="BA87" s="187"/>
      <c r="BB87" s="239">
        <f t="shared" si="57"/>
        <v>15</v>
      </c>
      <c r="BC87" s="107">
        <f t="shared" si="58"/>
        <v>5</v>
      </c>
      <c r="BD87" s="107">
        <f t="shared" si="54"/>
        <v>10</v>
      </c>
      <c r="BE87" s="107">
        <f t="shared" si="54"/>
        <v>0</v>
      </c>
      <c r="BF87" s="107">
        <f t="shared" si="54"/>
        <v>0</v>
      </c>
      <c r="BG87" s="187">
        <f t="shared" si="59"/>
        <v>2</v>
      </c>
      <c r="BH87" s="107"/>
      <c r="BI87" s="134"/>
      <c r="BJ87" s="102"/>
      <c r="BK87" s="120"/>
      <c r="BL87" s="107"/>
      <c r="BM87" s="120"/>
      <c r="BN87" s="107"/>
      <c r="BO87" s="134"/>
      <c r="BP87" s="102"/>
      <c r="BQ87" s="193"/>
      <c r="BR87" s="107"/>
      <c r="BS87" s="134"/>
      <c r="BT87" s="102"/>
      <c r="BU87" s="120"/>
      <c r="BV87" s="107"/>
      <c r="BW87" s="134"/>
      <c r="BX87" s="120"/>
      <c r="BY87" s="122"/>
      <c r="BZ87" s="130"/>
      <c r="CA87" s="131"/>
      <c r="CB87" s="201"/>
      <c r="CC87" s="131"/>
      <c r="CD87" s="130"/>
      <c r="CE87" s="131"/>
      <c r="CF87" s="201"/>
      <c r="CG87" s="202"/>
      <c r="CH87" s="130"/>
      <c r="CI87" s="131"/>
      <c r="CJ87" s="130"/>
      <c r="CK87" s="131"/>
      <c r="CL87" s="130"/>
      <c r="CM87" s="131"/>
      <c r="CN87" s="130"/>
      <c r="CO87" s="131"/>
      <c r="CP87" s="195"/>
      <c r="CQ87" s="131"/>
      <c r="CR87" s="130"/>
      <c r="CS87" s="131"/>
      <c r="CT87" s="130"/>
      <c r="CU87" s="131"/>
      <c r="CV87" s="130"/>
      <c r="CW87" s="131"/>
      <c r="CX87" s="102"/>
      <c r="CY87" s="120"/>
      <c r="CZ87" s="140"/>
      <c r="DA87" s="120"/>
      <c r="DB87" s="140"/>
      <c r="DC87" s="140"/>
      <c r="DD87" s="23"/>
      <c r="DE87" s="23"/>
      <c r="DF87" s="23"/>
      <c r="DG87" s="107"/>
      <c r="DH87" s="120"/>
      <c r="DI87" s="196"/>
      <c r="DJ87" s="120"/>
      <c r="DK87" s="120"/>
      <c r="DL87" s="120"/>
      <c r="DM87" s="120"/>
      <c r="DN87" s="83"/>
      <c r="DO87" s="84"/>
      <c r="DP87" s="84"/>
      <c r="DQ87" s="84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120">
        <f t="shared" si="60"/>
        <v>2</v>
      </c>
      <c r="EC87" s="121">
        <f t="shared" si="55"/>
        <v>15</v>
      </c>
      <c r="ED87" s="122">
        <f t="shared" si="56"/>
        <v>2</v>
      </c>
      <c r="EE87" s="410">
        <f>BG87</f>
        <v>2</v>
      </c>
      <c r="EF87" s="88"/>
    </row>
    <row r="88" spans="1:215" ht="21" customHeight="1">
      <c r="A88" s="107">
        <v>11</v>
      </c>
      <c r="B88" s="78" t="s">
        <v>187</v>
      </c>
      <c r="C88" s="197" t="s">
        <v>112</v>
      </c>
      <c r="D88" s="123"/>
      <c r="E88" s="123"/>
      <c r="F88" s="123"/>
      <c r="G88" s="123"/>
      <c r="H88" s="185"/>
      <c r="I88" s="123"/>
      <c r="J88" s="123"/>
      <c r="K88" s="123"/>
      <c r="L88" s="123"/>
      <c r="M88" s="185"/>
      <c r="N88" s="124"/>
      <c r="O88" s="124"/>
      <c r="P88" s="124"/>
      <c r="Q88" s="124"/>
      <c r="R88" s="185"/>
      <c r="S88" s="124"/>
      <c r="T88" s="124"/>
      <c r="U88" s="124"/>
      <c r="V88" s="124"/>
      <c r="W88" s="185"/>
      <c r="X88" s="234"/>
      <c r="Y88" s="125"/>
      <c r="Z88" s="125"/>
      <c r="AA88" s="125"/>
      <c r="AB88" s="120"/>
      <c r="AC88" s="125"/>
      <c r="AD88" s="125"/>
      <c r="AE88" s="125"/>
      <c r="AF88" s="125"/>
      <c r="AG88" s="120"/>
      <c r="AH88" s="235">
        <v>15</v>
      </c>
      <c r="AI88" s="235">
        <v>15</v>
      </c>
      <c r="AJ88" s="235"/>
      <c r="AK88" s="235"/>
      <c r="AL88" s="120">
        <v>3</v>
      </c>
      <c r="AM88" s="290"/>
      <c r="AN88" s="290"/>
      <c r="AO88" s="290"/>
      <c r="AP88" s="290"/>
      <c r="AQ88" s="101"/>
      <c r="AR88" s="291"/>
      <c r="AS88" s="291"/>
      <c r="AT88" s="291"/>
      <c r="AU88" s="291"/>
      <c r="AV88" s="314"/>
      <c r="AW88" s="188"/>
      <c r="AX88" s="188"/>
      <c r="AY88" s="188"/>
      <c r="AZ88" s="188"/>
      <c r="BA88" s="187"/>
      <c r="BB88" s="239">
        <f t="shared" si="57"/>
        <v>30</v>
      </c>
      <c r="BC88" s="107">
        <f t="shared" si="58"/>
        <v>15</v>
      </c>
      <c r="BD88" s="107">
        <f t="shared" si="54"/>
        <v>15</v>
      </c>
      <c r="BE88" s="107">
        <f t="shared" si="54"/>
        <v>0</v>
      </c>
      <c r="BF88" s="107">
        <f t="shared" si="54"/>
        <v>0</v>
      </c>
      <c r="BG88" s="187">
        <f t="shared" si="59"/>
        <v>3</v>
      </c>
      <c r="BH88" s="107"/>
      <c r="BI88" s="134"/>
      <c r="BJ88" s="102"/>
      <c r="BK88" s="120"/>
      <c r="BL88" s="107"/>
      <c r="BM88" s="120"/>
      <c r="BN88" s="107"/>
      <c r="BO88" s="134"/>
      <c r="BP88" s="102"/>
      <c r="BQ88" s="193"/>
      <c r="BR88" s="107"/>
      <c r="BS88" s="134"/>
      <c r="BT88" s="102"/>
      <c r="BU88" s="120"/>
      <c r="BV88" s="107"/>
      <c r="BW88" s="134"/>
      <c r="BX88" s="120"/>
      <c r="BY88" s="122"/>
      <c r="BZ88" s="130"/>
      <c r="CA88" s="131"/>
      <c r="CB88" s="201"/>
      <c r="CC88" s="131"/>
      <c r="CD88" s="130"/>
      <c r="CE88" s="131"/>
      <c r="CF88" s="201"/>
      <c r="CG88" s="202"/>
      <c r="CH88" s="130"/>
      <c r="CI88" s="131"/>
      <c r="CJ88" s="130"/>
      <c r="CK88" s="131"/>
      <c r="CL88" s="130"/>
      <c r="CM88" s="131"/>
      <c r="CN88" s="130"/>
      <c r="CO88" s="131"/>
      <c r="CP88" s="195"/>
      <c r="CQ88" s="131"/>
      <c r="CR88" s="130"/>
      <c r="CS88" s="131"/>
      <c r="CT88" s="130"/>
      <c r="CU88" s="131"/>
      <c r="CV88" s="130"/>
      <c r="CW88" s="131"/>
      <c r="CX88" s="102"/>
      <c r="CY88" s="120"/>
      <c r="CZ88" s="140"/>
      <c r="DA88" s="120"/>
      <c r="DB88" s="140"/>
      <c r="DC88" s="140"/>
      <c r="DD88" s="23"/>
      <c r="DE88" s="23"/>
      <c r="DF88" s="23"/>
      <c r="DG88" s="107"/>
      <c r="DH88" s="120"/>
      <c r="DI88" s="196"/>
      <c r="DJ88" s="120"/>
      <c r="DK88" s="120"/>
      <c r="DL88" s="120"/>
      <c r="DM88" s="120"/>
      <c r="DN88" s="83"/>
      <c r="DO88" s="84"/>
      <c r="DP88" s="84"/>
      <c r="DQ88" s="84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120">
        <f t="shared" si="60"/>
        <v>3</v>
      </c>
      <c r="EC88" s="121">
        <f t="shared" si="55"/>
        <v>30</v>
      </c>
      <c r="ED88" s="122">
        <f t="shared" si="56"/>
        <v>3</v>
      </c>
      <c r="EE88" s="410"/>
      <c r="EF88" s="88"/>
    </row>
    <row r="89" spans="1:215" ht="21" customHeight="1">
      <c r="A89" s="107">
        <v>12</v>
      </c>
      <c r="B89" s="78" t="s">
        <v>181</v>
      </c>
      <c r="C89" s="197" t="s">
        <v>112</v>
      </c>
      <c r="D89" s="123"/>
      <c r="E89" s="123"/>
      <c r="F89" s="123"/>
      <c r="G89" s="123"/>
      <c r="H89" s="185"/>
      <c r="I89" s="123"/>
      <c r="J89" s="123"/>
      <c r="K89" s="123"/>
      <c r="L89" s="123"/>
      <c r="M89" s="185"/>
      <c r="N89" s="124"/>
      <c r="O89" s="124"/>
      <c r="P89" s="124"/>
      <c r="Q89" s="124"/>
      <c r="R89" s="185"/>
      <c r="S89" s="124"/>
      <c r="T89" s="124"/>
      <c r="U89" s="124"/>
      <c r="V89" s="124"/>
      <c r="W89" s="185"/>
      <c r="X89" s="234"/>
      <c r="Y89" s="125">
        <v>15</v>
      </c>
      <c r="Z89" s="125"/>
      <c r="AA89" s="125"/>
      <c r="AB89" s="120">
        <v>2</v>
      </c>
      <c r="AC89" s="125"/>
      <c r="AD89" s="125"/>
      <c r="AE89" s="125"/>
      <c r="AF89" s="125"/>
      <c r="AG89" s="120"/>
      <c r="AH89" s="235"/>
      <c r="AI89" s="235"/>
      <c r="AJ89" s="235"/>
      <c r="AK89" s="235"/>
      <c r="AL89" s="120"/>
      <c r="AM89" s="290"/>
      <c r="AN89" s="290"/>
      <c r="AO89" s="290"/>
      <c r="AP89" s="290"/>
      <c r="AQ89" s="101"/>
      <c r="AR89" s="291"/>
      <c r="AS89" s="291"/>
      <c r="AT89" s="291"/>
      <c r="AU89" s="291"/>
      <c r="AV89" s="314"/>
      <c r="AW89" s="188"/>
      <c r="AX89" s="188"/>
      <c r="AY89" s="188"/>
      <c r="AZ89" s="188"/>
      <c r="BA89" s="187"/>
      <c r="BB89" s="239">
        <f t="shared" si="57"/>
        <v>15</v>
      </c>
      <c r="BC89" s="107">
        <f t="shared" si="58"/>
        <v>0</v>
      </c>
      <c r="BD89" s="107">
        <f t="shared" si="54"/>
        <v>15</v>
      </c>
      <c r="BE89" s="107">
        <f t="shared" si="54"/>
        <v>0</v>
      </c>
      <c r="BF89" s="107">
        <f t="shared" si="54"/>
        <v>0</v>
      </c>
      <c r="BG89" s="187">
        <f t="shared" si="59"/>
        <v>2</v>
      </c>
      <c r="BH89" s="107"/>
      <c r="BI89" s="134"/>
      <c r="BJ89" s="102"/>
      <c r="BK89" s="120"/>
      <c r="BL89" s="107"/>
      <c r="BM89" s="120"/>
      <c r="BN89" s="107"/>
      <c r="BO89" s="134"/>
      <c r="BP89" s="102"/>
      <c r="BQ89" s="193"/>
      <c r="BR89" s="107"/>
      <c r="BS89" s="134"/>
      <c r="BT89" s="102"/>
      <c r="BU89" s="120"/>
      <c r="BV89" s="107"/>
      <c r="BW89" s="134"/>
      <c r="BX89" s="120"/>
      <c r="BY89" s="122"/>
      <c r="BZ89" s="130"/>
      <c r="CA89" s="131"/>
      <c r="CB89" s="201"/>
      <c r="CC89" s="131"/>
      <c r="CD89" s="130"/>
      <c r="CE89" s="131"/>
      <c r="CF89" s="201"/>
      <c r="CG89" s="202"/>
      <c r="CH89" s="130"/>
      <c r="CI89" s="131"/>
      <c r="CJ89" s="130"/>
      <c r="CK89" s="131"/>
      <c r="CL89" s="130"/>
      <c r="CM89" s="131"/>
      <c r="CN89" s="130"/>
      <c r="CO89" s="131"/>
      <c r="CP89" s="195"/>
      <c r="CQ89" s="131"/>
      <c r="CR89" s="138"/>
      <c r="CS89" s="131"/>
      <c r="CT89" s="130"/>
      <c r="CU89" s="131"/>
      <c r="CV89" s="130"/>
      <c r="CW89" s="131"/>
      <c r="CX89" s="102"/>
      <c r="CY89" s="120"/>
      <c r="CZ89" s="140"/>
      <c r="DA89" s="120"/>
      <c r="DB89" s="140"/>
      <c r="DC89" s="140"/>
      <c r="DD89" s="23"/>
      <c r="DE89" s="23"/>
      <c r="DF89" s="23"/>
      <c r="DG89" s="107"/>
      <c r="DH89" s="120"/>
      <c r="DI89" s="196"/>
      <c r="DJ89" s="120"/>
      <c r="DK89" s="120"/>
      <c r="DL89" s="120"/>
      <c r="DM89" s="120"/>
      <c r="DN89" s="83"/>
      <c r="DO89" s="84"/>
      <c r="DP89" s="84"/>
      <c r="DQ89" s="84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120">
        <f t="shared" si="60"/>
        <v>2</v>
      </c>
      <c r="EC89" s="121">
        <f t="shared" si="55"/>
        <v>15</v>
      </c>
      <c r="ED89" s="122">
        <f t="shared" si="56"/>
        <v>2</v>
      </c>
      <c r="EE89" s="410"/>
      <c r="EF89" s="88"/>
    </row>
    <row r="90" spans="1:215" ht="37.9" customHeight="1">
      <c r="A90" s="107">
        <v>13</v>
      </c>
      <c r="B90" s="315" t="s">
        <v>195</v>
      </c>
      <c r="C90" s="197" t="s">
        <v>112</v>
      </c>
      <c r="D90" s="123"/>
      <c r="E90" s="123"/>
      <c r="F90" s="123"/>
      <c r="G90" s="123"/>
      <c r="H90" s="185"/>
      <c r="I90" s="123"/>
      <c r="J90" s="123"/>
      <c r="K90" s="123"/>
      <c r="L90" s="123"/>
      <c r="M90" s="185"/>
      <c r="N90" s="124"/>
      <c r="O90" s="124"/>
      <c r="P90" s="124"/>
      <c r="Q90" s="124"/>
      <c r="R90" s="185"/>
      <c r="S90" s="124"/>
      <c r="T90" s="124"/>
      <c r="U90" s="124"/>
      <c r="V90" s="124"/>
      <c r="W90" s="306"/>
      <c r="X90" s="234"/>
      <c r="Y90" s="125"/>
      <c r="Z90" s="125"/>
      <c r="AA90" s="125"/>
      <c r="AB90" s="120"/>
      <c r="AC90" s="125"/>
      <c r="AD90" s="125"/>
      <c r="AE90" s="125"/>
      <c r="AF90" s="125"/>
      <c r="AG90" s="107"/>
      <c r="AH90" s="235"/>
      <c r="AI90" s="235"/>
      <c r="AJ90" s="235"/>
      <c r="AK90" s="235"/>
      <c r="AL90" s="120"/>
      <c r="AM90" s="238"/>
      <c r="AN90" s="238"/>
      <c r="AO90" s="238"/>
      <c r="AP90" s="238"/>
      <c r="AQ90" s="101"/>
      <c r="AR90" s="292"/>
      <c r="AS90" s="292"/>
      <c r="AT90" s="292"/>
      <c r="AU90" s="292"/>
      <c r="AV90" s="213"/>
      <c r="AW90" s="216">
        <v>10</v>
      </c>
      <c r="AX90" s="296">
        <v>20</v>
      </c>
      <c r="AY90" s="188"/>
      <c r="AZ90" s="216"/>
      <c r="BA90" s="187">
        <v>3</v>
      </c>
      <c r="BB90" s="239">
        <f t="shared" si="57"/>
        <v>30</v>
      </c>
      <c r="BC90" s="107">
        <f t="shared" si="58"/>
        <v>10</v>
      </c>
      <c r="BD90" s="107">
        <f t="shared" si="54"/>
        <v>20</v>
      </c>
      <c r="BE90" s="107">
        <f t="shared" si="54"/>
        <v>0</v>
      </c>
      <c r="BF90" s="107">
        <f t="shared" si="54"/>
        <v>0</v>
      </c>
      <c r="BG90" s="187">
        <f t="shared" si="59"/>
        <v>3</v>
      </c>
      <c r="BH90" s="107"/>
      <c r="BI90" s="134"/>
      <c r="BJ90" s="102"/>
      <c r="BK90" s="120"/>
      <c r="BL90" s="107"/>
      <c r="BM90" s="120"/>
      <c r="BN90" s="107"/>
      <c r="BO90" s="134"/>
      <c r="BP90" s="102"/>
      <c r="BQ90" s="193"/>
      <c r="BR90" s="107"/>
      <c r="BS90" s="134"/>
      <c r="BT90" s="102"/>
      <c r="BU90" s="120"/>
      <c r="BV90" s="107"/>
      <c r="BW90" s="134"/>
      <c r="BX90" s="120"/>
      <c r="BY90" s="122"/>
      <c r="BZ90" s="130"/>
      <c r="CA90" s="131"/>
      <c r="CB90" s="201"/>
      <c r="CC90" s="131"/>
      <c r="CD90" s="130"/>
      <c r="CE90" s="131"/>
      <c r="CF90" s="201"/>
      <c r="CG90" s="202"/>
      <c r="CH90" s="130"/>
      <c r="CI90" s="131"/>
      <c r="CJ90" s="130"/>
      <c r="CK90" s="131"/>
      <c r="CL90" s="130"/>
      <c r="CM90" s="131"/>
      <c r="CN90" s="130"/>
      <c r="CO90" s="131"/>
      <c r="CP90" s="195"/>
      <c r="CQ90" s="131"/>
      <c r="CR90" s="138"/>
      <c r="CS90" s="131"/>
      <c r="CT90" s="130"/>
      <c r="CU90" s="131"/>
      <c r="CV90" s="130"/>
      <c r="CW90" s="131"/>
      <c r="CX90" s="102"/>
      <c r="CY90" s="120"/>
      <c r="CZ90" s="140"/>
      <c r="DA90" s="120"/>
      <c r="DB90" s="140"/>
      <c r="DC90" s="140"/>
      <c r="DD90" s="23"/>
      <c r="DE90" s="23"/>
      <c r="DF90" s="23"/>
      <c r="DG90" s="107"/>
      <c r="DH90" s="120"/>
      <c r="DI90" s="196"/>
      <c r="DJ90" s="120"/>
      <c r="DK90" s="120"/>
      <c r="DL90" s="120"/>
      <c r="DM90" s="120"/>
      <c r="DN90" s="83"/>
      <c r="DO90" s="84"/>
      <c r="DP90" s="84"/>
      <c r="DQ90" s="84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120">
        <f t="shared" si="60"/>
        <v>3</v>
      </c>
      <c r="EC90" s="121">
        <f t="shared" si="55"/>
        <v>30</v>
      </c>
      <c r="ED90" s="122">
        <f t="shared" si="56"/>
        <v>3</v>
      </c>
      <c r="EE90" s="410">
        <v>3</v>
      </c>
      <c r="EF90" s="88"/>
    </row>
    <row r="91" spans="1:215" ht="27" customHeight="1">
      <c r="A91" s="107">
        <v>14</v>
      </c>
      <c r="B91" s="312" t="s">
        <v>193</v>
      </c>
      <c r="C91" s="197" t="s">
        <v>112</v>
      </c>
      <c r="D91" s="123"/>
      <c r="E91" s="123"/>
      <c r="F91" s="123"/>
      <c r="G91" s="123"/>
      <c r="H91" s="185"/>
      <c r="I91" s="123"/>
      <c r="J91" s="123"/>
      <c r="K91" s="123"/>
      <c r="L91" s="123"/>
      <c r="M91" s="185"/>
      <c r="N91" s="124"/>
      <c r="O91" s="124"/>
      <c r="P91" s="124"/>
      <c r="Q91" s="124"/>
      <c r="R91" s="185"/>
      <c r="S91" s="124"/>
      <c r="T91" s="124"/>
      <c r="U91" s="124"/>
      <c r="V91" s="124"/>
      <c r="W91" s="121"/>
      <c r="X91" s="234"/>
      <c r="Y91" s="125"/>
      <c r="Z91" s="125"/>
      <c r="AA91" s="125"/>
      <c r="AB91" s="120"/>
      <c r="AC91" s="125"/>
      <c r="AD91" s="125"/>
      <c r="AE91" s="125"/>
      <c r="AF91" s="125"/>
      <c r="AG91" s="107"/>
      <c r="AH91" s="235"/>
      <c r="AI91" s="235"/>
      <c r="AJ91" s="235"/>
      <c r="AK91" s="235"/>
      <c r="AL91" s="120"/>
      <c r="AM91" s="238"/>
      <c r="AN91" s="512">
        <v>10</v>
      </c>
      <c r="AO91" s="238"/>
      <c r="AP91" s="238"/>
      <c r="AQ91" s="134">
        <v>1</v>
      </c>
      <c r="AR91" s="292"/>
      <c r="AS91" s="292"/>
      <c r="AT91" s="292"/>
      <c r="AU91" s="292"/>
      <c r="AV91" s="314"/>
      <c r="AW91" s="188"/>
      <c r="AX91" s="188"/>
      <c r="AY91" s="188"/>
      <c r="AZ91" s="188"/>
      <c r="BA91" s="107"/>
      <c r="BB91" s="239">
        <f t="shared" si="57"/>
        <v>10</v>
      </c>
      <c r="BC91" s="107">
        <f t="shared" si="58"/>
        <v>0</v>
      </c>
      <c r="BD91" s="107">
        <f t="shared" si="54"/>
        <v>10</v>
      </c>
      <c r="BE91" s="107">
        <f t="shared" si="54"/>
        <v>0</v>
      </c>
      <c r="BF91" s="107">
        <f t="shared" si="54"/>
        <v>0</v>
      </c>
      <c r="BG91" s="187">
        <f t="shared" si="59"/>
        <v>1</v>
      </c>
      <c r="BH91" s="107"/>
      <c r="BI91" s="134"/>
      <c r="BJ91" s="102"/>
      <c r="BK91" s="120"/>
      <c r="BL91" s="107"/>
      <c r="BM91" s="120"/>
      <c r="BN91" s="107"/>
      <c r="BO91" s="134"/>
      <c r="BP91" s="102"/>
      <c r="BQ91" s="193"/>
      <c r="BR91" s="107"/>
      <c r="BS91" s="134"/>
      <c r="BT91" s="102"/>
      <c r="BU91" s="120"/>
      <c r="BV91" s="107"/>
      <c r="BW91" s="134"/>
      <c r="BX91" s="120"/>
      <c r="BY91" s="122"/>
      <c r="BZ91" s="130"/>
      <c r="CA91" s="131"/>
      <c r="CB91" s="201"/>
      <c r="CC91" s="131"/>
      <c r="CD91" s="130"/>
      <c r="CE91" s="131"/>
      <c r="CF91" s="201"/>
      <c r="CG91" s="202"/>
      <c r="CH91" s="130"/>
      <c r="CI91" s="131"/>
      <c r="CJ91" s="130"/>
      <c r="CK91" s="131"/>
      <c r="CL91" s="130"/>
      <c r="CM91" s="131"/>
      <c r="CN91" s="130"/>
      <c r="CO91" s="131"/>
      <c r="CP91" s="195"/>
      <c r="CQ91" s="131"/>
      <c r="CR91" s="138"/>
      <c r="CS91" s="131"/>
      <c r="CT91" s="130"/>
      <c r="CU91" s="131"/>
      <c r="CV91" s="130"/>
      <c r="CW91" s="131"/>
      <c r="CX91" s="102"/>
      <c r="CY91" s="120"/>
      <c r="CZ91" s="140"/>
      <c r="DA91" s="120"/>
      <c r="DB91" s="140"/>
      <c r="DC91" s="140"/>
      <c r="DD91" s="23"/>
      <c r="DE91" s="23"/>
      <c r="DF91" s="23"/>
      <c r="DG91" s="107"/>
      <c r="DH91" s="120"/>
      <c r="DI91" s="196"/>
      <c r="DJ91" s="120"/>
      <c r="DK91" s="120"/>
      <c r="DL91" s="120"/>
      <c r="DM91" s="120"/>
      <c r="DN91" s="83"/>
      <c r="DO91" s="84"/>
      <c r="DP91" s="84"/>
      <c r="DQ91" s="84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120">
        <f t="shared" si="60"/>
        <v>1</v>
      </c>
      <c r="EC91" s="121"/>
      <c r="ED91" s="122"/>
      <c r="EE91" s="410"/>
      <c r="EF91" s="88"/>
    </row>
    <row r="92" spans="1:215" ht="21" customHeight="1">
      <c r="A92" s="107">
        <v>15</v>
      </c>
      <c r="B92" s="78" t="s">
        <v>188</v>
      </c>
      <c r="C92" s="197" t="s">
        <v>108</v>
      </c>
      <c r="D92" s="123"/>
      <c r="E92" s="123"/>
      <c r="F92" s="123"/>
      <c r="G92" s="123"/>
      <c r="H92" s="185"/>
      <c r="I92" s="123"/>
      <c r="J92" s="123"/>
      <c r="K92" s="123"/>
      <c r="L92" s="123"/>
      <c r="M92" s="185"/>
      <c r="N92" s="124"/>
      <c r="O92" s="124"/>
      <c r="P92" s="124"/>
      <c r="Q92" s="124"/>
      <c r="R92" s="185"/>
      <c r="S92" s="124"/>
      <c r="T92" s="124"/>
      <c r="U92" s="124"/>
      <c r="V92" s="124"/>
      <c r="W92" s="185"/>
      <c r="X92" s="234"/>
      <c r="Y92" s="125"/>
      <c r="Z92" s="125"/>
      <c r="AA92" s="125"/>
      <c r="AB92" s="120"/>
      <c r="AC92" s="125"/>
      <c r="AD92" s="125"/>
      <c r="AE92" s="125"/>
      <c r="AF92" s="125"/>
      <c r="AG92" s="107"/>
      <c r="AH92" s="235">
        <v>15</v>
      </c>
      <c r="AI92" s="512">
        <v>15</v>
      </c>
      <c r="AJ92" s="235"/>
      <c r="AK92" s="235"/>
      <c r="AL92" s="120">
        <v>3</v>
      </c>
      <c r="AM92" s="238"/>
      <c r="AN92" s="238"/>
      <c r="AO92" s="238"/>
      <c r="AP92" s="238"/>
      <c r="AQ92" s="101"/>
      <c r="AR92" s="292"/>
      <c r="AS92" s="292"/>
      <c r="AT92" s="292"/>
      <c r="AU92" s="292"/>
      <c r="AV92" s="213"/>
      <c r="AW92" s="188"/>
      <c r="AX92" s="188"/>
      <c r="AY92" s="188"/>
      <c r="AZ92" s="188"/>
      <c r="BA92" s="187"/>
      <c r="BB92" s="239">
        <f t="shared" si="57"/>
        <v>30</v>
      </c>
      <c r="BC92" s="107">
        <f t="shared" si="58"/>
        <v>15</v>
      </c>
      <c r="BD92" s="107">
        <f t="shared" si="54"/>
        <v>15</v>
      </c>
      <c r="BE92" s="107">
        <f t="shared" si="54"/>
        <v>0</v>
      </c>
      <c r="BF92" s="107">
        <f t="shared" si="54"/>
        <v>0</v>
      </c>
      <c r="BG92" s="187">
        <f t="shared" si="59"/>
        <v>3</v>
      </c>
      <c r="BH92" s="107"/>
      <c r="BI92" s="134"/>
      <c r="BJ92" s="102"/>
      <c r="BK92" s="120"/>
      <c r="BL92" s="107"/>
      <c r="BM92" s="120"/>
      <c r="BN92" s="107"/>
      <c r="BO92" s="134"/>
      <c r="BP92" s="102"/>
      <c r="BQ92" s="193"/>
      <c r="BR92" s="107"/>
      <c r="BS92" s="134"/>
      <c r="BT92" s="102"/>
      <c r="BU92" s="120"/>
      <c r="BV92" s="107"/>
      <c r="BW92" s="134"/>
      <c r="BX92" s="120"/>
      <c r="BY92" s="122"/>
      <c r="BZ92" s="130"/>
      <c r="CA92" s="131"/>
      <c r="CB92" s="201"/>
      <c r="CC92" s="131"/>
      <c r="CD92" s="130"/>
      <c r="CE92" s="131"/>
      <c r="CF92" s="201"/>
      <c r="CG92" s="202"/>
      <c r="CH92" s="130"/>
      <c r="CI92" s="131"/>
      <c r="CJ92" s="130"/>
      <c r="CK92" s="131"/>
      <c r="CL92" s="130"/>
      <c r="CM92" s="131"/>
      <c r="CN92" s="130"/>
      <c r="CO92" s="131"/>
      <c r="CP92" s="195"/>
      <c r="CQ92" s="131"/>
      <c r="CR92" s="138"/>
      <c r="CS92" s="131"/>
      <c r="CT92" s="130"/>
      <c r="CU92" s="131"/>
      <c r="CV92" s="130"/>
      <c r="CW92" s="131"/>
      <c r="CX92" s="102"/>
      <c r="CY92" s="120"/>
      <c r="CZ92" s="140"/>
      <c r="DA92" s="120"/>
      <c r="DB92" s="140"/>
      <c r="DC92" s="140"/>
      <c r="DD92" s="23"/>
      <c r="DE92" s="23"/>
      <c r="DF92" s="23"/>
      <c r="DG92" s="107"/>
      <c r="DH92" s="120"/>
      <c r="DI92" s="196"/>
      <c r="DJ92" s="120"/>
      <c r="DK92" s="120"/>
      <c r="DL92" s="120"/>
      <c r="DM92" s="120"/>
      <c r="DN92" s="83"/>
      <c r="DO92" s="84"/>
      <c r="DP92" s="84"/>
      <c r="DQ92" s="84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120">
        <f t="shared" si="60"/>
        <v>3</v>
      </c>
      <c r="EC92" s="121"/>
      <c r="ED92" s="122"/>
      <c r="EE92" s="410"/>
      <c r="EF92" s="88"/>
    </row>
    <row r="93" spans="1:215" ht="21" customHeight="1">
      <c r="A93" s="107">
        <v>16</v>
      </c>
      <c r="B93" s="316" t="s">
        <v>182</v>
      </c>
      <c r="C93" s="197" t="s">
        <v>108</v>
      </c>
      <c r="D93" s="123"/>
      <c r="E93" s="123"/>
      <c r="F93" s="123"/>
      <c r="G93" s="123"/>
      <c r="H93" s="185"/>
      <c r="I93" s="123"/>
      <c r="J93" s="123"/>
      <c r="K93" s="123"/>
      <c r="L93" s="123"/>
      <c r="M93" s="185"/>
      <c r="N93" s="124"/>
      <c r="O93" s="124"/>
      <c r="P93" s="124"/>
      <c r="Q93" s="124"/>
      <c r="R93" s="185"/>
      <c r="S93" s="124"/>
      <c r="T93" s="124"/>
      <c r="U93" s="124"/>
      <c r="V93" s="124"/>
      <c r="W93" s="185"/>
      <c r="X93" s="234">
        <v>15</v>
      </c>
      <c r="Y93" s="125">
        <v>30</v>
      </c>
      <c r="Z93" s="125"/>
      <c r="AA93" s="125"/>
      <c r="AB93" s="120">
        <v>4</v>
      </c>
      <c r="AC93" s="125"/>
      <c r="AD93" s="125"/>
      <c r="AE93" s="125"/>
      <c r="AF93" s="125"/>
      <c r="AG93" s="107"/>
      <c r="AH93" s="235"/>
      <c r="AI93" s="235"/>
      <c r="AJ93" s="235"/>
      <c r="AK93" s="235"/>
      <c r="AL93" s="120"/>
      <c r="AM93" s="238"/>
      <c r="AN93" s="238"/>
      <c r="AO93" s="238"/>
      <c r="AP93" s="238"/>
      <c r="AQ93" s="101"/>
      <c r="AR93" s="291"/>
      <c r="AS93" s="291"/>
      <c r="AT93" s="291"/>
      <c r="AU93" s="291"/>
      <c r="AV93" s="213"/>
      <c r="AW93" s="188"/>
      <c r="AX93" s="216"/>
      <c r="AY93" s="188"/>
      <c r="AZ93" s="188"/>
      <c r="BA93" s="187"/>
      <c r="BB93" s="239">
        <f t="shared" si="57"/>
        <v>45</v>
      </c>
      <c r="BC93" s="107">
        <f t="shared" si="58"/>
        <v>15</v>
      </c>
      <c r="BD93" s="107">
        <f t="shared" si="54"/>
        <v>30</v>
      </c>
      <c r="BE93" s="107">
        <f t="shared" si="54"/>
        <v>0</v>
      </c>
      <c r="BF93" s="107">
        <f t="shared" si="54"/>
        <v>0</v>
      </c>
      <c r="BG93" s="187">
        <f t="shared" si="59"/>
        <v>4</v>
      </c>
      <c r="BH93" s="107"/>
      <c r="BI93" s="134"/>
      <c r="BJ93" s="102"/>
      <c r="BK93" s="120"/>
      <c r="BL93" s="107"/>
      <c r="BM93" s="120"/>
      <c r="BN93" s="107"/>
      <c r="BO93" s="134"/>
      <c r="BP93" s="102"/>
      <c r="BQ93" s="193"/>
      <c r="BR93" s="107"/>
      <c r="BS93" s="134"/>
      <c r="BT93" s="102"/>
      <c r="BU93" s="120"/>
      <c r="BV93" s="107"/>
      <c r="BW93" s="134"/>
      <c r="BX93" s="120"/>
      <c r="BY93" s="122"/>
      <c r="BZ93" s="130"/>
      <c r="CA93" s="131"/>
      <c r="CB93" s="201"/>
      <c r="CC93" s="131"/>
      <c r="CD93" s="130"/>
      <c r="CE93" s="131"/>
      <c r="CF93" s="201"/>
      <c r="CG93" s="202"/>
      <c r="CH93" s="130"/>
      <c r="CI93" s="131"/>
      <c r="CJ93" s="130"/>
      <c r="CK93" s="131"/>
      <c r="CL93" s="130"/>
      <c r="CM93" s="131"/>
      <c r="CN93" s="130"/>
      <c r="CO93" s="131"/>
      <c r="CP93" s="195"/>
      <c r="CQ93" s="131"/>
      <c r="CR93" s="138"/>
      <c r="CS93" s="131"/>
      <c r="CT93" s="130"/>
      <c r="CU93" s="131"/>
      <c r="CV93" s="130"/>
      <c r="CW93" s="131"/>
      <c r="CX93" s="102"/>
      <c r="CY93" s="120"/>
      <c r="CZ93" s="140"/>
      <c r="DA93" s="120"/>
      <c r="DB93" s="140"/>
      <c r="DC93" s="140"/>
      <c r="DD93" s="23"/>
      <c r="DE93" s="23"/>
      <c r="DF93" s="23"/>
      <c r="DG93" s="107"/>
      <c r="DH93" s="120"/>
      <c r="DI93" s="196"/>
      <c r="DJ93" s="120"/>
      <c r="DK93" s="120"/>
      <c r="DL93" s="120"/>
      <c r="DM93" s="120"/>
      <c r="DN93" s="83"/>
      <c r="DO93" s="84"/>
      <c r="DP93" s="84"/>
      <c r="DQ93" s="84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120">
        <f t="shared" si="60"/>
        <v>4</v>
      </c>
      <c r="EC93" s="121">
        <f>BB93</f>
        <v>45</v>
      </c>
      <c r="ED93" s="122">
        <f>BG93</f>
        <v>4</v>
      </c>
      <c r="EE93" s="410"/>
      <c r="EF93" s="88"/>
    </row>
    <row r="94" spans="1:215" ht="27" customHeight="1">
      <c r="A94" s="107">
        <v>17</v>
      </c>
      <c r="B94" s="78" t="s">
        <v>189</v>
      </c>
      <c r="C94" s="197" t="s">
        <v>108</v>
      </c>
      <c r="D94" s="123"/>
      <c r="E94" s="123"/>
      <c r="F94" s="123"/>
      <c r="G94" s="123"/>
      <c r="H94" s="185"/>
      <c r="I94" s="123"/>
      <c r="J94" s="123"/>
      <c r="K94" s="123"/>
      <c r="L94" s="123"/>
      <c r="M94" s="185"/>
      <c r="N94" s="124"/>
      <c r="O94" s="124"/>
      <c r="P94" s="124"/>
      <c r="Q94" s="124"/>
      <c r="R94" s="185"/>
      <c r="S94" s="124"/>
      <c r="T94" s="124"/>
      <c r="U94" s="124"/>
      <c r="V94" s="124"/>
      <c r="W94" s="185"/>
      <c r="X94" s="234"/>
      <c r="Y94" s="125"/>
      <c r="Z94" s="125"/>
      <c r="AA94" s="125"/>
      <c r="AB94" s="120"/>
      <c r="AC94" s="125"/>
      <c r="AD94" s="125"/>
      <c r="AE94" s="125"/>
      <c r="AF94" s="125"/>
      <c r="AG94" s="107"/>
      <c r="AH94" s="235">
        <v>15</v>
      </c>
      <c r="AI94" s="235">
        <v>15</v>
      </c>
      <c r="AJ94" s="235"/>
      <c r="AK94" s="235"/>
      <c r="AL94" s="120">
        <v>3</v>
      </c>
      <c r="AM94" s="290"/>
      <c r="AN94" s="290"/>
      <c r="AO94" s="290"/>
      <c r="AP94" s="290"/>
      <c r="AQ94" s="134"/>
      <c r="AR94" s="291"/>
      <c r="AS94" s="291"/>
      <c r="AT94" s="291"/>
      <c r="AU94" s="291"/>
      <c r="AV94" s="213"/>
      <c r="AW94" s="188"/>
      <c r="AX94" s="188"/>
      <c r="AY94" s="188"/>
      <c r="AZ94" s="188"/>
      <c r="BA94" s="187"/>
      <c r="BB94" s="239">
        <f t="shared" si="57"/>
        <v>30</v>
      </c>
      <c r="BC94" s="107">
        <f t="shared" si="58"/>
        <v>15</v>
      </c>
      <c r="BD94" s="107">
        <f t="shared" si="54"/>
        <v>15</v>
      </c>
      <c r="BE94" s="107">
        <f t="shared" si="54"/>
        <v>0</v>
      </c>
      <c r="BF94" s="107">
        <f t="shared" si="54"/>
        <v>0</v>
      </c>
      <c r="BG94" s="187">
        <f t="shared" si="59"/>
        <v>3</v>
      </c>
      <c r="BH94" s="107"/>
      <c r="BI94" s="134"/>
      <c r="BJ94" s="102"/>
      <c r="BK94" s="120"/>
      <c r="BL94" s="107"/>
      <c r="BM94" s="120"/>
      <c r="BN94" s="107"/>
      <c r="BO94" s="134"/>
      <c r="BP94" s="102"/>
      <c r="BQ94" s="193"/>
      <c r="BR94" s="107"/>
      <c r="BS94" s="134"/>
      <c r="BT94" s="102"/>
      <c r="BU94" s="120"/>
      <c r="BV94" s="107"/>
      <c r="BW94" s="134"/>
      <c r="BX94" s="120"/>
      <c r="BY94" s="122"/>
      <c r="BZ94" s="130"/>
      <c r="CA94" s="131"/>
      <c r="CB94" s="201"/>
      <c r="CC94" s="131"/>
      <c r="CD94" s="130"/>
      <c r="CE94" s="131"/>
      <c r="CF94" s="201"/>
      <c r="CG94" s="202"/>
      <c r="CH94" s="130"/>
      <c r="CI94" s="131"/>
      <c r="CJ94" s="130"/>
      <c r="CK94" s="131"/>
      <c r="CL94" s="130"/>
      <c r="CM94" s="131"/>
      <c r="CN94" s="130"/>
      <c r="CO94" s="131"/>
      <c r="CP94" s="195"/>
      <c r="CQ94" s="131"/>
      <c r="CR94" s="138"/>
      <c r="CS94" s="131"/>
      <c r="CT94" s="130"/>
      <c r="CU94" s="131"/>
      <c r="CV94" s="130"/>
      <c r="CW94" s="131"/>
      <c r="CX94" s="102"/>
      <c r="CY94" s="120"/>
      <c r="CZ94" s="140"/>
      <c r="DA94" s="120"/>
      <c r="DB94" s="140"/>
      <c r="DC94" s="140"/>
      <c r="DD94" s="23"/>
      <c r="DE94" s="23"/>
      <c r="DF94" s="23"/>
      <c r="DG94" s="107"/>
      <c r="DH94" s="120"/>
      <c r="DI94" s="196"/>
      <c r="DJ94" s="120"/>
      <c r="DK94" s="120"/>
      <c r="DL94" s="120"/>
      <c r="DM94" s="120"/>
      <c r="DN94" s="83"/>
      <c r="DO94" s="84"/>
      <c r="DP94" s="84"/>
      <c r="DQ94" s="84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120">
        <f t="shared" si="60"/>
        <v>3</v>
      </c>
      <c r="EC94" s="121">
        <f>BB94</f>
        <v>30</v>
      </c>
      <c r="ED94" s="122">
        <f>BG94</f>
        <v>3</v>
      </c>
      <c r="EE94" s="410"/>
      <c r="EF94" s="88"/>
    </row>
    <row r="95" spans="1:215" s="19" customFormat="1" ht="19.899999999999999" customHeight="1">
      <c r="A95" s="770" t="s">
        <v>34</v>
      </c>
      <c r="B95" s="770"/>
      <c r="C95" s="770"/>
      <c r="D95" s="770"/>
      <c r="E95" s="770"/>
      <c r="F95" s="770"/>
      <c r="G95" s="770"/>
      <c r="H95" s="770"/>
      <c r="I95" s="770"/>
      <c r="J95" s="770"/>
      <c r="K95" s="770"/>
      <c r="L95" s="770"/>
      <c r="M95" s="770"/>
      <c r="N95" s="770"/>
      <c r="O95" s="770"/>
      <c r="P95" s="770"/>
      <c r="Q95" s="770"/>
      <c r="R95" s="770"/>
      <c r="S95" s="770"/>
      <c r="T95" s="770"/>
      <c r="U95" s="770"/>
      <c r="V95" s="770"/>
      <c r="W95" s="770"/>
      <c r="X95" s="770"/>
      <c r="Y95" s="770"/>
      <c r="Z95" s="770"/>
      <c r="AA95" s="770"/>
      <c r="AB95" s="770"/>
      <c r="AC95" s="770"/>
      <c r="AD95" s="770"/>
      <c r="AE95" s="770"/>
      <c r="AF95" s="770"/>
      <c r="AG95" s="770"/>
      <c r="AH95" s="770"/>
      <c r="AI95" s="770"/>
      <c r="AJ95" s="770"/>
      <c r="AK95" s="770"/>
      <c r="AL95" s="770"/>
      <c r="AM95" s="770"/>
      <c r="AN95" s="770"/>
      <c r="AO95" s="770"/>
      <c r="AP95" s="770"/>
      <c r="AQ95" s="770"/>
      <c r="AR95" s="770"/>
      <c r="AS95" s="770"/>
      <c r="AT95" s="770"/>
      <c r="AU95" s="770"/>
      <c r="AV95" s="770"/>
      <c r="AW95" s="770"/>
      <c r="AX95" s="770"/>
      <c r="AY95" s="770"/>
      <c r="AZ95" s="770"/>
      <c r="BA95" s="770"/>
      <c r="BB95" s="299">
        <f t="shared" ref="BB95:BG95" si="61">SUM(BB96:BB99,)</f>
        <v>180</v>
      </c>
      <c r="BC95" s="299">
        <f t="shared" si="61"/>
        <v>0</v>
      </c>
      <c r="BD95" s="299">
        <f t="shared" si="61"/>
        <v>0</v>
      </c>
      <c r="BE95" s="299">
        <f t="shared" si="61"/>
        <v>0</v>
      </c>
      <c r="BF95" s="299">
        <f t="shared" si="61"/>
        <v>180</v>
      </c>
      <c r="BG95" s="156">
        <f t="shared" si="61"/>
        <v>10</v>
      </c>
      <c r="BH95" s="270"/>
      <c r="BI95" s="271"/>
      <c r="BJ95" s="241"/>
      <c r="BK95" s="272"/>
      <c r="BL95" s="270"/>
      <c r="BM95" s="272"/>
      <c r="BN95" s="270"/>
      <c r="BO95" s="271"/>
      <c r="BP95" s="241"/>
      <c r="BQ95" s="273"/>
      <c r="BR95" s="270"/>
      <c r="BS95" s="271"/>
      <c r="BT95" s="241"/>
      <c r="BU95" s="272"/>
      <c r="BV95" s="270"/>
      <c r="BW95" s="271"/>
      <c r="BX95" s="272"/>
      <c r="BY95" s="274"/>
      <c r="BZ95" s="270"/>
      <c r="CA95" s="272"/>
      <c r="CB95" s="275"/>
      <c r="CC95" s="272"/>
      <c r="CD95" s="270"/>
      <c r="CE95" s="272"/>
      <c r="CF95" s="275"/>
      <c r="CG95" s="276"/>
      <c r="CH95" s="270"/>
      <c r="CI95" s="272"/>
      <c r="CJ95" s="270"/>
      <c r="CK95" s="272"/>
      <c r="CL95" s="270"/>
      <c r="CM95" s="272"/>
      <c r="CN95" s="270"/>
      <c r="CO95" s="272"/>
      <c r="CP95" s="277"/>
      <c r="CQ95" s="272"/>
      <c r="CR95" s="278"/>
      <c r="CS95" s="272"/>
      <c r="CT95" s="270"/>
      <c r="CU95" s="272"/>
      <c r="CV95" s="270"/>
      <c r="CW95" s="272"/>
      <c r="CX95" s="241"/>
      <c r="CY95" s="272"/>
      <c r="CZ95" s="208"/>
      <c r="DA95" s="272"/>
      <c r="DB95" s="208"/>
      <c r="DC95" s="208"/>
      <c r="DD95" s="275"/>
      <c r="DE95" s="275"/>
      <c r="DF95" s="275"/>
      <c r="DG95" s="270"/>
      <c r="DH95" s="272"/>
      <c r="DI95" s="207"/>
      <c r="DJ95" s="272"/>
      <c r="DK95" s="272"/>
      <c r="DL95" s="272"/>
      <c r="DM95" s="272"/>
      <c r="DN95" s="209"/>
      <c r="DO95" s="279"/>
      <c r="DP95" s="279"/>
      <c r="DQ95" s="279"/>
      <c r="DR95" s="280"/>
      <c r="DS95" s="280"/>
      <c r="DT95" s="280"/>
      <c r="DU95" s="280"/>
      <c r="DV95" s="280"/>
      <c r="DW95" s="280"/>
      <c r="DX95" s="280"/>
      <c r="DY95" s="280"/>
      <c r="DZ95" s="280"/>
      <c r="EA95" s="280"/>
      <c r="EB95" s="120"/>
      <c r="EC95" s="121"/>
      <c r="ED95" s="122"/>
      <c r="EE95" s="410"/>
      <c r="EF95" s="88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</row>
    <row r="96" spans="1:215" ht="21" customHeight="1">
      <c r="A96" s="107">
        <v>18</v>
      </c>
      <c r="B96" s="82" t="s">
        <v>196</v>
      </c>
      <c r="C96" s="197" t="s">
        <v>112</v>
      </c>
      <c r="D96" s="123"/>
      <c r="E96" s="123"/>
      <c r="F96" s="123"/>
      <c r="G96" s="123"/>
      <c r="H96" s="185"/>
      <c r="I96" s="123"/>
      <c r="J96" s="123"/>
      <c r="K96" s="123"/>
      <c r="L96" s="123"/>
      <c r="M96" s="185"/>
      <c r="N96" s="124"/>
      <c r="O96" s="124"/>
      <c r="P96" s="124"/>
      <c r="Q96" s="124"/>
      <c r="R96" s="185"/>
      <c r="S96" s="124"/>
      <c r="T96" s="124"/>
      <c r="U96" s="124"/>
      <c r="V96" s="124">
        <v>40</v>
      </c>
      <c r="W96" s="185">
        <v>2</v>
      </c>
      <c r="X96" s="234"/>
      <c r="Y96" s="125"/>
      <c r="Z96" s="125"/>
      <c r="AA96" s="125"/>
      <c r="AB96" s="317"/>
      <c r="AC96" s="125"/>
      <c r="AD96" s="125"/>
      <c r="AE96" s="125"/>
      <c r="AF96" s="125"/>
      <c r="AG96" s="185"/>
      <c r="AH96" s="186"/>
      <c r="AI96" s="186"/>
      <c r="AJ96" s="186"/>
      <c r="AK96" s="186"/>
      <c r="AL96" s="107"/>
      <c r="AM96" s="235"/>
      <c r="AN96" s="235"/>
      <c r="AO96" s="235"/>
      <c r="AP96" s="235"/>
      <c r="AQ96" s="107"/>
      <c r="AR96" s="188"/>
      <c r="AS96" s="188"/>
      <c r="AT96" s="188"/>
      <c r="AU96" s="216"/>
      <c r="AV96" s="120"/>
      <c r="AW96" s="188"/>
      <c r="AX96" s="188"/>
      <c r="AY96" s="188"/>
      <c r="AZ96" s="216"/>
      <c r="BA96" s="120"/>
      <c r="BB96" s="239">
        <f>SUM(BC96:BF96)</f>
        <v>40</v>
      </c>
      <c r="BC96" s="107">
        <f t="shared" ref="BC96:BG99" si="62">SUM(D96,I96,N96,S96,X96,AC96,AH96,AM96,AR96,AW96)</f>
        <v>0</v>
      </c>
      <c r="BD96" s="107">
        <f t="shared" si="62"/>
        <v>0</v>
      </c>
      <c r="BE96" s="107">
        <f t="shared" si="62"/>
        <v>0</v>
      </c>
      <c r="BF96" s="107">
        <f t="shared" si="62"/>
        <v>40</v>
      </c>
      <c r="BG96" s="187">
        <f t="shared" si="62"/>
        <v>2</v>
      </c>
      <c r="BH96" s="107"/>
      <c r="BI96" s="134"/>
      <c r="BJ96" s="102"/>
      <c r="BK96" s="120"/>
      <c r="BL96" s="107"/>
      <c r="BM96" s="120"/>
      <c r="BN96" s="107"/>
      <c r="BO96" s="134"/>
      <c r="BP96" s="102"/>
      <c r="BQ96" s="193"/>
      <c r="BR96" s="107"/>
      <c r="BS96" s="134"/>
      <c r="BT96" s="102"/>
      <c r="BU96" s="120"/>
      <c r="BV96" s="107"/>
      <c r="BW96" s="134"/>
      <c r="BX96" s="120"/>
      <c r="BY96" s="122"/>
      <c r="BZ96" s="130"/>
      <c r="CA96" s="131"/>
      <c r="CB96" s="201"/>
      <c r="CC96" s="131"/>
      <c r="CD96" s="130"/>
      <c r="CE96" s="131"/>
      <c r="CF96" s="201"/>
      <c r="CG96" s="202"/>
      <c r="CH96" s="130"/>
      <c r="CI96" s="131"/>
      <c r="CJ96" s="130"/>
      <c r="CK96" s="131"/>
      <c r="CL96" s="130"/>
      <c r="CM96" s="131"/>
      <c r="CN96" s="130"/>
      <c r="CO96" s="131"/>
      <c r="CP96" s="195"/>
      <c r="CQ96" s="131"/>
      <c r="CR96" s="138"/>
      <c r="CS96" s="131"/>
      <c r="CT96" s="130"/>
      <c r="CU96" s="131"/>
      <c r="CV96" s="130"/>
      <c r="CW96" s="131"/>
      <c r="CX96" s="102"/>
      <c r="CY96" s="120"/>
      <c r="CZ96" s="140"/>
      <c r="DA96" s="120"/>
      <c r="DB96" s="140"/>
      <c r="DC96" s="140"/>
      <c r="DD96" s="23"/>
      <c r="DE96" s="23"/>
      <c r="DF96" s="23"/>
      <c r="DG96" s="107"/>
      <c r="DH96" s="120"/>
      <c r="DI96" s="196"/>
      <c r="DJ96" s="120"/>
      <c r="DK96" s="120"/>
      <c r="DL96" s="120"/>
      <c r="DM96" s="120"/>
      <c r="DN96" s="83"/>
      <c r="DO96" s="84"/>
      <c r="DP96" s="84"/>
      <c r="DQ96" s="84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120">
        <f>BG96</f>
        <v>2</v>
      </c>
      <c r="EC96" s="121"/>
      <c r="ED96" s="122"/>
      <c r="EE96" s="410"/>
      <c r="EF96" s="88"/>
    </row>
    <row r="97" spans="1:209" ht="21" customHeight="1">
      <c r="A97" s="107">
        <v>19</v>
      </c>
      <c r="B97" s="82" t="s">
        <v>197</v>
      </c>
      <c r="C97" s="197" t="s">
        <v>112</v>
      </c>
      <c r="D97" s="123"/>
      <c r="E97" s="123"/>
      <c r="F97" s="123"/>
      <c r="G97" s="123"/>
      <c r="H97" s="185"/>
      <c r="I97" s="123"/>
      <c r="J97" s="123"/>
      <c r="K97" s="123"/>
      <c r="L97" s="123"/>
      <c r="M97" s="185"/>
      <c r="N97" s="124"/>
      <c r="O97" s="124"/>
      <c r="P97" s="124"/>
      <c r="Q97" s="124"/>
      <c r="R97" s="185"/>
      <c r="S97" s="124"/>
      <c r="T97" s="124"/>
      <c r="U97" s="124"/>
      <c r="V97" s="124"/>
      <c r="W97" s="185"/>
      <c r="X97" s="234"/>
      <c r="Y97" s="125"/>
      <c r="Z97" s="125"/>
      <c r="AA97" s="125"/>
      <c r="AB97" s="317"/>
      <c r="AC97" s="125"/>
      <c r="AD97" s="125"/>
      <c r="AE97" s="125"/>
      <c r="AF97" s="125">
        <v>40</v>
      </c>
      <c r="AG97" s="185">
        <v>2</v>
      </c>
      <c r="AH97" s="186"/>
      <c r="AI97" s="186"/>
      <c r="AJ97" s="186"/>
      <c r="AK97" s="186"/>
      <c r="AL97" s="107"/>
      <c r="AM97" s="235"/>
      <c r="AN97" s="235"/>
      <c r="AO97" s="235"/>
      <c r="AP97" s="235"/>
      <c r="AQ97" s="107"/>
      <c r="AR97" s="188"/>
      <c r="AS97" s="188"/>
      <c r="AT97" s="188"/>
      <c r="AU97" s="216"/>
      <c r="AV97" s="120"/>
      <c r="AW97" s="188"/>
      <c r="AX97" s="188"/>
      <c r="AY97" s="188"/>
      <c r="AZ97" s="216"/>
      <c r="BA97" s="120"/>
      <c r="BB97" s="239">
        <f>SUM(BC97:BF97)</f>
        <v>40</v>
      </c>
      <c r="BC97" s="107">
        <f t="shared" si="62"/>
        <v>0</v>
      </c>
      <c r="BD97" s="107">
        <f t="shared" si="62"/>
        <v>0</v>
      </c>
      <c r="BE97" s="107">
        <f t="shared" si="62"/>
        <v>0</v>
      </c>
      <c r="BF97" s="107">
        <f t="shared" si="62"/>
        <v>40</v>
      </c>
      <c r="BG97" s="187">
        <f t="shared" si="62"/>
        <v>2</v>
      </c>
      <c r="BH97" s="107"/>
      <c r="BI97" s="134"/>
      <c r="BJ97" s="102"/>
      <c r="BK97" s="120"/>
      <c r="BL97" s="107"/>
      <c r="BM97" s="120"/>
      <c r="BN97" s="107"/>
      <c r="BO97" s="134"/>
      <c r="BP97" s="102"/>
      <c r="BQ97" s="193"/>
      <c r="BR97" s="107"/>
      <c r="BS97" s="134"/>
      <c r="BT97" s="102"/>
      <c r="BU97" s="120"/>
      <c r="BV97" s="107"/>
      <c r="BW97" s="134"/>
      <c r="BX97" s="120"/>
      <c r="BY97" s="122"/>
      <c r="BZ97" s="130"/>
      <c r="CA97" s="131"/>
      <c r="CB97" s="201"/>
      <c r="CC97" s="131"/>
      <c r="CD97" s="130"/>
      <c r="CE97" s="131"/>
      <c r="CF97" s="201"/>
      <c r="CG97" s="202"/>
      <c r="CH97" s="130"/>
      <c r="CI97" s="131"/>
      <c r="CJ97" s="130"/>
      <c r="CK97" s="131"/>
      <c r="CL97" s="130"/>
      <c r="CM97" s="131"/>
      <c r="CN97" s="130"/>
      <c r="CO97" s="131"/>
      <c r="CP97" s="195"/>
      <c r="CQ97" s="131"/>
      <c r="CR97" s="138"/>
      <c r="CS97" s="131"/>
      <c r="CT97" s="130"/>
      <c r="CU97" s="131"/>
      <c r="CV97" s="130"/>
      <c r="CW97" s="131"/>
      <c r="CX97" s="102"/>
      <c r="CY97" s="120"/>
      <c r="CZ97" s="140"/>
      <c r="DA97" s="120"/>
      <c r="DB97" s="140"/>
      <c r="DC97" s="140"/>
      <c r="DD97" s="23"/>
      <c r="DE97" s="23"/>
      <c r="DF97" s="23"/>
      <c r="DG97" s="107"/>
      <c r="DH97" s="120"/>
      <c r="DI97" s="196"/>
      <c r="DJ97" s="120"/>
      <c r="DK97" s="120"/>
      <c r="DL97" s="120"/>
      <c r="DM97" s="120"/>
      <c r="DN97" s="83"/>
      <c r="DO97" s="84"/>
      <c r="DP97" s="84"/>
      <c r="DQ97" s="84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120">
        <f>BG97</f>
        <v>2</v>
      </c>
      <c r="EC97" s="121"/>
      <c r="ED97" s="122"/>
      <c r="EE97" s="410"/>
      <c r="EF97" s="88"/>
    </row>
    <row r="98" spans="1:209" ht="21" customHeight="1">
      <c r="A98" s="107">
        <v>20</v>
      </c>
      <c r="B98" s="82" t="s">
        <v>198</v>
      </c>
      <c r="C98" s="197" t="s">
        <v>112</v>
      </c>
      <c r="D98" s="123"/>
      <c r="E98" s="123"/>
      <c r="F98" s="123"/>
      <c r="G98" s="123"/>
      <c r="H98" s="185"/>
      <c r="I98" s="123"/>
      <c r="J98" s="123"/>
      <c r="K98" s="123"/>
      <c r="L98" s="123"/>
      <c r="M98" s="185"/>
      <c r="N98" s="124"/>
      <c r="O98" s="124"/>
      <c r="P98" s="124"/>
      <c r="Q98" s="124"/>
      <c r="R98" s="185"/>
      <c r="S98" s="124"/>
      <c r="T98" s="124"/>
      <c r="U98" s="124"/>
      <c r="V98" s="124"/>
      <c r="W98" s="185"/>
      <c r="X98" s="234"/>
      <c r="Y98" s="125"/>
      <c r="Z98" s="125"/>
      <c r="AA98" s="125"/>
      <c r="AB98" s="317"/>
      <c r="AC98" s="125"/>
      <c r="AD98" s="125"/>
      <c r="AE98" s="125"/>
      <c r="AF98" s="125"/>
      <c r="AG98" s="185"/>
      <c r="AH98" s="186"/>
      <c r="AI98" s="186"/>
      <c r="AJ98" s="186"/>
      <c r="AK98" s="186"/>
      <c r="AL98" s="107"/>
      <c r="AM98" s="235"/>
      <c r="AN98" s="235"/>
      <c r="AO98" s="235"/>
      <c r="AP98" s="235">
        <v>40</v>
      </c>
      <c r="AQ98" s="120">
        <v>2</v>
      </c>
      <c r="AR98" s="188"/>
      <c r="AS98" s="188"/>
      <c r="AT98" s="188"/>
      <c r="AU98" s="216"/>
      <c r="AV98" s="120"/>
      <c r="AW98" s="188"/>
      <c r="AX98" s="188"/>
      <c r="AY98" s="188"/>
      <c r="AZ98" s="216"/>
      <c r="BA98" s="120"/>
      <c r="BB98" s="239">
        <f>SUM(BC98:BF98)</f>
        <v>40</v>
      </c>
      <c r="BC98" s="107">
        <f>SUM(D98,I98,N98,S98,X98,AC98,AH98,AM98,AR98,AW98)</f>
        <v>0</v>
      </c>
      <c r="BD98" s="107">
        <f t="shared" si="62"/>
        <v>0</v>
      </c>
      <c r="BE98" s="107">
        <f t="shared" si="62"/>
        <v>0</v>
      </c>
      <c r="BF98" s="107">
        <f t="shared" si="62"/>
        <v>40</v>
      </c>
      <c r="BG98" s="187">
        <f>SUM(H98,M98,R98,W98,AB98,AG98,AL98,AQ98,AV98,BA98)</f>
        <v>2</v>
      </c>
      <c r="BH98" s="107"/>
      <c r="BI98" s="134"/>
      <c r="BJ98" s="102"/>
      <c r="BK98" s="120"/>
      <c r="BL98" s="107"/>
      <c r="BM98" s="120"/>
      <c r="BN98" s="107"/>
      <c r="BO98" s="134"/>
      <c r="BP98" s="102"/>
      <c r="BQ98" s="193"/>
      <c r="BR98" s="107"/>
      <c r="BS98" s="134"/>
      <c r="BT98" s="102"/>
      <c r="BU98" s="120"/>
      <c r="BV98" s="107"/>
      <c r="BW98" s="134"/>
      <c r="BX98" s="120"/>
      <c r="BY98" s="122"/>
      <c r="BZ98" s="130"/>
      <c r="CA98" s="131"/>
      <c r="CB98" s="201"/>
      <c r="CC98" s="131"/>
      <c r="CD98" s="130"/>
      <c r="CE98" s="131"/>
      <c r="CF98" s="201"/>
      <c r="CG98" s="202"/>
      <c r="CH98" s="130"/>
      <c r="CI98" s="131"/>
      <c r="CJ98" s="130"/>
      <c r="CK98" s="131"/>
      <c r="CL98" s="130"/>
      <c r="CM98" s="131"/>
      <c r="CN98" s="130"/>
      <c r="CO98" s="131"/>
      <c r="CP98" s="195"/>
      <c r="CQ98" s="131"/>
      <c r="CR98" s="138"/>
      <c r="CS98" s="131"/>
      <c r="CT98" s="130"/>
      <c r="CU98" s="131"/>
      <c r="CV98" s="130"/>
      <c r="CW98" s="131"/>
      <c r="CX98" s="102"/>
      <c r="CY98" s="120"/>
      <c r="CZ98" s="140"/>
      <c r="DA98" s="120"/>
      <c r="DB98" s="140"/>
      <c r="DC98" s="140"/>
      <c r="DD98" s="23"/>
      <c r="DE98" s="23"/>
      <c r="DF98" s="23"/>
      <c r="DG98" s="107"/>
      <c r="DH98" s="120"/>
      <c r="DI98" s="196"/>
      <c r="DJ98" s="120"/>
      <c r="DK98" s="120"/>
      <c r="DL98" s="120"/>
      <c r="DM98" s="120"/>
      <c r="DN98" s="83"/>
      <c r="DO98" s="84"/>
      <c r="DP98" s="84"/>
      <c r="DQ98" s="84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120">
        <f>BG98</f>
        <v>2</v>
      </c>
      <c r="EC98" s="121"/>
      <c r="ED98" s="122"/>
      <c r="EE98" s="410"/>
      <c r="EF98" s="88"/>
    </row>
    <row r="99" spans="1:209" ht="21" customHeight="1">
      <c r="A99" s="107">
        <v>21</v>
      </c>
      <c r="B99" s="82" t="s">
        <v>199</v>
      </c>
      <c r="C99" s="197" t="s">
        <v>112</v>
      </c>
      <c r="D99" s="123"/>
      <c r="E99" s="123"/>
      <c r="F99" s="123"/>
      <c r="G99" s="123"/>
      <c r="H99" s="185"/>
      <c r="I99" s="123"/>
      <c r="J99" s="123"/>
      <c r="K99" s="123"/>
      <c r="L99" s="123"/>
      <c r="M99" s="185"/>
      <c r="N99" s="124"/>
      <c r="O99" s="124"/>
      <c r="P99" s="124"/>
      <c r="Q99" s="124"/>
      <c r="R99" s="185"/>
      <c r="S99" s="124"/>
      <c r="T99" s="124"/>
      <c r="U99" s="124"/>
      <c r="V99" s="124"/>
      <c r="W99" s="185"/>
      <c r="X99" s="234"/>
      <c r="Y99" s="125"/>
      <c r="Z99" s="125"/>
      <c r="AA99" s="125"/>
      <c r="AB99" s="317"/>
      <c r="AC99" s="125"/>
      <c r="AD99" s="125"/>
      <c r="AE99" s="125"/>
      <c r="AF99" s="125"/>
      <c r="AG99" s="185"/>
      <c r="AH99" s="186"/>
      <c r="AI99" s="186"/>
      <c r="AJ99" s="186"/>
      <c r="AK99" s="186"/>
      <c r="AL99" s="107"/>
      <c r="AM99" s="235"/>
      <c r="AN99" s="235"/>
      <c r="AO99" s="235"/>
      <c r="AP99" s="235"/>
      <c r="AQ99" s="107"/>
      <c r="AR99" s="188"/>
      <c r="AS99" s="188"/>
      <c r="AT99" s="188"/>
      <c r="AU99" s="216"/>
      <c r="AV99" s="120"/>
      <c r="AW99" s="188"/>
      <c r="AX99" s="188"/>
      <c r="AY99" s="188"/>
      <c r="AZ99" s="216">
        <v>60</v>
      </c>
      <c r="BA99" s="120">
        <v>4</v>
      </c>
      <c r="BB99" s="239">
        <f>SUM(BC99:BF99)</f>
        <v>60</v>
      </c>
      <c r="BC99" s="107">
        <f>SUM(D99,I99,N99,S99,X99,AC99,AH99,AM99,AR99,AW99)</f>
        <v>0</v>
      </c>
      <c r="BD99" s="107">
        <f t="shared" si="62"/>
        <v>0</v>
      </c>
      <c r="BE99" s="107">
        <f t="shared" si="62"/>
        <v>0</v>
      </c>
      <c r="BF99" s="107">
        <f t="shared" si="62"/>
        <v>60</v>
      </c>
      <c r="BG99" s="187">
        <f>SUM(H99,M99,R99,W99,AB99,AG99,AL99,AQ99,AV99,BA99)</f>
        <v>4</v>
      </c>
      <c r="BH99" s="107"/>
      <c r="BI99" s="134"/>
      <c r="BJ99" s="102"/>
      <c r="BK99" s="120"/>
      <c r="BL99" s="107"/>
      <c r="BM99" s="120"/>
      <c r="BN99" s="107"/>
      <c r="BO99" s="134"/>
      <c r="BP99" s="102"/>
      <c r="BQ99" s="193"/>
      <c r="BR99" s="107"/>
      <c r="BS99" s="134"/>
      <c r="BT99" s="102"/>
      <c r="BU99" s="120"/>
      <c r="BV99" s="107"/>
      <c r="BW99" s="134"/>
      <c r="BX99" s="120"/>
      <c r="BY99" s="122"/>
      <c r="BZ99" s="130"/>
      <c r="CA99" s="131"/>
      <c r="CB99" s="201"/>
      <c r="CC99" s="131"/>
      <c r="CD99" s="130"/>
      <c r="CE99" s="131"/>
      <c r="CF99" s="201"/>
      <c r="CG99" s="202"/>
      <c r="CH99" s="130"/>
      <c r="CI99" s="131"/>
      <c r="CJ99" s="130"/>
      <c r="CK99" s="131"/>
      <c r="CL99" s="130"/>
      <c r="CM99" s="131"/>
      <c r="CN99" s="130"/>
      <c r="CO99" s="131"/>
      <c r="CP99" s="195"/>
      <c r="CQ99" s="131"/>
      <c r="CR99" s="138"/>
      <c r="CS99" s="131"/>
      <c r="CT99" s="130"/>
      <c r="CU99" s="131"/>
      <c r="CV99" s="130"/>
      <c r="CW99" s="131"/>
      <c r="CX99" s="102"/>
      <c r="CY99" s="120"/>
      <c r="CZ99" s="140"/>
      <c r="DA99" s="120"/>
      <c r="DB99" s="140"/>
      <c r="DC99" s="140"/>
      <c r="DD99" s="23"/>
      <c r="DE99" s="23"/>
      <c r="DF99" s="23"/>
      <c r="DG99" s="107"/>
      <c r="DH99" s="120"/>
      <c r="DI99" s="196"/>
      <c r="DJ99" s="134"/>
      <c r="DK99" s="134"/>
      <c r="DL99" s="134"/>
      <c r="DM99" s="120"/>
      <c r="DN99" s="83"/>
      <c r="DO99" s="84"/>
      <c r="DP99" s="84"/>
      <c r="DQ99" s="84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120"/>
      <c r="EC99" s="121"/>
      <c r="ED99" s="122"/>
      <c r="EE99" s="410"/>
      <c r="EF99" s="88"/>
    </row>
    <row r="100" spans="1:209" ht="19.899999999999999" customHeight="1">
      <c r="A100" s="610" t="s">
        <v>200</v>
      </c>
      <c r="B100" s="611"/>
      <c r="C100" s="611"/>
      <c r="D100" s="611"/>
      <c r="E100" s="611"/>
      <c r="F100" s="611"/>
      <c r="G100" s="611"/>
      <c r="H100" s="611"/>
      <c r="I100" s="611"/>
      <c r="J100" s="611"/>
      <c r="K100" s="611"/>
      <c r="L100" s="611"/>
      <c r="M100" s="611"/>
      <c r="N100" s="611"/>
      <c r="O100" s="611"/>
      <c r="P100" s="611"/>
      <c r="Q100" s="611"/>
      <c r="R100" s="611"/>
      <c r="S100" s="611"/>
      <c r="T100" s="611"/>
      <c r="U100" s="611"/>
      <c r="V100" s="611"/>
      <c r="W100" s="611"/>
      <c r="X100" s="611"/>
      <c r="Y100" s="611"/>
      <c r="Z100" s="611"/>
      <c r="AA100" s="611"/>
      <c r="AB100" s="611"/>
      <c r="AC100" s="611"/>
      <c r="AD100" s="611"/>
      <c r="AE100" s="611"/>
      <c r="AF100" s="611"/>
      <c r="AG100" s="611"/>
      <c r="AH100" s="611"/>
      <c r="AI100" s="611"/>
      <c r="AJ100" s="611"/>
      <c r="AK100" s="611"/>
      <c r="AL100" s="611"/>
      <c r="AM100" s="611"/>
      <c r="AN100" s="611"/>
      <c r="AO100" s="611"/>
      <c r="AP100" s="611"/>
      <c r="AQ100" s="611"/>
      <c r="AR100" s="611"/>
      <c r="AS100" s="611"/>
      <c r="AT100" s="611"/>
      <c r="AU100" s="611"/>
      <c r="AV100" s="611"/>
      <c r="AW100" s="611"/>
      <c r="AX100" s="611"/>
      <c r="AY100" s="611"/>
      <c r="AZ100" s="611"/>
      <c r="BA100" s="612"/>
      <c r="BB100" s="299">
        <f t="shared" ref="BB100:BG100" si="63">BB101+BB103+BB105+BB107</f>
        <v>90</v>
      </c>
      <c r="BC100" s="299">
        <f t="shared" si="63"/>
        <v>15</v>
      </c>
      <c r="BD100" s="299">
        <f t="shared" si="63"/>
        <v>30</v>
      </c>
      <c r="BE100" s="299">
        <f t="shared" si="63"/>
        <v>30</v>
      </c>
      <c r="BF100" s="299">
        <f t="shared" si="63"/>
        <v>15</v>
      </c>
      <c r="BG100" s="156">
        <f t="shared" si="63"/>
        <v>7</v>
      </c>
      <c r="BH100" s="107"/>
      <c r="BI100" s="134"/>
      <c r="BJ100" s="102"/>
      <c r="BK100" s="120"/>
      <c r="BL100" s="107"/>
      <c r="BM100" s="120"/>
      <c r="BN100" s="107"/>
      <c r="BO100" s="134"/>
      <c r="BP100" s="102"/>
      <c r="BQ100" s="193"/>
      <c r="BR100" s="107"/>
      <c r="BS100" s="134"/>
      <c r="BT100" s="102"/>
      <c r="BU100" s="120"/>
      <c r="BV100" s="107"/>
      <c r="BW100" s="134"/>
      <c r="BX100" s="120"/>
      <c r="BY100" s="122"/>
      <c r="BZ100" s="130"/>
      <c r="CA100" s="131"/>
      <c r="CB100" s="201"/>
      <c r="CC100" s="131"/>
      <c r="CD100" s="130"/>
      <c r="CE100" s="131"/>
      <c r="CF100" s="201"/>
      <c r="CG100" s="202"/>
      <c r="CH100" s="130"/>
      <c r="CI100" s="131"/>
      <c r="CJ100" s="130"/>
      <c r="CK100" s="131"/>
      <c r="CL100" s="130"/>
      <c r="CM100" s="131"/>
      <c r="CN100" s="130"/>
      <c r="CO100" s="131"/>
      <c r="CP100" s="195"/>
      <c r="CQ100" s="131"/>
      <c r="CR100" s="138"/>
      <c r="CS100" s="131"/>
      <c r="CT100" s="130"/>
      <c r="CU100" s="131"/>
      <c r="CV100" s="130"/>
      <c r="CW100" s="131"/>
      <c r="CX100" s="102"/>
      <c r="CY100" s="120"/>
      <c r="CZ100" s="140"/>
      <c r="DA100" s="120"/>
      <c r="DB100" s="140"/>
      <c r="DC100" s="140"/>
      <c r="DD100" s="23"/>
      <c r="DE100" s="23"/>
      <c r="DF100" s="23"/>
      <c r="DG100" s="107"/>
      <c r="DH100" s="120"/>
      <c r="DI100" s="196"/>
      <c r="DJ100" s="134"/>
      <c r="DK100" s="134"/>
      <c r="DL100" s="134"/>
      <c r="DM100" s="120"/>
      <c r="DN100" s="83"/>
      <c r="DO100" s="84"/>
      <c r="DP100" s="84"/>
      <c r="DQ100" s="84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120"/>
      <c r="EC100" s="121"/>
      <c r="ED100" s="122"/>
      <c r="EE100" s="410"/>
      <c r="EF100" s="88"/>
    </row>
    <row r="101" spans="1:209" ht="19.899999999999999" customHeight="1">
      <c r="A101" s="597" t="s">
        <v>383</v>
      </c>
      <c r="B101" s="598"/>
      <c r="C101" s="598"/>
      <c r="D101" s="598"/>
      <c r="E101" s="598"/>
      <c r="F101" s="598"/>
      <c r="G101" s="598"/>
      <c r="H101" s="598"/>
      <c r="I101" s="598"/>
      <c r="J101" s="598"/>
      <c r="K101" s="598"/>
      <c r="L101" s="598"/>
      <c r="M101" s="598"/>
      <c r="N101" s="598"/>
      <c r="O101" s="598"/>
      <c r="P101" s="598"/>
      <c r="Q101" s="598"/>
      <c r="R101" s="598"/>
      <c r="S101" s="598"/>
      <c r="T101" s="598"/>
      <c r="U101" s="598"/>
      <c r="V101" s="598"/>
      <c r="W101" s="598"/>
      <c r="X101" s="598"/>
      <c r="Y101" s="598"/>
      <c r="Z101" s="598"/>
      <c r="AA101" s="598"/>
      <c r="AB101" s="598"/>
      <c r="AC101" s="598"/>
      <c r="AD101" s="598"/>
      <c r="AE101" s="598"/>
      <c r="AF101" s="598"/>
      <c r="AG101" s="598"/>
      <c r="AH101" s="598"/>
      <c r="AI101" s="598"/>
      <c r="AJ101" s="598"/>
      <c r="AK101" s="598"/>
      <c r="AL101" s="598"/>
      <c r="AM101" s="598"/>
      <c r="AN101" s="598"/>
      <c r="AO101" s="598"/>
      <c r="AP101" s="598"/>
      <c r="AQ101" s="598"/>
      <c r="AR101" s="598"/>
      <c r="AS101" s="598"/>
      <c r="AT101" s="598"/>
      <c r="AU101" s="598"/>
      <c r="AV101" s="598"/>
      <c r="AW101" s="598"/>
      <c r="AX101" s="598"/>
      <c r="AY101" s="598"/>
      <c r="AZ101" s="598"/>
      <c r="BA101" s="599"/>
      <c r="BB101" s="205">
        <f t="shared" ref="BB101:BG101" si="64">BB102</f>
        <v>15</v>
      </c>
      <c r="BC101" s="205">
        <f t="shared" si="64"/>
        <v>0</v>
      </c>
      <c r="BD101" s="205">
        <f t="shared" si="64"/>
        <v>15</v>
      </c>
      <c r="BE101" s="205">
        <f t="shared" si="64"/>
        <v>0</v>
      </c>
      <c r="BF101" s="205">
        <f t="shared" si="64"/>
        <v>0</v>
      </c>
      <c r="BG101" s="176">
        <f t="shared" si="64"/>
        <v>1</v>
      </c>
      <c r="BH101" s="206">
        <f t="shared" ref="BH101:CX101" si="65">SUM(BH102:BH108)</f>
        <v>0</v>
      </c>
      <c r="BI101" s="206">
        <f t="shared" si="65"/>
        <v>0</v>
      </c>
      <c r="BJ101" s="206">
        <f t="shared" si="65"/>
        <v>0</v>
      </c>
      <c r="BK101" s="206">
        <f t="shared" si="65"/>
        <v>0</v>
      </c>
      <c r="BL101" s="206">
        <f t="shared" si="65"/>
        <v>0</v>
      </c>
      <c r="BM101" s="206">
        <f t="shared" si="65"/>
        <v>0</v>
      </c>
      <c r="BN101" s="206">
        <f t="shared" si="65"/>
        <v>0</v>
      </c>
      <c r="BO101" s="206">
        <f t="shared" si="65"/>
        <v>0</v>
      </c>
      <c r="BP101" s="206">
        <f t="shared" si="65"/>
        <v>0</v>
      </c>
      <c r="BQ101" s="206">
        <f t="shared" si="65"/>
        <v>0</v>
      </c>
      <c r="BR101" s="206">
        <f t="shared" si="65"/>
        <v>15</v>
      </c>
      <c r="BS101" s="206">
        <f t="shared" si="65"/>
        <v>1</v>
      </c>
      <c r="BT101" s="206">
        <f t="shared" si="65"/>
        <v>0</v>
      </c>
      <c r="BU101" s="206">
        <f t="shared" si="65"/>
        <v>0</v>
      </c>
      <c r="BV101" s="206">
        <f t="shared" si="65"/>
        <v>0</v>
      </c>
      <c r="BW101" s="206">
        <f t="shared" si="65"/>
        <v>0</v>
      </c>
      <c r="BX101" s="206">
        <f t="shared" si="65"/>
        <v>0</v>
      </c>
      <c r="BY101" s="318">
        <f t="shared" si="65"/>
        <v>0</v>
      </c>
      <c r="BZ101" s="206">
        <f t="shared" si="65"/>
        <v>0</v>
      </c>
      <c r="CA101" s="206">
        <f t="shared" si="65"/>
        <v>0</v>
      </c>
      <c r="CB101" s="206">
        <f t="shared" si="65"/>
        <v>0</v>
      </c>
      <c r="CC101" s="206">
        <f t="shared" si="65"/>
        <v>0</v>
      </c>
      <c r="CD101" s="206">
        <f t="shared" si="65"/>
        <v>0</v>
      </c>
      <c r="CE101" s="206">
        <f t="shared" si="65"/>
        <v>0</v>
      </c>
      <c r="CF101" s="206">
        <f t="shared" si="65"/>
        <v>0</v>
      </c>
      <c r="CG101" s="206">
        <f t="shared" si="65"/>
        <v>0</v>
      </c>
      <c r="CH101" s="206">
        <f t="shared" si="65"/>
        <v>0</v>
      </c>
      <c r="CI101" s="206">
        <f t="shared" si="65"/>
        <v>0</v>
      </c>
      <c r="CJ101" s="206">
        <f t="shared" si="65"/>
        <v>0</v>
      </c>
      <c r="CK101" s="206">
        <f t="shared" si="65"/>
        <v>0</v>
      </c>
      <c r="CL101" s="206">
        <f t="shared" si="65"/>
        <v>0</v>
      </c>
      <c r="CM101" s="206">
        <f t="shared" si="65"/>
        <v>0</v>
      </c>
      <c r="CN101" s="206">
        <f t="shared" si="65"/>
        <v>15</v>
      </c>
      <c r="CO101" s="206">
        <f t="shared" si="65"/>
        <v>1</v>
      </c>
      <c r="CP101" s="206">
        <f t="shared" si="65"/>
        <v>0</v>
      </c>
      <c r="CQ101" s="206">
        <f t="shared" si="65"/>
        <v>0</v>
      </c>
      <c r="CR101" s="206">
        <f t="shared" si="65"/>
        <v>30</v>
      </c>
      <c r="CS101" s="206">
        <f t="shared" si="65"/>
        <v>2</v>
      </c>
      <c r="CT101" s="206">
        <f t="shared" si="65"/>
        <v>30</v>
      </c>
      <c r="CU101" s="206">
        <f t="shared" si="65"/>
        <v>3</v>
      </c>
      <c r="CV101" s="206">
        <f t="shared" si="65"/>
        <v>0</v>
      </c>
      <c r="CW101" s="206">
        <f t="shared" si="65"/>
        <v>0</v>
      </c>
      <c r="CX101" s="205">
        <f t="shared" si="65"/>
        <v>0</v>
      </c>
      <c r="CY101" s="272">
        <f>BB101/25</f>
        <v>0.6</v>
      </c>
      <c r="CZ101" s="208">
        <f>CY101*100/180</f>
        <v>0.33333333333333331</v>
      </c>
      <c r="DA101" s="208">
        <f>CZ101*100/180</f>
        <v>0.18518518518518515</v>
      </c>
      <c r="DB101" s="208">
        <f>DA101*100/180</f>
        <v>0.10288065843621398</v>
      </c>
      <c r="DC101" s="208">
        <f>CZ101+DB101</f>
        <v>0.43621399176954728</v>
      </c>
      <c r="DD101" s="270"/>
      <c r="DE101" s="270"/>
      <c r="DF101" s="270"/>
      <c r="DG101" s="270">
        <f>SUM(DG102:DG108)</f>
        <v>75</v>
      </c>
      <c r="DH101" s="176">
        <f>SUM(DH102:DH108)</f>
        <v>6</v>
      </c>
      <c r="DI101" s="208">
        <f>SUM(DI102:DI108)</f>
        <v>3.3333333333333335</v>
      </c>
      <c r="DJ101" s="207"/>
      <c r="DK101" s="207"/>
      <c r="DL101" s="207"/>
      <c r="DM101" s="208"/>
      <c r="DN101" s="209"/>
      <c r="DO101" s="84"/>
      <c r="DP101" s="84"/>
      <c r="DQ101" s="84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120"/>
      <c r="EC101" s="121"/>
      <c r="ED101" s="122"/>
      <c r="EE101" s="410"/>
      <c r="EF101" s="88"/>
    </row>
    <row r="102" spans="1:209" ht="21" customHeight="1">
      <c r="A102" s="107">
        <v>1</v>
      </c>
      <c r="B102" s="83" t="s">
        <v>203</v>
      </c>
      <c r="C102" s="197" t="s">
        <v>112</v>
      </c>
      <c r="D102" s="123"/>
      <c r="E102" s="123"/>
      <c r="F102" s="123"/>
      <c r="G102" s="123"/>
      <c r="H102" s="187"/>
      <c r="I102" s="123"/>
      <c r="J102" s="123"/>
      <c r="K102" s="123"/>
      <c r="L102" s="123"/>
      <c r="M102" s="187"/>
      <c r="N102" s="124"/>
      <c r="O102" s="124"/>
      <c r="P102" s="124"/>
      <c r="Q102" s="124"/>
      <c r="R102" s="185"/>
      <c r="S102" s="124"/>
      <c r="T102" s="300">
        <v>15</v>
      </c>
      <c r="U102" s="124"/>
      <c r="V102" s="124"/>
      <c r="W102" s="185">
        <v>1</v>
      </c>
      <c r="X102" s="125"/>
      <c r="Y102" s="125"/>
      <c r="Z102" s="125"/>
      <c r="AA102" s="125"/>
      <c r="AB102" s="185"/>
      <c r="AC102" s="125"/>
      <c r="AD102" s="125"/>
      <c r="AE102" s="125"/>
      <c r="AF102" s="125"/>
      <c r="AG102" s="185"/>
      <c r="AH102" s="235"/>
      <c r="AI102" s="235"/>
      <c r="AJ102" s="235"/>
      <c r="AK102" s="235"/>
      <c r="AL102" s="185"/>
      <c r="AM102" s="186"/>
      <c r="AN102" s="186"/>
      <c r="AO102" s="186"/>
      <c r="AP102" s="186"/>
      <c r="AQ102" s="187"/>
      <c r="AR102" s="216"/>
      <c r="AS102" s="216"/>
      <c r="AT102" s="216"/>
      <c r="AU102" s="216"/>
      <c r="AV102" s="187"/>
      <c r="AW102" s="188"/>
      <c r="AX102" s="188"/>
      <c r="AY102" s="188"/>
      <c r="AZ102" s="188"/>
      <c r="BA102" s="185"/>
      <c r="BB102" s="189">
        <f t="shared" ref="BB102:BB108" si="66">BC102+BD102+BE102+BF102</f>
        <v>15</v>
      </c>
      <c r="BC102" s="107">
        <f>D102+I102+N102+S102+X102+AC102+AH102+AM102+AR102+AW102</f>
        <v>0</v>
      </c>
      <c r="BD102" s="107">
        <f>E102+J102+O102+T102+Y102+AD102+AI102+AN102+AS102+AX102</f>
        <v>15</v>
      </c>
      <c r="BE102" s="107">
        <f>F102+K102+P102+U102+Z102+AE102+AJ102+AO102+AT102+AY102</f>
        <v>0</v>
      </c>
      <c r="BF102" s="107">
        <f>G102+L102+Q102+V102+AA102+AF102+AK102+AP102+AU102+AZ102</f>
        <v>0</v>
      </c>
      <c r="BG102" s="187">
        <f>SUM(H102,M102,R102,W102,AB102,AG102,AL102,AQ102,AV102,BA102)</f>
        <v>1</v>
      </c>
      <c r="BH102" s="107"/>
      <c r="BI102" s="194"/>
      <c r="BJ102" s="102"/>
      <c r="BK102" s="120"/>
      <c r="BL102" s="107"/>
      <c r="BM102" s="120"/>
      <c r="BN102" s="107"/>
      <c r="BO102" s="194"/>
      <c r="BP102" s="102"/>
      <c r="BQ102" s="193"/>
      <c r="BR102" s="107">
        <f>BB102</f>
        <v>15</v>
      </c>
      <c r="BS102" s="194">
        <f>BG102</f>
        <v>1</v>
      </c>
      <c r="BT102" s="102"/>
      <c r="BU102" s="120"/>
      <c r="BV102" s="107"/>
      <c r="BW102" s="134"/>
      <c r="BX102" s="120"/>
      <c r="BY102" s="122"/>
      <c r="BZ102" s="130"/>
      <c r="CA102" s="131"/>
      <c r="CB102" s="130"/>
      <c r="CC102" s="131"/>
      <c r="CD102" s="130"/>
      <c r="CE102" s="131"/>
      <c r="CF102" s="201"/>
      <c r="CG102" s="202"/>
      <c r="CH102" s="130"/>
      <c r="CI102" s="131"/>
      <c r="CJ102" s="130"/>
      <c r="CK102" s="131"/>
      <c r="CL102" s="201"/>
      <c r="CM102" s="202"/>
      <c r="CN102" s="130">
        <f>BB102</f>
        <v>15</v>
      </c>
      <c r="CO102" s="131">
        <f>BG102</f>
        <v>1</v>
      </c>
      <c r="CP102" s="195"/>
      <c r="CQ102" s="131"/>
      <c r="CR102" s="138"/>
      <c r="CS102" s="131"/>
      <c r="CT102" s="130"/>
      <c r="CU102" s="131"/>
      <c r="CV102" s="130"/>
      <c r="CW102" s="131"/>
      <c r="CX102" s="102"/>
      <c r="CY102" s="120">
        <f>BB102/25</f>
        <v>0.6</v>
      </c>
      <c r="CZ102" s="140">
        <f>CY102*100/180</f>
        <v>0.33333333333333331</v>
      </c>
      <c r="DA102" s="120">
        <f t="shared" ref="DA102:DA108" si="67">CX102/25</f>
        <v>0</v>
      </c>
      <c r="DB102" s="140">
        <f t="shared" ref="DB102:DB108" si="68">DA102*100/180</f>
        <v>0</v>
      </c>
      <c r="DC102" s="140">
        <f t="shared" ref="DC102:DC108" si="69">CZ102+DB102</f>
        <v>0.33333333333333331</v>
      </c>
      <c r="DD102" s="23"/>
      <c r="DE102" s="23"/>
      <c r="DF102" s="23"/>
      <c r="DG102" s="107">
        <f t="shared" ref="DG102:DG108" si="70">BB102</f>
        <v>15</v>
      </c>
      <c r="DH102" s="120">
        <f t="shared" ref="DH102:DH108" si="71">BG102</f>
        <v>1</v>
      </c>
      <c r="DI102" s="196">
        <f>DH102*100/180</f>
        <v>0.55555555555555558</v>
      </c>
      <c r="DJ102" s="120"/>
      <c r="DK102" s="120"/>
      <c r="DL102" s="120"/>
      <c r="DM102" s="120"/>
      <c r="DN102" s="83" t="s">
        <v>204</v>
      </c>
      <c r="DO102" s="84"/>
      <c r="DP102" s="84"/>
      <c r="DQ102" s="84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120"/>
      <c r="EC102" s="121">
        <f>BB102</f>
        <v>15</v>
      </c>
      <c r="ED102" s="122">
        <f>BG102</f>
        <v>1</v>
      </c>
      <c r="EE102" s="410"/>
      <c r="EF102" s="88"/>
    </row>
    <row r="103" spans="1:209" ht="19.899999999999999" customHeight="1">
      <c r="A103" s="771" t="s">
        <v>207</v>
      </c>
      <c r="B103" s="735"/>
      <c r="C103" s="735"/>
      <c r="D103" s="735"/>
      <c r="E103" s="735"/>
      <c r="F103" s="735"/>
      <c r="G103" s="735"/>
      <c r="H103" s="735"/>
      <c r="I103" s="735"/>
      <c r="J103" s="735"/>
      <c r="K103" s="735"/>
      <c r="L103" s="735"/>
      <c r="M103" s="735"/>
      <c r="N103" s="735"/>
      <c r="O103" s="735"/>
      <c r="P103" s="735"/>
      <c r="Q103" s="735"/>
      <c r="R103" s="735"/>
      <c r="S103" s="735"/>
      <c r="T103" s="735"/>
      <c r="U103" s="735"/>
      <c r="V103" s="735"/>
      <c r="W103" s="735"/>
      <c r="X103" s="735"/>
      <c r="Y103" s="735"/>
      <c r="Z103" s="735"/>
      <c r="AA103" s="735"/>
      <c r="AB103" s="735"/>
      <c r="AC103" s="735"/>
      <c r="AD103" s="735"/>
      <c r="AE103" s="735"/>
      <c r="AF103" s="735"/>
      <c r="AG103" s="735"/>
      <c r="AH103" s="735"/>
      <c r="AI103" s="735"/>
      <c r="AJ103" s="735"/>
      <c r="AK103" s="735"/>
      <c r="AL103" s="735"/>
      <c r="AM103" s="735"/>
      <c r="AN103" s="735"/>
      <c r="AO103" s="735"/>
      <c r="AP103" s="735"/>
      <c r="AQ103" s="735"/>
      <c r="AR103" s="735"/>
      <c r="AS103" s="735"/>
      <c r="AT103" s="735"/>
      <c r="AU103" s="735"/>
      <c r="AV103" s="735"/>
      <c r="AW103" s="735"/>
      <c r="AX103" s="735"/>
      <c r="AY103" s="735"/>
      <c r="AZ103" s="735"/>
      <c r="BA103" s="736"/>
      <c r="BB103" s="165">
        <f t="shared" ref="BB103:BG103" si="72">BB104</f>
        <v>30</v>
      </c>
      <c r="BC103" s="165">
        <f t="shared" si="72"/>
        <v>15</v>
      </c>
      <c r="BD103" s="165">
        <f t="shared" si="72"/>
        <v>15</v>
      </c>
      <c r="BE103" s="165">
        <f t="shared" si="72"/>
        <v>0</v>
      </c>
      <c r="BF103" s="165">
        <f t="shared" si="72"/>
        <v>0</v>
      </c>
      <c r="BG103" s="167">
        <f t="shared" si="72"/>
        <v>2</v>
      </c>
      <c r="BH103" s="107"/>
      <c r="BI103" s="194"/>
      <c r="BJ103" s="102"/>
      <c r="BK103" s="120"/>
      <c r="BL103" s="107"/>
      <c r="BM103" s="120"/>
      <c r="BN103" s="107"/>
      <c r="BO103" s="194"/>
      <c r="BP103" s="102"/>
      <c r="BQ103" s="193"/>
      <c r="BR103" s="107"/>
      <c r="BS103" s="194"/>
      <c r="BT103" s="102"/>
      <c r="BU103" s="120"/>
      <c r="BV103" s="107"/>
      <c r="BW103" s="134"/>
      <c r="BX103" s="120"/>
      <c r="BY103" s="122"/>
      <c r="BZ103" s="130"/>
      <c r="CA103" s="131"/>
      <c r="CB103" s="130"/>
      <c r="CC103" s="131"/>
      <c r="CD103" s="130"/>
      <c r="CE103" s="131"/>
      <c r="CF103" s="201"/>
      <c r="CG103" s="202"/>
      <c r="CH103" s="130"/>
      <c r="CI103" s="131"/>
      <c r="CJ103" s="130"/>
      <c r="CK103" s="131"/>
      <c r="CL103" s="201"/>
      <c r="CM103" s="202"/>
      <c r="CN103" s="130"/>
      <c r="CO103" s="131"/>
      <c r="CP103" s="195"/>
      <c r="CQ103" s="131"/>
      <c r="CR103" s="138"/>
      <c r="CS103" s="131"/>
      <c r="CT103" s="130"/>
      <c r="CU103" s="131"/>
      <c r="CV103" s="130"/>
      <c r="CW103" s="131"/>
      <c r="CX103" s="102"/>
      <c r="CY103" s="120"/>
      <c r="CZ103" s="140"/>
      <c r="DA103" s="120"/>
      <c r="DB103" s="140"/>
      <c r="DC103" s="140"/>
      <c r="DD103" s="23"/>
      <c r="DE103" s="23"/>
      <c r="DF103" s="23"/>
      <c r="DG103" s="107"/>
      <c r="DH103" s="120"/>
      <c r="DI103" s="196"/>
      <c r="DJ103" s="120"/>
      <c r="DK103" s="120"/>
      <c r="DL103" s="120"/>
      <c r="DM103" s="120"/>
      <c r="DN103" s="83"/>
      <c r="DO103" s="84"/>
      <c r="DP103" s="84"/>
      <c r="DQ103" s="84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120"/>
      <c r="EC103" s="121"/>
      <c r="ED103" s="122"/>
      <c r="EE103" s="410"/>
      <c r="EF103" s="88"/>
    </row>
    <row r="104" spans="1:209" ht="21" customHeight="1">
      <c r="A104" s="107">
        <v>2</v>
      </c>
      <c r="B104" s="82" t="s">
        <v>207</v>
      </c>
      <c r="C104" s="197" t="s">
        <v>112</v>
      </c>
      <c r="D104" s="123"/>
      <c r="E104" s="123"/>
      <c r="F104" s="123"/>
      <c r="G104" s="123"/>
      <c r="H104" s="187"/>
      <c r="I104" s="210"/>
      <c r="J104" s="123"/>
      <c r="K104" s="123"/>
      <c r="L104" s="123"/>
      <c r="M104" s="187"/>
      <c r="N104" s="124"/>
      <c r="O104" s="124"/>
      <c r="P104" s="124"/>
      <c r="Q104" s="124"/>
      <c r="R104" s="187"/>
      <c r="S104" s="124"/>
      <c r="T104" s="124"/>
      <c r="U104" s="124"/>
      <c r="V104" s="124"/>
      <c r="W104" s="187"/>
      <c r="X104" s="125"/>
      <c r="Y104" s="125"/>
      <c r="Z104" s="125"/>
      <c r="AA104" s="125"/>
      <c r="AB104" s="187"/>
      <c r="AC104" s="125"/>
      <c r="AD104" s="125"/>
      <c r="AE104" s="125"/>
      <c r="AF104" s="125"/>
      <c r="AG104" s="187"/>
      <c r="AH104" s="235"/>
      <c r="AI104" s="235"/>
      <c r="AJ104" s="235"/>
      <c r="AK104" s="235"/>
      <c r="AL104" s="187"/>
      <c r="AM104" s="186"/>
      <c r="AN104" s="186"/>
      <c r="AO104" s="186"/>
      <c r="AP104" s="186"/>
      <c r="AQ104" s="211"/>
      <c r="AR104" s="216">
        <v>15</v>
      </c>
      <c r="AS104" s="216">
        <v>15</v>
      </c>
      <c r="AT104" s="216"/>
      <c r="AU104" s="216"/>
      <c r="AV104" s="212">
        <v>2</v>
      </c>
      <c r="AW104" s="188"/>
      <c r="AX104" s="188"/>
      <c r="AY104" s="188"/>
      <c r="AZ104" s="188"/>
      <c r="BA104" s="213"/>
      <c r="BB104" s="214">
        <f>SUM(BC104:BF104)</f>
        <v>30</v>
      </c>
      <c r="BC104" s="107">
        <f>D104+I104+N104+S104+X104+AC104+AH104+AM104+AR104+AW104</f>
        <v>15</v>
      </c>
      <c r="BD104" s="107">
        <f>E104+J104+O104+T104+Y104+AD104+AI104+AN104+AS104+AX104</f>
        <v>15</v>
      </c>
      <c r="BE104" s="107">
        <f>F104+K104+P104+U104+Z104+AE104+AJ104+AO104+AT104+AY104</f>
        <v>0</v>
      </c>
      <c r="BF104" s="107">
        <f>G104+L104+Q104+V104+AA104+AF104+AK104+AP104+AU104+AZ104</f>
        <v>0</v>
      </c>
      <c r="BG104" s="187">
        <f>SUM(H104,M104,R104,W104,AB104,AG104,AL104,AQ104,AV104,BA104)</f>
        <v>2</v>
      </c>
      <c r="BH104" s="107"/>
      <c r="BI104" s="194"/>
      <c r="BJ104" s="102"/>
      <c r="BK104" s="120"/>
      <c r="BL104" s="107"/>
      <c r="BM104" s="120"/>
      <c r="BN104" s="107"/>
      <c r="BO104" s="194"/>
      <c r="BP104" s="102"/>
      <c r="BQ104" s="193"/>
      <c r="BR104" s="107"/>
      <c r="BS104" s="194"/>
      <c r="BT104" s="102"/>
      <c r="BU104" s="120"/>
      <c r="BV104" s="107"/>
      <c r="BW104" s="134"/>
      <c r="BX104" s="120"/>
      <c r="BY104" s="122"/>
      <c r="BZ104" s="130"/>
      <c r="CA104" s="131"/>
      <c r="CB104" s="130"/>
      <c r="CC104" s="131"/>
      <c r="CD104" s="130"/>
      <c r="CE104" s="131"/>
      <c r="CF104" s="201"/>
      <c r="CG104" s="202"/>
      <c r="CH104" s="130"/>
      <c r="CI104" s="131"/>
      <c r="CJ104" s="130"/>
      <c r="CK104" s="131"/>
      <c r="CL104" s="201"/>
      <c r="CM104" s="202"/>
      <c r="CN104" s="130"/>
      <c r="CO104" s="131"/>
      <c r="CP104" s="195"/>
      <c r="CQ104" s="131"/>
      <c r="CR104" s="138"/>
      <c r="CS104" s="131"/>
      <c r="CT104" s="130"/>
      <c r="CU104" s="131"/>
      <c r="CV104" s="130"/>
      <c r="CW104" s="131"/>
      <c r="CX104" s="102"/>
      <c r="CY104" s="120"/>
      <c r="CZ104" s="140"/>
      <c r="DA104" s="120"/>
      <c r="DB104" s="140"/>
      <c r="DC104" s="140"/>
      <c r="DD104" s="23"/>
      <c r="DE104" s="23"/>
      <c r="DF104" s="23"/>
      <c r="DG104" s="107"/>
      <c r="DH104" s="120"/>
      <c r="DI104" s="196"/>
      <c r="DJ104" s="120"/>
      <c r="DK104" s="120"/>
      <c r="DL104" s="120"/>
      <c r="DM104" s="120"/>
      <c r="DN104" s="83"/>
      <c r="DO104" s="84"/>
      <c r="DP104" s="84"/>
      <c r="DQ104" s="84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120"/>
      <c r="EC104" s="121">
        <f>BB104</f>
        <v>30</v>
      </c>
      <c r="ED104" s="122">
        <f>BG104</f>
        <v>2</v>
      </c>
      <c r="EE104" s="410"/>
      <c r="EF104" s="88"/>
    </row>
    <row r="105" spans="1:209" ht="19.899999999999999" customHeight="1">
      <c r="A105" s="772" t="s">
        <v>384</v>
      </c>
      <c r="B105" s="738"/>
      <c r="C105" s="738"/>
      <c r="D105" s="738"/>
      <c r="E105" s="738"/>
      <c r="F105" s="738"/>
      <c r="G105" s="738"/>
      <c r="H105" s="738"/>
      <c r="I105" s="738"/>
      <c r="J105" s="738"/>
      <c r="K105" s="738"/>
      <c r="L105" s="738"/>
      <c r="M105" s="738"/>
      <c r="N105" s="738"/>
      <c r="O105" s="738"/>
      <c r="P105" s="738"/>
      <c r="Q105" s="738"/>
      <c r="R105" s="738"/>
      <c r="S105" s="738"/>
      <c r="T105" s="738"/>
      <c r="U105" s="738"/>
      <c r="V105" s="738"/>
      <c r="W105" s="738"/>
      <c r="X105" s="738"/>
      <c r="Y105" s="738"/>
      <c r="Z105" s="738"/>
      <c r="AA105" s="738"/>
      <c r="AB105" s="738"/>
      <c r="AC105" s="738"/>
      <c r="AD105" s="738"/>
      <c r="AE105" s="738"/>
      <c r="AF105" s="738"/>
      <c r="AG105" s="738"/>
      <c r="AH105" s="738"/>
      <c r="AI105" s="738"/>
      <c r="AJ105" s="738"/>
      <c r="AK105" s="738"/>
      <c r="AL105" s="738"/>
      <c r="AM105" s="738"/>
      <c r="AN105" s="738"/>
      <c r="AO105" s="738"/>
      <c r="AP105" s="738"/>
      <c r="AQ105" s="738"/>
      <c r="AR105" s="738"/>
      <c r="AS105" s="738"/>
      <c r="AT105" s="738"/>
      <c r="AU105" s="738"/>
      <c r="AV105" s="738"/>
      <c r="AW105" s="738"/>
      <c r="AX105" s="738"/>
      <c r="AY105" s="738"/>
      <c r="AZ105" s="738"/>
      <c r="BA105" s="739"/>
      <c r="BB105" s="165">
        <f>BB106</f>
        <v>15</v>
      </c>
      <c r="BC105" s="165">
        <f t="shared" ref="BC105:DN105" si="73">BC106</f>
        <v>0</v>
      </c>
      <c r="BD105" s="165">
        <f t="shared" si="73"/>
        <v>0</v>
      </c>
      <c r="BE105" s="165">
        <f t="shared" si="73"/>
        <v>0</v>
      </c>
      <c r="BF105" s="165">
        <f t="shared" si="73"/>
        <v>15</v>
      </c>
      <c r="BG105" s="167">
        <f t="shared" si="73"/>
        <v>1</v>
      </c>
      <c r="BH105" s="165">
        <f t="shared" si="73"/>
        <v>0</v>
      </c>
      <c r="BI105" s="165">
        <f t="shared" si="73"/>
        <v>0</v>
      </c>
      <c r="BJ105" s="165">
        <f t="shared" si="73"/>
        <v>0</v>
      </c>
      <c r="BK105" s="165">
        <f t="shared" si="73"/>
        <v>0</v>
      </c>
      <c r="BL105" s="165">
        <f t="shared" si="73"/>
        <v>0</v>
      </c>
      <c r="BM105" s="165">
        <f t="shared" si="73"/>
        <v>0</v>
      </c>
      <c r="BN105" s="165">
        <f t="shared" si="73"/>
        <v>0</v>
      </c>
      <c r="BO105" s="165">
        <f t="shared" si="73"/>
        <v>0</v>
      </c>
      <c r="BP105" s="165">
        <f t="shared" si="73"/>
        <v>0</v>
      </c>
      <c r="BQ105" s="165">
        <f t="shared" si="73"/>
        <v>0</v>
      </c>
      <c r="BR105" s="165">
        <f t="shared" si="73"/>
        <v>0</v>
      </c>
      <c r="BS105" s="165">
        <f t="shared" si="73"/>
        <v>0</v>
      </c>
      <c r="BT105" s="165">
        <f t="shared" si="73"/>
        <v>0</v>
      </c>
      <c r="BU105" s="165">
        <f t="shared" si="73"/>
        <v>0</v>
      </c>
      <c r="BV105" s="165">
        <f t="shared" si="73"/>
        <v>0</v>
      </c>
      <c r="BW105" s="165">
        <f t="shared" si="73"/>
        <v>0</v>
      </c>
      <c r="BX105" s="165">
        <f t="shared" si="73"/>
        <v>0</v>
      </c>
      <c r="BY105" s="165">
        <f t="shared" si="73"/>
        <v>0</v>
      </c>
      <c r="BZ105" s="165">
        <f t="shared" si="73"/>
        <v>0</v>
      </c>
      <c r="CA105" s="165">
        <f t="shared" si="73"/>
        <v>0</v>
      </c>
      <c r="CB105" s="165">
        <f t="shared" si="73"/>
        <v>0</v>
      </c>
      <c r="CC105" s="165">
        <f t="shared" si="73"/>
        <v>0</v>
      </c>
      <c r="CD105" s="165">
        <f t="shared" si="73"/>
        <v>0</v>
      </c>
      <c r="CE105" s="165">
        <f t="shared" si="73"/>
        <v>0</v>
      </c>
      <c r="CF105" s="165">
        <f t="shared" si="73"/>
        <v>0</v>
      </c>
      <c r="CG105" s="165">
        <f t="shared" si="73"/>
        <v>0</v>
      </c>
      <c r="CH105" s="165">
        <f t="shared" si="73"/>
        <v>0</v>
      </c>
      <c r="CI105" s="165">
        <f t="shared" si="73"/>
        <v>0</v>
      </c>
      <c r="CJ105" s="165">
        <f t="shared" si="73"/>
        <v>0</v>
      </c>
      <c r="CK105" s="165">
        <f t="shared" si="73"/>
        <v>0</v>
      </c>
      <c r="CL105" s="165">
        <f t="shared" si="73"/>
        <v>0</v>
      </c>
      <c r="CM105" s="165">
        <f t="shared" si="73"/>
        <v>0</v>
      </c>
      <c r="CN105" s="165">
        <f t="shared" si="73"/>
        <v>0</v>
      </c>
      <c r="CO105" s="165">
        <f t="shared" si="73"/>
        <v>0</v>
      </c>
      <c r="CP105" s="165">
        <f t="shared" si="73"/>
        <v>0</v>
      </c>
      <c r="CQ105" s="165">
        <f t="shared" si="73"/>
        <v>0</v>
      </c>
      <c r="CR105" s="165">
        <f t="shared" si="73"/>
        <v>15</v>
      </c>
      <c r="CS105" s="165">
        <f t="shared" si="73"/>
        <v>1</v>
      </c>
      <c r="CT105" s="165">
        <f t="shared" si="73"/>
        <v>0</v>
      </c>
      <c r="CU105" s="165">
        <f t="shared" si="73"/>
        <v>0</v>
      </c>
      <c r="CV105" s="165">
        <f t="shared" si="73"/>
        <v>0</v>
      </c>
      <c r="CW105" s="165">
        <f t="shared" si="73"/>
        <v>0</v>
      </c>
      <c r="CX105" s="165">
        <f t="shared" si="73"/>
        <v>0</v>
      </c>
      <c r="CY105" s="165">
        <f t="shared" si="73"/>
        <v>0.6</v>
      </c>
      <c r="CZ105" s="165">
        <f t="shared" si="73"/>
        <v>0.33333333333333331</v>
      </c>
      <c r="DA105" s="165">
        <f t="shared" si="73"/>
        <v>0</v>
      </c>
      <c r="DB105" s="165">
        <f t="shared" si="73"/>
        <v>0</v>
      </c>
      <c r="DC105" s="165">
        <f t="shared" si="73"/>
        <v>0.33333333333333331</v>
      </c>
      <c r="DD105" s="165">
        <f t="shared" si="73"/>
        <v>0</v>
      </c>
      <c r="DE105" s="165">
        <f t="shared" si="73"/>
        <v>0</v>
      </c>
      <c r="DF105" s="165">
        <f t="shared" si="73"/>
        <v>0</v>
      </c>
      <c r="DG105" s="165">
        <f t="shared" si="73"/>
        <v>15</v>
      </c>
      <c r="DH105" s="165">
        <f t="shared" si="73"/>
        <v>1</v>
      </c>
      <c r="DI105" s="165">
        <f t="shared" si="73"/>
        <v>0.55555555555555558</v>
      </c>
      <c r="DJ105" s="165">
        <f t="shared" si="73"/>
        <v>0</v>
      </c>
      <c r="DK105" s="165">
        <f t="shared" si="73"/>
        <v>0</v>
      </c>
      <c r="DL105" s="165">
        <f t="shared" si="73"/>
        <v>0</v>
      </c>
      <c r="DM105" s="165">
        <f t="shared" si="73"/>
        <v>0</v>
      </c>
      <c r="DN105" s="165" t="str">
        <f t="shared" si="73"/>
        <v>od D.S?</v>
      </c>
      <c r="DO105" s="165">
        <f t="shared" ref="DO105:EA105" si="74">DO106</f>
        <v>0</v>
      </c>
      <c r="DP105" s="165">
        <f t="shared" si="74"/>
        <v>0</v>
      </c>
      <c r="DQ105" s="165">
        <f t="shared" si="74"/>
        <v>0</v>
      </c>
      <c r="DR105" s="165">
        <f t="shared" si="74"/>
        <v>0</v>
      </c>
      <c r="DS105" s="165">
        <f t="shared" si="74"/>
        <v>0</v>
      </c>
      <c r="DT105" s="165">
        <f t="shared" si="74"/>
        <v>0</v>
      </c>
      <c r="DU105" s="165">
        <f t="shared" si="74"/>
        <v>0</v>
      </c>
      <c r="DV105" s="165">
        <f t="shared" si="74"/>
        <v>0</v>
      </c>
      <c r="DW105" s="165">
        <f t="shared" si="74"/>
        <v>0</v>
      </c>
      <c r="DX105" s="165">
        <f t="shared" si="74"/>
        <v>0</v>
      </c>
      <c r="DY105" s="165">
        <f t="shared" si="74"/>
        <v>0</v>
      </c>
      <c r="DZ105" s="165">
        <f t="shared" si="74"/>
        <v>0</v>
      </c>
      <c r="EA105" s="165">
        <f t="shared" si="74"/>
        <v>0</v>
      </c>
      <c r="EB105" s="120"/>
      <c r="EC105" s="121"/>
      <c r="ED105" s="122"/>
      <c r="EE105" s="410"/>
      <c r="EF105" s="88"/>
    </row>
    <row r="106" spans="1:209" ht="21" customHeight="1">
      <c r="A106" s="107">
        <v>2</v>
      </c>
      <c r="B106" s="80" t="s">
        <v>201</v>
      </c>
      <c r="C106" s="197" t="s">
        <v>112</v>
      </c>
      <c r="D106" s="123"/>
      <c r="E106" s="123"/>
      <c r="F106" s="123"/>
      <c r="G106" s="123"/>
      <c r="H106" s="187"/>
      <c r="I106" s="123"/>
      <c r="J106" s="123"/>
      <c r="K106" s="123"/>
      <c r="L106" s="123">
        <v>15</v>
      </c>
      <c r="M106" s="187">
        <v>1</v>
      </c>
      <c r="N106" s="124"/>
      <c r="O106" s="124"/>
      <c r="P106" s="124"/>
      <c r="Q106" s="124"/>
      <c r="R106" s="185"/>
      <c r="S106" s="124"/>
      <c r="T106" s="124"/>
      <c r="U106" s="124"/>
      <c r="V106" s="124"/>
      <c r="W106" s="185"/>
      <c r="X106" s="125"/>
      <c r="Y106" s="125"/>
      <c r="Z106" s="125"/>
      <c r="AA106" s="125"/>
      <c r="AB106" s="185"/>
      <c r="AC106" s="125"/>
      <c r="AD106" s="125"/>
      <c r="AE106" s="125"/>
      <c r="AF106" s="125"/>
      <c r="AG106" s="185"/>
      <c r="AH106" s="235"/>
      <c r="AI106" s="235"/>
      <c r="AJ106" s="235"/>
      <c r="AK106" s="235"/>
      <c r="AL106" s="185"/>
      <c r="AM106" s="186"/>
      <c r="AN106" s="186"/>
      <c r="AO106" s="186"/>
      <c r="AP106" s="186"/>
      <c r="AQ106" s="187"/>
      <c r="AR106" s="216"/>
      <c r="AS106" s="216"/>
      <c r="AT106" s="216"/>
      <c r="AU106" s="216"/>
      <c r="AV106" s="187"/>
      <c r="AW106" s="188"/>
      <c r="AX106" s="188"/>
      <c r="AY106" s="188"/>
      <c r="AZ106" s="188"/>
      <c r="BA106" s="185"/>
      <c r="BB106" s="189">
        <f t="shared" si="66"/>
        <v>15</v>
      </c>
      <c r="BC106" s="107">
        <f t="shared" ref="BC106:BF108" si="75">D106+I106+N106+S106+X106+AC106+AH106+AM106+AR106+AW106</f>
        <v>0</v>
      </c>
      <c r="BD106" s="107">
        <f t="shared" si="75"/>
        <v>0</v>
      </c>
      <c r="BE106" s="107">
        <f t="shared" si="75"/>
        <v>0</v>
      </c>
      <c r="BF106" s="107">
        <f t="shared" si="75"/>
        <v>15</v>
      </c>
      <c r="BG106" s="187">
        <f>SUM(H106,M106,R106,W106,AB106,AG106,AL106,AQ106,AV106,BA106)</f>
        <v>1</v>
      </c>
      <c r="BH106" s="107"/>
      <c r="BI106" s="194"/>
      <c r="BJ106" s="102"/>
      <c r="BK106" s="120"/>
      <c r="BL106" s="107"/>
      <c r="BM106" s="120"/>
      <c r="BN106" s="107"/>
      <c r="BO106" s="194"/>
      <c r="BP106" s="102"/>
      <c r="BQ106" s="193"/>
      <c r="BR106" s="107"/>
      <c r="BS106" s="194"/>
      <c r="BT106" s="102"/>
      <c r="BU106" s="120"/>
      <c r="BV106" s="107"/>
      <c r="BW106" s="134"/>
      <c r="BX106" s="120"/>
      <c r="BY106" s="122"/>
      <c r="BZ106" s="130"/>
      <c r="CA106" s="131"/>
      <c r="CB106" s="130"/>
      <c r="CC106" s="131"/>
      <c r="CD106" s="130"/>
      <c r="CE106" s="131"/>
      <c r="CF106" s="201"/>
      <c r="CG106" s="202"/>
      <c r="CH106" s="130"/>
      <c r="CI106" s="131"/>
      <c r="CJ106" s="130"/>
      <c r="CK106" s="131"/>
      <c r="CL106" s="201"/>
      <c r="CM106" s="202"/>
      <c r="CN106" s="130"/>
      <c r="CO106" s="131"/>
      <c r="CP106" s="195"/>
      <c r="CQ106" s="131"/>
      <c r="CR106" s="138">
        <f>BB106</f>
        <v>15</v>
      </c>
      <c r="CS106" s="131">
        <f>BG106</f>
        <v>1</v>
      </c>
      <c r="CT106" s="130"/>
      <c r="CU106" s="131"/>
      <c r="CV106" s="130"/>
      <c r="CW106" s="131"/>
      <c r="CX106" s="102"/>
      <c r="CY106" s="120">
        <f>BB106/25</f>
        <v>0.6</v>
      </c>
      <c r="CZ106" s="140">
        <f>CY106*100/180</f>
        <v>0.33333333333333331</v>
      </c>
      <c r="DA106" s="120">
        <f t="shared" si="67"/>
        <v>0</v>
      </c>
      <c r="DB106" s="140">
        <f t="shared" si="68"/>
        <v>0</v>
      </c>
      <c r="DC106" s="140">
        <f t="shared" si="69"/>
        <v>0.33333333333333331</v>
      </c>
      <c r="DD106" s="23"/>
      <c r="DE106" s="23"/>
      <c r="DF106" s="23"/>
      <c r="DG106" s="107">
        <f t="shared" si="70"/>
        <v>15</v>
      </c>
      <c r="DH106" s="120">
        <f t="shared" si="71"/>
        <v>1</v>
      </c>
      <c r="DI106" s="196">
        <f>DH106*100/180</f>
        <v>0.55555555555555558</v>
      </c>
      <c r="DJ106" s="120"/>
      <c r="DK106" s="120"/>
      <c r="DL106" s="120"/>
      <c r="DM106" s="120"/>
      <c r="DN106" s="83" t="s">
        <v>202</v>
      </c>
      <c r="DO106" s="84"/>
      <c r="DP106" s="84"/>
      <c r="DQ106" s="84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120">
        <f>BG106</f>
        <v>1</v>
      </c>
      <c r="EC106" s="121">
        <f>BB106</f>
        <v>15</v>
      </c>
      <c r="ED106" s="122">
        <f>BG106</f>
        <v>1</v>
      </c>
      <c r="EE106" s="410"/>
      <c r="EF106" s="88"/>
    </row>
    <row r="107" spans="1:209" ht="19.899999999999999" customHeight="1">
      <c r="A107" s="772" t="s">
        <v>385</v>
      </c>
      <c r="B107" s="738"/>
      <c r="C107" s="738"/>
      <c r="D107" s="738"/>
      <c r="E107" s="738"/>
      <c r="F107" s="738"/>
      <c r="G107" s="738"/>
      <c r="H107" s="738"/>
      <c r="I107" s="738"/>
      <c r="J107" s="738"/>
      <c r="K107" s="738"/>
      <c r="L107" s="738"/>
      <c r="M107" s="738"/>
      <c r="N107" s="738"/>
      <c r="O107" s="738"/>
      <c r="P107" s="738"/>
      <c r="Q107" s="738"/>
      <c r="R107" s="738"/>
      <c r="S107" s="738"/>
      <c r="T107" s="738"/>
      <c r="U107" s="738"/>
      <c r="V107" s="738"/>
      <c r="W107" s="738"/>
      <c r="X107" s="738"/>
      <c r="Y107" s="738"/>
      <c r="Z107" s="738"/>
      <c r="AA107" s="738"/>
      <c r="AB107" s="738"/>
      <c r="AC107" s="738"/>
      <c r="AD107" s="738"/>
      <c r="AE107" s="738"/>
      <c r="AF107" s="738"/>
      <c r="AG107" s="738"/>
      <c r="AH107" s="738"/>
      <c r="AI107" s="738"/>
      <c r="AJ107" s="738"/>
      <c r="AK107" s="738"/>
      <c r="AL107" s="738"/>
      <c r="AM107" s="738"/>
      <c r="AN107" s="738"/>
      <c r="AO107" s="738"/>
      <c r="AP107" s="738"/>
      <c r="AQ107" s="738"/>
      <c r="AR107" s="738"/>
      <c r="AS107" s="738"/>
      <c r="AT107" s="738"/>
      <c r="AU107" s="738"/>
      <c r="AV107" s="738"/>
      <c r="AW107" s="738"/>
      <c r="AX107" s="738"/>
      <c r="AY107" s="738"/>
      <c r="AZ107" s="738"/>
      <c r="BA107" s="739"/>
      <c r="BB107" s="165">
        <f t="shared" ref="BB107:BG107" si="76">BB108</f>
        <v>30</v>
      </c>
      <c r="BC107" s="165">
        <f t="shared" si="76"/>
        <v>0</v>
      </c>
      <c r="BD107" s="165">
        <f t="shared" si="76"/>
        <v>0</v>
      </c>
      <c r="BE107" s="165">
        <f t="shared" si="76"/>
        <v>30</v>
      </c>
      <c r="BF107" s="165">
        <f t="shared" si="76"/>
        <v>0</v>
      </c>
      <c r="BG107" s="167">
        <f t="shared" si="76"/>
        <v>3</v>
      </c>
      <c r="BH107" s="107"/>
      <c r="BI107" s="194"/>
      <c r="BJ107" s="102"/>
      <c r="BK107" s="120"/>
      <c r="BL107" s="107"/>
      <c r="BM107" s="120"/>
      <c r="BN107" s="107"/>
      <c r="BO107" s="194"/>
      <c r="BP107" s="102"/>
      <c r="BQ107" s="193"/>
      <c r="BR107" s="107"/>
      <c r="BS107" s="194"/>
      <c r="BT107" s="102"/>
      <c r="BU107" s="120"/>
      <c r="BV107" s="107"/>
      <c r="BW107" s="134"/>
      <c r="BX107" s="120"/>
      <c r="BY107" s="122"/>
      <c r="BZ107" s="130"/>
      <c r="CA107" s="131"/>
      <c r="CB107" s="130"/>
      <c r="CC107" s="131"/>
      <c r="CD107" s="130"/>
      <c r="CE107" s="131"/>
      <c r="CF107" s="201"/>
      <c r="CG107" s="202"/>
      <c r="CH107" s="130"/>
      <c r="CI107" s="131"/>
      <c r="CJ107" s="130"/>
      <c r="CK107" s="131"/>
      <c r="CL107" s="201"/>
      <c r="CM107" s="202"/>
      <c r="CN107" s="130"/>
      <c r="CO107" s="131"/>
      <c r="CP107" s="195"/>
      <c r="CQ107" s="131"/>
      <c r="CR107" s="138"/>
      <c r="CS107" s="131"/>
      <c r="CT107" s="130"/>
      <c r="CU107" s="131"/>
      <c r="CV107" s="130"/>
      <c r="CW107" s="131"/>
      <c r="CX107" s="102"/>
      <c r="CY107" s="120"/>
      <c r="CZ107" s="140"/>
      <c r="DA107" s="120"/>
      <c r="DB107" s="140"/>
      <c r="DC107" s="140"/>
      <c r="DD107" s="23"/>
      <c r="DE107" s="23"/>
      <c r="DF107" s="23"/>
      <c r="DG107" s="107"/>
      <c r="DH107" s="120"/>
      <c r="DI107" s="196"/>
      <c r="DJ107" s="120"/>
      <c r="DK107" s="120"/>
      <c r="DL107" s="120"/>
      <c r="DM107" s="120"/>
      <c r="DN107" s="83"/>
      <c r="DO107" s="84"/>
      <c r="DP107" s="84"/>
      <c r="DQ107" s="84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120"/>
      <c r="EC107" s="121"/>
      <c r="ED107" s="122"/>
      <c r="EE107" s="410"/>
      <c r="EF107" s="88"/>
    </row>
    <row r="108" spans="1:209" ht="21" customHeight="1">
      <c r="A108" s="107">
        <v>3</v>
      </c>
      <c r="B108" s="82" t="s">
        <v>205</v>
      </c>
      <c r="C108" s="197" t="s">
        <v>112</v>
      </c>
      <c r="D108" s="123"/>
      <c r="E108" s="123"/>
      <c r="F108" s="123"/>
      <c r="G108" s="123"/>
      <c r="H108" s="187"/>
      <c r="I108" s="123"/>
      <c r="J108" s="123"/>
      <c r="K108" s="123"/>
      <c r="L108" s="123"/>
      <c r="M108" s="187"/>
      <c r="N108" s="124"/>
      <c r="O108" s="124"/>
      <c r="P108" s="124"/>
      <c r="Q108" s="124"/>
      <c r="R108" s="185"/>
      <c r="S108" s="124"/>
      <c r="T108" s="124"/>
      <c r="U108" s="124"/>
      <c r="V108" s="124"/>
      <c r="W108" s="185"/>
      <c r="X108" s="125"/>
      <c r="Y108" s="125"/>
      <c r="Z108" s="125"/>
      <c r="AA108" s="125"/>
      <c r="AB108" s="185"/>
      <c r="AC108" s="125"/>
      <c r="AD108" s="125"/>
      <c r="AE108" s="125"/>
      <c r="AF108" s="125"/>
      <c r="AG108" s="185"/>
      <c r="AH108" s="235"/>
      <c r="AI108" s="235"/>
      <c r="AJ108" s="235">
        <v>30</v>
      </c>
      <c r="AK108" s="235"/>
      <c r="AL108" s="185">
        <v>3</v>
      </c>
      <c r="AM108" s="186"/>
      <c r="AN108" s="186"/>
      <c r="AO108" s="186"/>
      <c r="AP108" s="186"/>
      <c r="AQ108" s="187"/>
      <c r="AR108" s="216"/>
      <c r="AS108" s="216"/>
      <c r="AT108" s="216"/>
      <c r="AU108" s="216"/>
      <c r="AV108" s="187"/>
      <c r="AW108" s="188"/>
      <c r="AX108" s="188"/>
      <c r="AY108" s="188"/>
      <c r="AZ108" s="188"/>
      <c r="BA108" s="185"/>
      <c r="BB108" s="189">
        <f t="shared" si="66"/>
        <v>30</v>
      </c>
      <c r="BC108" s="107">
        <f t="shared" si="75"/>
        <v>0</v>
      </c>
      <c r="BD108" s="107">
        <f t="shared" si="75"/>
        <v>0</v>
      </c>
      <c r="BE108" s="107">
        <f t="shared" si="75"/>
        <v>30</v>
      </c>
      <c r="BF108" s="107">
        <f t="shared" si="75"/>
        <v>0</v>
      </c>
      <c r="BG108" s="187">
        <f>SUM(H108,M108,R108,W108,AB108,AG108,AL108,AQ108,AV108,BA108)</f>
        <v>3</v>
      </c>
      <c r="BH108" s="107"/>
      <c r="BI108" s="194"/>
      <c r="BJ108" s="102"/>
      <c r="BK108" s="120"/>
      <c r="BL108" s="107"/>
      <c r="BM108" s="120"/>
      <c r="BN108" s="107"/>
      <c r="BO108" s="194"/>
      <c r="BP108" s="102"/>
      <c r="BQ108" s="193"/>
      <c r="BR108" s="107"/>
      <c r="BS108" s="194"/>
      <c r="BT108" s="102"/>
      <c r="BU108" s="120"/>
      <c r="BV108" s="107"/>
      <c r="BW108" s="134"/>
      <c r="BX108" s="120"/>
      <c r="BY108" s="122"/>
      <c r="BZ108" s="130"/>
      <c r="CA108" s="131"/>
      <c r="CB108" s="130"/>
      <c r="CC108" s="131"/>
      <c r="CD108" s="130"/>
      <c r="CE108" s="131"/>
      <c r="CF108" s="201"/>
      <c r="CG108" s="202"/>
      <c r="CH108" s="130"/>
      <c r="CI108" s="131"/>
      <c r="CJ108" s="130"/>
      <c r="CK108" s="131"/>
      <c r="CL108" s="201"/>
      <c r="CM108" s="202"/>
      <c r="CN108" s="130"/>
      <c r="CO108" s="131"/>
      <c r="CP108" s="195"/>
      <c r="CQ108" s="131"/>
      <c r="CR108" s="138"/>
      <c r="CS108" s="131"/>
      <c r="CT108" s="130">
        <f>BB108</f>
        <v>30</v>
      </c>
      <c r="CU108" s="131">
        <f>BG108</f>
        <v>3</v>
      </c>
      <c r="CV108" s="130"/>
      <c r="CW108" s="131"/>
      <c r="CX108" s="102"/>
      <c r="CY108" s="120">
        <f>BB108/25</f>
        <v>1.2</v>
      </c>
      <c r="CZ108" s="140">
        <f>CY108*100/180</f>
        <v>0.66666666666666663</v>
      </c>
      <c r="DA108" s="120">
        <f t="shared" si="67"/>
        <v>0</v>
      </c>
      <c r="DB108" s="140">
        <f t="shared" si="68"/>
        <v>0</v>
      </c>
      <c r="DC108" s="140">
        <f t="shared" si="69"/>
        <v>0.66666666666666663</v>
      </c>
      <c r="DD108" s="23"/>
      <c r="DE108" s="23"/>
      <c r="DF108" s="23"/>
      <c r="DG108" s="107">
        <f t="shared" si="70"/>
        <v>30</v>
      </c>
      <c r="DH108" s="120">
        <f t="shared" si="71"/>
        <v>3</v>
      </c>
      <c r="DI108" s="196">
        <f>DH108*100/180</f>
        <v>1.6666666666666667</v>
      </c>
      <c r="DJ108" s="120">
        <f>BG108</f>
        <v>3</v>
      </c>
      <c r="DK108" s="120"/>
      <c r="DL108" s="120"/>
      <c r="DM108" s="120"/>
      <c r="DN108" s="83" t="s">
        <v>206</v>
      </c>
      <c r="DO108" s="84"/>
      <c r="DP108" s="84"/>
      <c r="DQ108" s="84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120">
        <f>BG108</f>
        <v>3</v>
      </c>
      <c r="EC108" s="121"/>
      <c r="ED108" s="122"/>
      <c r="EE108" s="410"/>
      <c r="EF108" s="88"/>
    </row>
    <row r="109" spans="1:209" s="19" customFormat="1" ht="19.899999999999999" customHeight="1">
      <c r="A109" s="600" t="s">
        <v>252</v>
      </c>
      <c r="B109" s="601"/>
      <c r="C109" s="601"/>
      <c r="D109" s="601"/>
      <c r="E109" s="601"/>
      <c r="F109" s="601"/>
      <c r="G109" s="601"/>
      <c r="H109" s="601"/>
      <c r="I109" s="601"/>
      <c r="J109" s="601"/>
      <c r="K109" s="601"/>
      <c r="L109" s="601"/>
      <c r="M109" s="601"/>
      <c r="N109" s="601"/>
      <c r="O109" s="601"/>
      <c r="P109" s="601"/>
      <c r="Q109" s="601"/>
      <c r="R109" s="601"/>
      <c r="S109" s="601"/>
      <c r="T109" s="601"/>
      <c r="U109" s="601"/>
      <c r="V109" s="601"/>
      <c r="W109" s="601"/>
      <c r="X109" s="601"/>
      <c r="Y109" s="601"/>
      <c r="Z109" s="601"/>
      <c r="AA109" s="601"/>
      <c r="AB109" s="601"/>
      <c r="AC109" s="601"/>
      <c r="AD109" s="601"/>
      <c r="AE109" s="601"/>
      <c r="AF109" s="601"/>
      <c r="AG109" s="601"/>
      <c r="AH109" s="601"/>
      <c r="AI109" s="601"/>
      <c r="AJ109" s="601"/>
      <c r="AK109" s="601"/>
      <c r="AL109" s="601"/>
      <c r="AM109" s="601"/>
      <c r="AN109" s="601"/>
      <c r="AO109" s="601"/>
      <c r="AP109" s="601"/>
      <c r="AQ109" s="601"/>
      <c r="AR109" s="601"/>
      <c r="AS109" s="601"/>
      <c r="AT109" s="601"/>
      <c r="AU109" s="601"/>
      <c r="AV109" s="601"/>
      <c r="AW109" s="601"/>
      <c r="AX109" s="601"/>
      <c r="AY109" s="601"/>
      <c r="AZ109" s="601"/>
      <c r="BA109" s="602"/>
      <c r="BB109" s="299">
        <f t="shared" ref="BB109:BG109" si="77">SUM(BB110:BB113)</f>
        <v>135</v>
      </c>
      <c r="BC109" s="299">
        <f t="shared" si="77"/>
        <v>45</v>
      </c>
      <c r="BD109" s="299">
        <f t="shared" si="77"/>
        <v>90</v>
      </c>
      <c r="BE109" s="299">
        <f t="shared" si="77"/>
        <v>0</v>
      </c>
      <c r="BF109" s="299">
        <f t="shared" si="77"/>
        <v>0</v>
      </c>
      <c r="BG109" s="156">
        <f t="shared" si="77"/>
        <v>13</v>
      </c>
      <c r="BH109" s="270"/>
      <c r="BI109" s="271"/>
      <c r="BJ109" s="241"/>
      <c r="BK109" s="272"/>
      <c r="BL109" s="270"/>
      <c r="BM109" s="272"/>
      <c r="BN109" s="270"/>
      <c r="BO109" s="271"/>
      <c r="BP109" s="241"/>
      <c r="BQ109" s="273"/>
      <c r="BR109" s="270"/>
      <c r="BS109" s="271"/>
      <c r="BT109" s="241"/>
      <c r="BU109" s="272"/>
      <c r="BV109" s="270"/>
      <c r="BW109" s="271"/>
      <c r="BX109" s="272"/>
      <c r="BY109" s="274"/>
      <c r="BZ109" s="270"/>
      <c r="CA109" s="272"/>
      <c r="CB109" s="275"/>
      <c r="CC109" s="272"/>
      <c r="CD109" s="270"/>
      <c r="CE109" s="272"/>
      <c r="CF109" s="275"/>
      <c r="CG109" s="276"/>
      <c r="CH109" s="270"/>
      <c r="CI109" s="272"/>
      <c r="CJ109" s="270"/>
      <c r="CK109" s="272"/>
      <c r="CL109" s="270"/>
      <c r="CM109" s="272"/>
      <c r="CN109" s="270"/>
      <c r="CO109" s="272"/>
      <c r="CP109" s="277"/>
      <c r="CQ109" s="272"/>
      <c r="CR109" s="278"/>
      <c r="CS109" s="272"/>
      <c r="CT109" s="270"/>
      <c r="CU109" s="272"/>
      <c r="CV109" s="270"/>
      <c r="CW109" s="272"/>
      <c r="CX109" s="241"/>
      <c r="CY109" s="272"/>
      <c r="CZ109" s="208"/>
      <c r="DA109" s="272"/>
      <c r="DB109" s="208"/>
      <c r="DC109" s="208"/>
      <c r="DD109" s="275"/>
      <c r="DE109" s="275"/>
      <c r="DF109" s="275"/>
      <c r="DG109" s="270"/>
      <c r="DH109" s="272"/>
      <c r="DI109" s="207"/>
      <c r="DJ109" s="272"/>
      <c r="DK109" s="272"/>
      <c r="DL109" s="272"/>
      <c r="DM109" s="272"/>
      <c r="DN109" s="209"/>
      <c r="DO109" s="279"/>
      <c r="DP109" s="279"/>
      <c r="DQ109" s="279"/>
      <c r="DR109" s="280"/>
      <c r="DS109" s="280"/>
      <c r="DT109" s="280"/>
      <c r="DU109" s="280"/>
      <c r="DV109" s="280"/>
      <c r="DW109" s="280"/>
      <c r="DX109" s="280"/>
      <c r="DY109" s="280"/>
      <c r="DZ109" s="280"/>
      <c r="EA109" s="280"/>
      <c r="EB109" s="120"/>
      <c r="EC109" s="121"/>
      <c r="ED109" s="122"/>
      <c r="EE109" s="410"/>
      <c r="EF109" s="88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</row>
    <row r="110" spans="1:209" ht="21" customHeight="1">
      <c r="A110" s="107">
        <v>1</v>
      </c>
      <c r="B110" s="82" t="s">
        <v>209</v>
      </c>
      <c r="C110" s="197" t="s">
        <v>112</v>
      </c>
      <c r="D110" s="123"/>
      <c r="E110" s="123"/>
      <c r="F110" s="123"/>
      <c r="G110" s="123"/>
      <c r="H110" s="107"/>
      <c r="I110" s="123"/>
      <c r="J110" s="123"/>
      <c r="K110" s="123"/>
      <c r="L110" s="123"/>
      <c r="M110" s="107"/>
      <c r="N110" s="124"/>
      <c r="O110" s="124"/>
      <c r="P110" s="124"/>
      <c r="Q110" s="124"/>
      <c r="R110" s="107"/>
      <c r="S110" s="124"/>
      <c r="T110" s="124"/>
      <c r="U110" s="124"/>
      <c r="V110" s="319"/>
      <c r="W110" s="107"/>
      <c r="X110" s="234"/>
      <c r="Y110" s="125"/>
      <c r="Z110" s="125"/>
      <c r="AA110" s="125"/>
      <c r="AB110" s="107"/>
      <c r="AC110" s="125"/>
      <c r="AD110" s="125"/>
      <c r="AE110" s="125"/>
      <c r="AF110" s="125"/>
      <c r="AG110" s="107"/>
      <c r="AH110" s="238"/>
      <c r="AI110" s="238">
        <v>30</v>
      </c>
      <c r="AJ110" s="238"/>
      <c r="AK110" s="238"/>
      <c r="AL110" s="193">
        <v>3</v>
      </c>
      <c r="AM110" s="238"/>
      <c r="AN110" s="238"/>
      <c r="AO110" s="238"/>
      <c r="AP110" s="238"/>
      <c r="AQ110" s="193"/>
      <c r="AR110" s="236"/>
      <c r="AS110" s="236"/>
      <c r="AT110" s="236"/>
      <c r="AU110" s="236"/>
      <c r="AV110" s="107"/>
      <c r="AW110" s="236"/>
      <c r="AX110" s="236"/>
      <c r="AY110" s="236"/>
      <c r="AZ110" s="236"/>
      <c r="BA110" s="107"/>
      <c r="BB110" s="239">
        <v>30</v>
      </c>
      <c r="BC110" s="107">
        <f>D110+I110+N110+S110+X110+AC110+AH110+AM110+AR110+AW110</f>
        <v>0</v>
      </c>
      <c r="BD110" s="107">
        <f t="shared" ref="BD110:BF113" si="78">E110+J110+O110+T110+Y110+AD110+AI110+AN110+AS110+AX110</f>
        <v>30</v>
      </c>
      <c r="BE110" s="107">
        <f t="shared" si="78"/>
        <v>0</v>
      </c>
      <c r="BF110" s="107">
        <f t="shared" si="78"/>
        <v>0</v>
      </c>
      <c r="BG110" s="187">
        <f>SUM(H110,M110,R110,W110,AB110,AG110,AL110,AQ110,AV110,BA110)</f>
        <v>3</v>
      </c>
      <c r="BH110" s="107"/>
      <c r="BI110" s="134"/>
      <c r="BJ110" s="102"/>
      <c r="BK110" s="120"/>
      <c r="BL110" s="107"/>
      <c r="BM110" s="120"/>
      <c r="BN110" s="107"/>
      <c r="BO110" s="134"/>
      <c r="BP110" s="102"/>
      <c r="BQ110" s="193"/>
      <c r="BR110" s="107"/>
      <c r="BS110" s="134"/>
      <c r="BT110" s="102"/>
      <c r="BU110" s="120"/>
      <c r="BV110" s="107"/>
      <c r="BW110" s="134"/>
      <c r="BX110" s="120"/>
      <c r="BY110" s="122"/>
      <c r="BZ110" s="130"/>
      <c r="CA110" s="131"/>
      <c r="CB110" s="201"/>
      <c r="CC110" s="131"/>
      <c r="CD110" s="130"/>
      <c r="CE110" s="131"/>
      <c r="CF110" s="201"/>
      <c r="CG110" s="202"/>
      <c r="CH110" s="130"/>
      <c r="CI110" s="131"/>
      <c r="CJ110" s="130"/>
      <c r="CK110" s="131"/>
      <c r="CL110" s="130"/>
      <c r="CM110" s="131"/>
      <c r="CN110" s="130"/>
      <c r="CO110" s="131"/>
      <c r="CP110" s="195"/>
      <c r="CQ110" s="131"/>
      <c r="CR110" s="138"/>
      <c r="CS110" s="131"/>
      <c r="CT110" s="130"/>
      <c r="CU110" s="131"/>
      <c r="CV110" s="130"/>
      <c r="CW110" s="131"/>
      <c r="CX110" s="102"/>
      <c r="CY110" s="120"/>
      <c r="CZ110" s="140"/>
      <c r="DA110" s="120"/>
      <c r="DB110" s="140"/>
      <c r="DC110" s="140"/>
      <c r="DD110" s="23"/>
      <c r="DE110" s="23"/>
      <c r="DF110" s="23"/>
      <c r="DG110" s="107"/>
      <c r="DH110" s="120"/>
      <c r="DI110" s="196"/>
      <c r="DJ110" s="120"/>
      <c r="DK110" s="120"/>
      <c r="DL110" s="120"/>
      <c r="DM110" s="120"/>
      <c r="DN110" s="83"/>
      <c r="DO110" s="84"/>
      <c r="DP110" s="84"/>
      <c r="DQ110" s="84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120">
        <f>BG110</f>
        <v>3</v>
      </c>
      <c r="EC110" s="121"/>
      <c r="ED110" s="122"/>
      <c r="EE110" s="410"/>
      <c r="EF110" s="88"/>
    </row>
    <row r="111" spans="1:209" ht="21" customHeight="1">
      <c r="A111" s="107">
        <v>2</v>
      </c>
      <c r="B111" s="82" t="s">
        <v>210</v>
      </c>
      <c r="C111" s="197" t="s">
        <v>112</v>
      </c>
      <c r="D111" s="123"/>
      <c r="E111" s="123"/>
      <c r="F111" s="123"/>
      <c r="G111" s="123"/>
      <c r="H111" s="107"/>
      <c r="I111" s="123"/>
      <c r="J111" s="123"/>
      <c r="K111" s="123"/>
      <c r="L111" s="123"/>
      <c r="M111" s="107"/>
      <c r="N111" s="124"/>
      <c r="O111" s="124"/>
      <c r="P111" s="124"/>
      <c r="Q111" s="124"/>
      <c r="R111" s="107"/>
      <c r="S111" s="124"/>
      <c r="T111" s="124"/>
      <c r="U111" s="124"/>
      <c r="V111" s="319"/>
      <c r="W111" s="107"/>
      <c r="X111" s="234"/>
      <c r="Y111" s="125"/>
      <c r="Z111" s="125"/>
      <c r="AA111" s="125"/>
      <c r="AB111" s="107"/>
      <c r="AC111" s="125">
        <v>15</v>
      </c>
      <c r="AD111" s="125">
        <v>30</v>
      </c>
      <c r="AE111" s="125"/>
      <c r="AF111" s="125"/>
      <c r="AG111" s="193">
        <v>4</v>
      </c>
      <c r="AH111" s="238"/>
      <c r="AI111" s="238"/>
      <c r="AJ111" s="238"/>
      <c r="AK111" s="238"/>
      <c r="AL111" s="107"/>
      <c r="AM111" s="238"/>
      <c r="AN111" s="238"/>
      <c r="AO111" s="238"/>
      <c r="AP111" s="238"/>
      <c r="AQ111" s="107"/>
      <c r="AR111" s="236"/>
      <c r="AS111" s="236"/>
      <c r="AT111" s="236"/>
      <c r="AU111" s="236"/>
      <c r="AV111" s="107"/>
      <c r="AW111" s="236"/>
      <c r="AX111" s="236"/>
      <c r="AY111" s="236"/>
      <c r="AZ111" s="236"/>
      <c r="BA111" s="107"/>
      <c r="BB111" s="239">
        <f>BC111+BD111+BE111+BF111</f>
        <v>45</v>
      </c>
      <c r="BC111" s="107">
        <f>D111+I111+N111+S111+X111+AC111+AH111+AM111+AR111+AW111</f>
        <v>15</v>
      </c>
      <c r="BD111" s="107">
        <f t="shared" si="78"/>
        <v>30</v>
      </c>
      <c r="BE111" s="107">
        <f t="shared" si="78"/>
        <v>0</v>
      </c>
      <c r="BF111" s="107">
        <f t="shared" si="78"/>
        <v>0</v>
      </c>
      <c r="BG111" s="187">
        <f>SUM(H111,M111,R111,W111,AB111,AG111,AL111,AQ111,AV111,BA111)</f>
        <v>4</v>
      </c>
      <c r="BH111" s="107"/>
      <c r="BI111" s="134"/>
      <c r="BJ111" s="102"/>
      <c r="BK111" s="120"/>
      <c r="BL111" s="107"/>
      <c r="BM111" s="120"/>
      <c r="BN111" s="107"/>
      <c r="BO111" s="134"/>
      <c r="BP111" s="102"/>
      <c r="BQ111" s="193"/>
      <c r="BR111" s="107"/>
      <c r="BS111" s="134"/>
      <c r="BT111" s="102"/>
      <c r="BU111" s="120"/>
      <c r="BV111" s="107"/>
      <c r="BW111" s="134"/>
      <c r="BX111" s="120"/>
      <c r="BY111" s="122"/>
      <c r="BZ111" s="130"/>
      <c r="CA111" s="131"/>
      <c r="CB111" s="201"/>
      <c r="CC111" s="131"/>
      <c r="CD111" s="130"/>
      <c r="CE111" s="131"/>
      <c r="CF111" s="201"/>
      <c r="CG111" s="202"/>
      <c r="CH111" s="130"/>
      <c r="CI111" s="131"/>
      <c r="CJ111" s="130"/>
      <c r="CK111" s="131"/>
      <c r="CL111" s="130"/>
      <c r="CM111" s="131"/>
      <c r="CN111" s="130"/>
      <c r="CO111" s="131"/>
      <c r="CP111" s="195"/>
      <c r="CQ111" s="131"/>
      <c r="CR111" s="138"/>
      <c r="CS111" s="131"/>
      <c r="CT111" s="130"/>
      <c r="CU111" s="131"/>
      <c r="CV111" s="130"/>
      <c r="CW111" s="131"/>
      <c r="CX111" s="102"/>
      <c r="CY111" s="120"/>
      <c r="CZ111" s="140"/>
      <c r="DA111" s="120"/>
      <c r="DB111" s="140"/>
      <c r="DC111" s="140"/>
      <c r="DD111" s="23"/>
      <c r="DE111" s="23"/>
      <c r="DF111" s="23"/>
      <c r="DG111" s="107"/>
      <c r="DH111" s="120"/>
      <c r="DI111" s="196"/>
      <c r="DJ111" s="120"/>
      <c r="DK111" s="120"/>
      <c r="DL111" s="120"/>
      <c r="DM111" s="120"/>
      <c r="DN111" s="83"/>
      <c r="DO111" s="84"/>
      <c r="DP111" s="84"/>
      <c r="DQ111" s="84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120"/>
      <c r="EC111" s="121"/>
      <c r="ED111" s="122"/>
      <c r="EE111" s="410"/>
      <c r="EF111" s="88"/>
    </row>
    <row r="112" spans="1:209" ht="21" customHeight="1">
      <c r="A112" s="107">
        <v>3</v>
      </c>
      <c r="B112" s="320" t="s">
        <v>211</v>
      </c>
      <c r="C112" s="197" t="s">
        <v>112</v>
      </c>
      <c r="D112" s="123"/>
      <c r="E112" s="123"/>
      <c r="F112" s="123"/>
      <c r="G112" s="123"/>
      <c r="H112" s="107"/>
      <c r="I112" s="123"/>
      <c r="J112" s="123"/>
      <c r="K112" s="123"/>
      <c r="L112" s="123"/>
      <c r="M112" s="107"/>
      <c r="N112" s="124"/>
      <c r="O112" s="124"/>
      <c r="P112" s="124"/>
      <c r="Q112" s="124"/>
      <c r="R112" s="107"/>
      <c r="S112" s="124"/>
      <c r="T112" s="124"/>
      <c r="U112" s="124"/>
      <c r="V112" s="319"/>
      <c r="W112" s="107"/>
      <c r="X112" s="234"/>
      <c r="Y112" s="125"/>
      <c r="Z112" s="125"/>
      <c r="AA112" s="125"/>
      <c r="AB112" s="107"/>
      <c r="AC112" s="125">
        <v>15</v>
      </c>
      <c r="AD112" s="125">
        <v>15</v>
      </c>
      <c r="AE112" s="125"/>
      <c r="AF112" s="125"/>
      <c r="AG112" s="193">
        <v>3</v>
      </c>
      <c r="AH112" s="238"/>
      <c r="AI112" s="238"/>
      <c r="AJ112" s="238"/>
      <c r="AK112" s="238"/>
      <c r="AL112" s="193"/>
      <c r="AM112" s="238"/>
      <c r="AN112" s="238"/>
      <c r="AO112" s="238"/>
      <c r="AP112" s="238"/>
      <c r="AQ112" s="107"/>
      <c r="AR112" s="236"/>
      <c r="AS112" s="236"/>
      <c r="AT112" s="236"/>
      <c r="AU112" s="236"/>
      <c r="AV112" s="107"/>
      <c r="AW112" s="236"/>
      <c r="AX112" s="236"/>
      <c r="AY112" s="236"/>
      <c r="AZ112" s="236"/>
      <c r="BA112" s="107"/>
      <c r="BB112" s="239">
        <v>30</v>
      </c>
      <c r="BC112" s="107">
        <f>D112+I112+N112+S112+X112+AC112+AH112+AM112+AR112+AW112</f>
        <v>15</v>
      </c>
      <c r="BD112" s="107">
        <f t="shared" si="78"/>
        <v>15</v>
      </c>
      <c r="BE112" s="107">
        <f t="shared" si="78"/>
        <v>0</v>
      </c>
      <c r="BF112" s="107">
        <f t="shared" si="78"/>
        <v>0</v>
      </c>
      <c r="BG112" s="187">
        <f>SUM(H112,M112,R112,W112,AB112,AG112,AL112,AQ112,AV112,BA112)</f>
        <v>3</v>
      </c>
      <c r="BH112" s="107"/>
      <c r="BI112" s="134"/>
      <c r="BJ112" s="102"/>
      <c r="BK112" s="120"/>
      <c r="BL112" s="107"/>
      <c r="BM112" s="120"/>
      <c r="BN112" s="107"/>
      <c r="BO112" s="134"/>
      <c r="BP112" s="102"/>
      <c r="BQ112" s="193"/>
      <c r="BR112" s="107"/>
      <c r="BS112" s="134"/>
      <c r="BT112" s="102"/>
      <c r="BU112" s="120"/>
      <c r="BV112" s="107"/>
      <c r="BW112" s="134"/>
      <c r="BX112" s="120"/>
      <c r="BY112" s="122"/>
      <c r="BZ112" s="130"/>
      <c r="CA112" s="131"/>
      <c r="CB112" s="201"/>
      <c r="CC112" s="131"/>
      <c r="CD112" s="130"/>
      <c r="CE112" s="131"/>
      <c r="CF112" s="201"/>
      <c r="CG112" s="202"/>
      <c r="CH112" s="130"/>
      <c r="CI112" s="131"/>
      <c r="CJ112" s="130"/>
      <c r="CK112" s="131"/>
      <c r="CL112" s="130"/>
      <c r="CM112" s="131"/>
      <c r="CN112" s="130"/>
      <c r="CO112" s="131"/>
      <c r="CP112" s="195"/>
      <c r="CQ112" s="131"/>
      <c r="CR112" s="138"/>
      <c r="CS112" s="131"/>
      <c r="CT112" s="130"/>
      <c r="CU112" s="131"/>
      <c r="CV112" s="130"/>
      <c r="CW112" s="131"/>
      <c r="CX112" s="102"/>
      <c r="CY112" s="120"/>
      <c r="CZ112" s="140"/>
      <c r="DA112" s="120"/>
      <c r="DB112" s="140"/>
      <c r="DC112" s="140"/>
      <c r="DD112" s="23"/>
      <c r="DE112" s="23"/>
      <c r="DF112" s="23"/>
      <c r="DG112" s="107"/>
      <c r="DH112" s="120"/>
      <c r="DI112" s="196"/>
      <c r="DJ112" s="120"/>
      <c r="DK112" s="120"/>
      <c r="DL112" s="120"/>
      <c r="DM112" s="120"/>
      <c r="DN112" s="83"/>
      <c r="DO112" s="84"/>
      <c r="DP112" s="84"/>
      <c r="DQ112" s="84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120">
        <f>BG112</f>
        <v>3</v>
      </c>
      <c r="EC112" s="121"/>
      <c r="ED112" s="122"/>
      <c r="EE112" s="410"/>
      <c r="EF112" s="88"/>
    </row>
    <row r="113" spans="1:209" ht="21" customHeight="1">
      <c r="A113" s="107">
        <v>4</v>
      </c>
      <c r="B113" s="82" t="s">
        <v>212</v>
      </c>
      <c r="C113" s="197" t="s">
        <v>112</v>
      </c>
      <c r="D113" s="123"/>
      <c r="E113" s="123"/>
      <c r="F113" s="123"/>
      <c r="G113" s="123"/>
      <c r="H113" s="107"/>
      <c r="I113" s="123"/>
      <c r="J113" s="123"/>
      <c r="K113" s="123"/>
      <c r="L113" s="123"/>
      <c r="M113" s="107"/>
      <c r="N113" s="124"/>
      <c r="O113" s="124"/>
      <c r="P113" s="124"/>
      <c r="Q113" s="124"/>
      <c r="R113" s="107"/>
      <c r="S113" s="124"/>
      <c r="T113" s="124"/>
      <c r="U113" s="124"/>
      <c r="V113" s="319"/>
      <c r="W113" s="107"/>
      <c r="X113" s="234"/>
      <c r="Y113" s="125"/>
      <c r="Z113" s="125"/>
      <c r="AA113" s="125"/>
      <c r="AB113" s="107"/>
      <c r="AC113" s="125"/>
      <c r="AD113" s="125"/>
      <c r="AE113" s="125"/>
      <c r="AF113" s="125"/>
      <c r="AG113" s="193"/>
      <c r="AH113" s="238"/>
      <c r="AI113" s="238"/>
      <c r="AJ113" s="238"/>
      <c r="AK113" s="238"/>
      <c r="AL113" s="321" t="s">
        <v>114</v>
      </c>
      <c r="AM113" s="238">
        <v>15</v>
      </c>
      <c r="AN113" s="238">
        <v>15</v>
      </c>
      <c r="AO113" s="238"/>
      <c r="AP113" s="238"/>
      <c r="AQ113" s="321">
        <v>3</v>
      </c>
      <c r="AR113" s="236"/>
      <c r="AS113" s="236"/>
      <c r="AT113" s="236"/>
      <c r="AU113" s="236"/>
      <c r="AV113" s="102"/>
      <c r="AW113" s="236"/>
      <c r="AX113" s="236"/>
      <c r="AY113" s="236"/>
      <c r="AZ113" s="236"/>
      <c r="BA113" s="102"/>
      <c r="BB113" s="239">
        <v>30</v>
      </c>
      <c r="BC113" s="107">
        <f>D113+I113+N113+S113+X113+AC113+AH113+AM113+AR113+AW113</f>
        <v>15</v>
      </c>
      <c r="BD113" s="107">
        <f t="shared" si="78"/>
        <v>15</v>
      </c>
      <c r="BE113" s="107">
        <f t="shared" si="78"/>
        <v>0</v>
      </c>
      <c r="BF113" s="107">
        <f t="shared" si="78"/>
        <v>0</v>
      </c>
      <c r="BG113" s="187">
        <f>SUM(H113,M113,R113,W113,AB113,AG113,AL113,AQ113,AV113,BA113)</f>
        <v>3</v>
      </c>
      <c r="BH113" s="107"/>
      <c r="BI113" s="134"/>
      <c r="BJ113" s="102"/>
      <c r="BK113" s="120"/>
      <c r="BL113" s="107"/>
      <c r="BM113" s="120"/>
      <c r="BN113" s="107"/>
      <c r="BO113" s="134"/>
      <c r="BP113" s="102"/>
      <c r="BQ113" s="193"/>
      <c r="BR113" s="107"/>
      <c r="BS113" s="134"/>
      <c r="BT113" s="102"/>
      <c r="BU113" s="120"/>
      <c r="BV113" s="107"/>
      <c r="BW113" s="134"/>
      <c r="BX113" s="120"/>
      <c r="BY113" s="122"/>
      <c r="BZ113" s="130"/>
      <c r="CA113" s="131"/>
      <c r="CB113" s="201"/>
      <c r="CC113" s="131"/>
      <c r="CD113" s="130"/>
      <c r="CE113" s="131"/>
      <c r="CF113" s="201"/>
      <c r="CG113" s="202"/>
      <c r="CH113" s="130"/>
      <c r="CI113" s="131"/>
      <c r="CJ113" s="130"/>
      <c r="CK113" s="131"/>
      <c r="CL113" s="130"/>
      <c r="CM113" s="131"/>
      <c r="CN113" s="130"/>
      <c r="CO113" s="131"/>
      <c r="CP113" s="195"/>
      <c r="CQ113" s="131"/>
      <c r="CR113" s="138"/>
      <c r="CS113" s="131"/>
      <c r="CT113" s="130"/>
      <c r="CU113" s="131"/>
      <c r="CV113" s="130"/>
      <c r="CW113" s="131"/>
      <c r="CX113" s="102"/>
      <c r="CY113" s="120"/>
      <c r="CZ113" s="140"/>
      <c r="DA113" s="120"/>
      <c r="DB113" s="140"/>
      <c r="DC113" s="140"/>
      <c r="DD113" s="23"/>
      <c r="DE113" s="23"/>
      <c r="DF113" s="23"/>
      <c r="DG113" s="107"/>
      <c r="DH113" s="120"/>
      <c r="DI113" s="196"/>
      <c r="DJ113" s="120"/>
      <c r="DK113" s="120"/>
      <c r="DL113" s="120"/>
      <c r="DM113" s="120"/>
      <c r="DN113" s="83"/>
      <c r="DO113" s="84"/>
      <c r="DP113" s="84"/>
      <c r="DQ113" s="84"/>
      <c r="DR113" s="88"/>
      <c r="DS113" s="88"/>
      <c r="DT113" s="88"/>
      <c r="DU113" s="88"/>
      <c r="DV113" s="88"/>
      <c r="DW113" s="88"/>
      <c r="DX113" s="88"/>
      <c r="DY113" s="88"/>
      <c r="DZ113" s="88"/>
      <c r="EA113" s="88"/>
      <c r="EB113" s="120"/>
      <c r="EC113" s="121"/>
      <c r="ED113" s="122"/>
      <c r="EE113" s="410"/>
      <c r="EF113" s="88"/>
    </row>
    <row r="114" spans="1:209" s="22" customFormat="1" ht="19.899999999999999" customHeight="1">
      <c r="A114" s="591" t="s">
        <v>213</v>
      </c>
      <c r="B114" s="592"/>
      <c r="C114" s="592"/>
      <c r="D114" s="592"/>
      <c r="E114" s="592"/>
      <c r="F114" s="592"/>
      <c r="G114" s="592"/>
      <c r="H114" s="592"/>
      <c r="I114" s="592"/>
      <c r="J114" s="592"/>
      <c r="K114" s="592"/>
      <c r="L114" s="592"/>
      <c r="M114" s="592"/>
      <c r="N114" s="592"/>
      <c r="O114" s="592"/>
      <c r="P114" s="592"/>
      <c r="Q114" s="592"/>
      <c r="R114" s="592"/>
      <c r="S114" s="592"/>
      <c r="T114" s="592"/>
      <c r="U114" s="592"/>
      <c r="V114" s="592"/>
      <c r="W114" s="592"/>
      <c r="X114" s="592"/>
      <c r="Y114" s="592"/>
      <c r="Z114" s="592"/>
      <c r="AA114" s="592"/>
      <c r="AB114" s="592"/>
      <c r="AC114" s="592"/>
      <c r="AD114" s="592"/>
      <c r="AE114" s="592"/>
      <c r="AF114" s="592"/>
      <c r="AG114" s="592"/>
      <c r="AH114" s="592"/>
      <c r="AI114" s="592"/>
      <c r="AJ114" s="592"/>
      <c r="AK114" s="592"/>
      <c r="AL114" s="592"/>
      <c r="AM114" s="592"/>
      <c r="AN114" s="592"/>
      <c r="AO114" s="592"/>
      <c r="AP114" s="592"/>
      <c r="AQ114" s="592"/>
      <c r="AR114" s="592"/>
      <c r="AS114" s="592"/>
      <c r="AT114" s="592"/>
      <c r="AU114" s="592"/>
      <c r="AV114" s="592"/>
      <c r="AW114" s="592"/>
      <c r="AX114" s="592"/>
      <c r="AY114" s="592"/>
      <c r="AZ114" s="592"/>
      <c r="BA114" s="593"/>
      <c r="BB114" s="299">
        <f>SUM(BC114:BF114)</f>
        <v>360</v>
      </c>
      <c r="BC114" s="299">
        <f>BC115</f>
        <v>85</v>
      </c>
      <c r="BD114" s="299">
        <f>BD115</f>
        <v>275</v>
      </c>
      <c r="BE114" s="299">
        <f>BE115</f>
        <v>0</v>
      </c>
      <c r="BF114" s="299">
        <f>BF115</f>
        <v>0</v>
      </c>
      <c r="BG114" s="156">
        <f>BG115</f>
        <v>29</v>
      </c>
      <c r="BH114" s="146">
        <f t="shared" ref="BH114:CG114" si="79">SUM(BH115:BH126)</f>
        <v>15</v>
      </c>
      <c r="BI114" s="146">
        <f t="shared" si="79"/>
        <v>2</v>
      </c>
      <c r="BJ114" s="146">
        <f t="shared" si="79"/>
        <v>0</v>
      </c>
      <c r="BK114" s="146">
        <f t="shared" si="79"/>
        <v>0</v>
      </c>
      <c r="BL114" s="146">
        <f t="shared" si="79"/>
        <v>0</v>
      </c>
      <c r="BM114" s="146">
        <f t="shared" si="79"/>
        <v>0</v>
      </c>
      <c r="BN114" s="146">
        <f t="shared" si="79"/>
        <v>0</v>
      </c>
      <c r="BO114" s="146">
        <f t="shared" si="79"/>
        <v>0</v>
      </c>
      <c r="BP114" s="146">
        <f t="shared" si="79"/>
        <v>0</v>
      </c>
      <c r="BQ114" s="146">
        <f t="shared" si="79"/>
        <v>0</v>
      </c>
      <c r="BR114" s="146">
        <f t="shared" si="79"/>
        <v>0</v>
      </c>
      <c r="BS114" s="146">
        <f t="shared" si="79"/>
        <v>0</v>
      </c>
      <c r="BT114" s="146">
        <f t="shared" si="79"/>
        <v>30</v>
      </c>
      <c r="BU114" s="146">
        <f t="shared" si="79"/>
        <v>3</v>
      </c>
      <c r="BV114" s="146">
        <f t="shared" si="79"/>
        <v>0</v>
      </c>
      <c r="BW114" s="146">
        <f t="shared" si="79"/>
        <v>0</v>
      </c>
      <c r="BX114" s="146">
        <f t="shared" si="79"/>
        <v>2</v>
      </c>
      <c r="BY114" s="146" t="e">
        <f t="shared" si="79"/>
        <v>#DIV/0!</v>
      </c>
      <c r="BZ114" s="146">
        <f t="shared" si="79"/>
        <v>0</v>
      </c>
      <c r="CA114" s="146">
        <f t="shared" si="79"/>
        <v>0</v>
      </c>
      <c r="CB114" s="146">
        <f t="shared" si="79"/>
        <v>0</v>
      </c>
      <c r="CC114" s="146">
        <f t="shared" si="79"/>
        <v>0</v>
      </c>
      <c r="CD114" s="146">
        <f t="shared" si="79"/>
        <v>0</v>
      </c>
      <c r="CE114" s="146">
        <f t="shared" si="79"/>
        <v>0</v>
      </c>
      <c r="CF114" s="146">
        <f t="shared" si="79"/>
        <v>0</v>
      </c>
      <c r="CG114" s="146">
        <f t="shared" si="79"/>
        <v>0</v>
      </c>
      <c r="CH114" s="146">
        <f>SUM(CH115)</f>
        <v>0</v>
      </c>
      <c r="CI114" s="146">
        <f>SUM(CI115)</f>
        <v>0</v>
      </c>
      <c r="CJ114" s="146">
        <f t="shared" ref="CJ114:DI114" si="80">SUM(CJ115:CJ126)</f>
        <v>0</v>
      </c>
      <c r="CK114" s="146">
        <f t="shared" si="80"/>
        <v>0</v>
      </c>
      <c r="CL114" s="146">
        <f t="shared" si="80"/>
        <v>0</v>
      </c>
      <c r="CM114" s="146">
        <f t="shared" si="80"/>
        <v>0</v>
      </c>
      <c r="CN114" s="146">
        <f t="shared" si="80"/>
        <v>0</v>
      </c>
      <c r="CO114" s="146">
        <f t="shared" si="80"/>
        <v>0</v>
      </c>
      <c r="CP114" s="146">
        <f t="shared" si="80"/>
        <v>0</v>
      </c>
      <c r="CQ114" s="146">
        <f t="shared" si="80"/>
        <v>0</v>
      </c>
      <c r="CR114" s="146">
        <f t="shared" si="80"/>
        <v>0</v>
      </c>
      <c r="CS114" s="146">
        <f t="shared" si="80"/>
        <v>0</v>
      </c>
      <c r="CT114" s="146">
        <f t="shared" si="80"/>
        <v>0</v>
      </c>
      <c r="CU114" s="146">
        <f t="shared" si="80"/>
        <v>0</v>
      </c>
      <c r="CV114" s="146">
        <f t="shared" si="80"/>
        <v>0</v>
      </c>
      <c r="CW114" s="146">
        <f t="shared" si="80"/>
        <v>0</v>
      </c>
      <c r="CX114" s="146">
        <f t="shared" si="80"/>
        <v>4</v>
      </c>
      <c r="CY114" s="146">
        <f t="shared" si="80"/>
        <v>0.6</v>
      </c>
      <c r="CZ114" s="146">
        <f t="shared" si="80"/>
        <v>0.33333333333333331</v>
      </c>
      <c r="DA114" s="146">
        <f t="shared" si="80"/>
        <v>0.16</v>
      </c>
      <c r="DB114" s="146">
        <f t="shared" si="80"/>
        <v>8.8888888888888892E-2</v>
      </c>
      <c r="DC114" s="146">
        <f t="shared" si="80"/>
        <v>0.42222222222222222</v>
      </c>
      <c r="DD114" s="146">
        <f t="shared" si="80"/>
        <v>0</v>
      </c>
      <c r="DE114" s="146">
        <f t="shared" si="80"/>
        <v>0</v>
      </c>
      <c r="DF114" s="146">
        <f t="shared" si="80"/>
        <v>0</v>
      </c>
      <c r="DG114" s="146">
        <f t="shared" si="80"/>
        <v>15</v>
      </c>
      <c r="DH114" s="322">
        <f t="shared" si="80"/>
        <v>2</v>
      </c>
      <c r="DI114" s="323">
        <f t="shared" si="80"/>
        <v>1.1111111111111112</v>
      </c>
      <c r="DJ114" s="324"/>
      <c r="DK114" s="324"/>
      <c r="DL114" s="324"/>
      <c r="DM114" s="324"/>
      <c r="DN114" s="325"/>
      <c r="DO114" s="326"/>
      <c r="DP114" s="326"/>
      <c r="DQ114" s="326"/>
      <c r="DR114" s="327"/>
      <c r="DS114" s="327"/>
      <c r="DT114" s="327"/>
      <c r="DU114" s="327"/>
      <c r="DV114" s="327"/>
      <c r="DW114" s="327"/>
      <c r="DX114" s="327"/>
      <c r="DY114" s="327"/>
      <c r="DZ114" s="327"/>
      <c r="EA114" s="327"/>
      <c r="EB114" s="324"/>
      <c r="EC114" s="328"/>
      <c r="ED114" s="329"/>
      <c r="EE114" s="410"/>
      <c r="EF114" s="88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</row>
    <row r="115" spans="1:209" s="19" customFormat="1" ht="19.899999999999999" customHeight="1">
      <c r="A115" s="597" t="s">
        <v>214</v>
      </c>
      <c r="B115" s="598"/>
      <c r="C115" s="598"/>
      <c r="D115" s="598"/>
      <c r="E115" s="598"/>
      <c r="F115" s="598"/>
      <c r="G115" s="598"/>
      <c r="H115" s="598"/>
      <c r="I115" s="598"/>
      <c r="J115" s="598"/>
      <c r="K115" s="598"/>
      <c r="L115" s="598"/>
      <c r="M115" s="598"/>
      <c r="N115" s="598"/>
      <c r="O115" s="598"/>
      <c r="P115" s="598"/>
      <c r="Q115" s="598"/>
      <c r="R115" s="598"/>
      <c r="S115" s="598"/>
      <c r="T115" s="598"/>
      <c r="U115" s="598"/>
      <c r="V115" s="598"/>
      <c r="W115" s="598"/>
      <c r="X115" s="598"/>
      <c r="Y115" s="598"/>
      <c r="Z115" s="598"/>
      <c r="AA115" s="598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598"/>
      <c r="AP115" s="598"/>
      <c r="AQ115" s="598"/>
      <c r="AR115" s="598"/>
      <c r="AS115" s="598"/>
      <c r="AT115" s="598"/>
      <c r="AU115" s="598"/>
      <c r="AV115" s="598"/>
      <c r="AW115" s="598"/>
      <c r="AX115" s="598"/>
      <c r="AY115" s="598"/>
      <c r="AZ115" s="598"/>
      <c r="BA115" s="599"/>
      <c r="BB115" s="205">
        <f t="shared" ref="BB115:BG115" si="81">SUM(BB116:BB126)</f>
        <v>360</v>
      </c>
      <c r="BC115" s="205">
        <f t="shared" si="81"/>
        <v>85</v>
      </c>
      <c r="BD115" s="205">
        <f t="shared" si="81"/>
        <v>275</v>
      </c>
      <c r="BE115" s="205">
        <f t="shared" si="81"/>
        <v>0</v>
      </c>
      <c r="BF115" s="205">
        <f t="shared" si="81"/>
        <v>0</v>
      </c>
      <c r="BG115" s="176">
        <f t="shared" si="81"/>
        <v>29</v>
      </c>
      <c r="BH115" s="270"/>
      <c r="BI115" s="330"/>
      <c r="BJ115" s="241"/>
      <c r="BK115" s="272"/>
      <c r="BL115" s="270"/>
      <c r="BM115" s="272"/>
      <c r="BN115" s="270"/>
      <c r="BO115" s="330"/>
      <c r="BP115" s="241"/>
      <c r="BQ115" s="273"/>
      <c r="BR115" s="270"/>
      <c r="BS115" s="330"/>
      <c r="BT115" s="241"/>
      <c r="BU115" s="272"/>
      <c r="BV115" s="270"/>
      <c r="BW115" s="271"/>
      <c r="BX115" s="272"/>
      <c r="BY115" s="274"/>
      <c r="BZ115" s="270"/>
      <c r="CA115" s="272"/>
      <c r="CB115" s="275"/>
      <c r="CC115" s="272"/>
      <c r="CD115" s="270"/>
      <c r="CE115" s="272"/>
      <c r="CF115" s="275"/>
      <c r="CG115" s="276"/>
      <c r="CH115" s="270">
        <f>SUM(CH116:CH126)</f>
        <v>0</v>
      </c>
      <c r="CI115" s="272">
        <f>SUM(CI116:CI126)</f>
        <v>0</v>
      </c>
      <c r="CJ115" s="270"/>
      <c r="CK115" s="272"/>
      <c r="CL115" s="275"/>
      <c r="CM115" s="276"/>
      <c r="CN115" s="270"/>
      <c r="CO115" s="272"/>
      <c r="CP115" s="277"/>
      <c r="CQ115" s="272"/>
      <c r="CR115" s="278"/>
      <c r="CS115" s="272"/>
      <c r="CT115" s="270"/>
      <c r="CU115" s="272"/>
      <c r="CV115" s="270"/>
      <c r="CW115" s="272"/>
      <c r="CX115" s="241"/>
      <c r="CY115" s="272"/>
      <c r="CZ115" s="208"/>
      <c r="DA115" s="272"/>
      <c r="DB115" s="208"/>
      <c r="DC115" s="208"/>
      <c r="DD115" s="275"/>
      <c r="DE115" s="275"/>
      <c r="DF115" s="275"/>
      <c r="DG115" s="270"/>
      <c r="DH115" s="272"/>
      <c r="DI115" s="207"/>
      <c r="DJ115" s="272"/>
      <c r="DK115" s="272"/>
      <c r="DL115" s="272"/>
      <c r="DM115" s="272"/>
      <c r="DN115" s="209"/>
      <c r="DO115" s="279"/>
      <c r="DP115" s="279"/>
      <c r="DQ115" s="279"/>
      <c r="DR115" s="280"/>
      <c r="DS115" s="280"/>
      <c r="DT115" s="280"/>
      <c r="DU115" s="280"/>
      <c r="DV115" s="280"/>
      <c r="DW115" s="280"/>
      <c r="DX115" s="280"/>
      <c r="DY115" s="280"/>
      <c r="DZ115" s="280"/>
      <c r="EA115" s="280"/>
      <c r="EB115" s="120"/>
      <c r="EC115" s="121"/>
      <c r="ED115" s="122"/>
      <c r="EE115" s="410">
        <v>29</v>
      </c>
      <c r="EF115" s="88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</row>
    <row r="116" spans="1:209" ht="21" customHeight="1">
      <c r="A116" s="107">
        <v>1</v>
      </c>
      <c r="B116" s="23" t="s">
        <v>226</v>
      </c>
      <c r="C116" s="197" t="s">
        <v>112</v>
      </c>
      <c r="D116" s="123"/>
      <c r="E116" s="123"/>
      <c r="F116" s="123"/>
      <c r="G116" s="123"/>
      <c r="H116" s="187"/>
      <c r="I116" s="123"/>
      <c r="J116" s="123"/>
      <c r="K116" s="123"/>
      <c r="L116" s="331"/>
      <c r="M116" s="185"/>
      <c r="N116" s="124"/>
      <c r="O116" s="124"/>
      <c r="P116" s="124"/>
      <c r="Q116" s="124"/>
      <c r="R116" s="187"/>
      <c r="S116" s="124"/>
      <c r="T116" s="124"/>
      <c r="U116" s="124"/>
      <c r="V116" s="319"/>
      <c r="W116" s="185"/>
      <c r="X116" s="125"/>
      <c r="Y116" s="125"/>
      <c r="Z116" s="125"/>
      <c r="AA116" s="125"/>
      <c r="AB116" s="120"/>
      <c r="AC116" s="125"/>
      <c r="AD116" s="125"/>
      <c r="AE116" s="125"/>
      <c r="AF116" s="125"/>
      <c r="AG116" s="120"/>
      <c r="AH116" s="186"/>
      <c r="AI116" s="186"/>
      <c r="AJ116" s="186"/>
      <c r="AK116" s="186"/>
      <c r="AL116" s="107"/>
      <c r="AM116" s="235"/>
      <c r="AN116" s="235"/>
      <c r="AO116" s="235"/>
      <c r="AP116" s="235"/>
      <c r="AQ116" s="193"/>
      <c r="AR116" s="216"/>
      <c r="AS116" s="216"/>
      <c r="AT116" s="216"/>
      <c r="AU116" s="216"/>
      <c r="AV116" s="120" t="s">
        <v>114</v>
      </c>
      <c r="AW116" s="216"/>
      <c r="AX116" s="296">
        <v>15</v>
      </c>
      <c r="AY116" s="216"/>
      <c r="AZ116" s="216"/>
      <c r="BA116" s="120">
        <v>2</v>
      </c>
      <c r="BB116" s="239">
        <f>SUM(BC116:BF116)</f>
        <v>15</v>
      </c>
      <c r="BC116" s="107">
        <f t="shared" ref="BC116:BC126" si="82">D116+I116+N116+S116+X116+AC116+AH116+AM116+AR116+AW116</f>
        <v>0</v>
      </c>
      <c r="BD116" s="107">
        <f t="shared" ref="BD116:BF124" si="83">E116+J116+O116+T116+Y116+AD116+AI116+AN116+AS116+AX116</f>
        <v>15</v>
      </c>
      <c r="BE116" s="107">
        <f t="shared" si="83"/>
        <v>0</v>
      </c>
      <c r="BF116" s="107">
        <f t="shared" si="83"/>
        <v>0</v>
      </c>
      <c r="BG116" s="187">
        <f t="shared" ref="BG116:BG124" si="84">SUM(H116,M116,R116,W116,AB116,AG116,AL116,AQ116,AV116,BA116)</f>
        <v>2</v>
      </c>
      <c r="BH116" s="107">
        <f>BB116</f>
        <v>15</v>
      </c>
      <c r="BI116" s="194">
        <f>BG116</f>
        <v>2</v>
      </c>
      <c r="BJ116" s="102"/>
      <c r="BK116" s="120"/>
      <c r="BL116" s="107"/>
      <c r="BM116" s="120"/>
      <c r="BN116" s="107"/>
      <c r="BO116" s="194"/>
      <c r="BP116" s="102"/>
      <c r="BQ116" s="193"/>
      <c r="BR116" s="107"/>
      <c r="BS116" s="194"/>
      <c r="BT116" s="102"/>
      <c r="BU116" s="120"/>
      <c r="BV116" s="107"/>
      <c r="BW116" s="134"/>
      <c r="BX116" s="120">
        <f>BG116</f>
        <v>2</v>
      </c>
      <c r="BY116" s="122" t="e">
        <f>BX116*100/BG179</f>
        <v>#DIV/0!</v>
      </c>
      <c r="BZ116" s="130"/>
      <c r="CA116" s="131"/>
      <c r="CB116" s="201"/>
      <c r="CC116" s="131"/>
      <c r="CD116" s="130"/>
      <c r="CE116" s="131"/>
      <c r="CF116" s="201"/>
      <c r="CG116" s="202"/>
      <c r="CH116" s="130"/>
      <c r="CI116" s="131"/>
      <c r="CJ116" s="130"/>
      <c r="CK116" s="131"/>
      <c r="CL116" s="201"/>
      <c r="CM116" s="202"/>
      <c r="CN116" s="130"/>
      <c r="CO116" s="131"/>
      <c r="CP116" s="195"/>
      <c r="CQ116" s="131"/>
      <c r="CR116" s="138"/>
      <c r="CS116" s="131"/>
      <c r="CT116" s="130"/>
      <c r="CU116" s="131"/>
      <c r="CV116" s="130"/>
      <c r="CW116" s="131"/>
      <c r="CX116" s="102">
        <v>4</v>
      </c>
      <c r="CY116" s="120">
        <f>BB116/25</f>
        <v>0.6</v>
      </c>
      <c r="CZ116" s="140">
        <f>CY116*100/180</f>
        <v>0.33333333333333331</v>
      </c>
      <c r="DA116" s="120">
        <f>CX116/25</f>
        <v>0.16</v>
      </c>
      <c r="DB116" s="140">
        <f>DA116*100/180</f>
        <v>8.8888888888888892E-2</v>
      </c>
      <c r="DC116" s="140">
        <f>CZ116+DB116</f>
        <v>0.42222222222222222</v>
      </c>
      <c r="DD116" s="23"/>
      <c r="DE116" s="23"/>
      <c r="DF116" s="23"/>
      <c r="DG116" s="107">
        <f>BB116</f>
        <v>15</v>
      </c>
      <c r="DH116" s="120">
        <f>BG116</f>
        <v>2</v>
      </c>
      <c r="DI116" s="196">
        <f>DH116*100/180</f>
        <v>1.1111111111111112</v>
      </c>
      <c r="DJ116" s="120">
        <f>BG116</f>
        <v>2</v>
      </c>
      <c r="DK116" s="120"/>
      <c r="DL116" s="120"/>
      <c r="DM116" s="120"/>
      <c r="DN116" s="83" t="s">
        <v>227</v>
      </c>
      <c r="DO116" s="84"/>
      <c r="DP116" s="84"/>
      <c r="DQ116" s="84"/>
      <c r="DR116" s="88"/>
      <c r="DS116" s="88"/>
      <c r="DT116" s="88"/>
      <c r="DU116" s="88"/>
      <c r="DV116" s="88"/>
      <c r="DW116" s="88"/>
      <c r="DX116" s="88"/>
      <c r="DY116" s="88"/>
      <c r="DZ116" s="88"/>
      <c r="EA116" s="88"/>
      <c r="EB116" s="120">
        <f>BG116</f>
        <v>2</v>
      </c>
      <c r="EC116" s="121"/>
      <c r="ED116" s="122"/>
      <c r="EE116" s="410"/>
      <c r="EF116" s="88"/>
    </row>
    <row r="117" spans="1:209" ht="21" customHeight="1">
      <c r="A117" s="107">
        <v>2</v>
      </c>
      <c r="B117" s="23" t="s">
        <v>215</v>
      </c>
      <c r="C117" s="197" t="s">
        <v>112</v>
      </c>
      <c r="D117" s="123"/>
      <c r="E117" s="123"/>
      <c r="F117" s="123"/>
      <c r="G117" s="123"/>
      <c r="H117" s="187"/>
      <c r="I117" s="123"/>
      <c r="J117" s="123"/>
      <c r="K117" s="123"/>
      <c r="L117" s="331"/>
      <c r="M117" s="185"/>
      <c r="N117" s="124"/>
      <c r="O117" s="124"/>
      <c r="P117" s="124"/>
      <c r="Q117" s="124"/>
      <c r="R117" s="187"/>
      <c r="S117" s="124"/>
      <c r="T117" s="124"/>
      <c r="U117" s="124"/>
      <c r="V117" s="319"/>
      <c r="W117" s="185"/>
      <c r="X117" s="125">
        <v>5</v>
      </c>
      <c r="Y117" s="125">
        <v>15</v>
      </c>
      <c r="Z117" s="125"/>
      <c r="AA117" s="125"/>
      <c r="AB117" s="120">
        <v>2</v>
      </c>
      <c r="AC117" s="125"/>
      <c r="AD117" s="125"/>
      <c r="AE117" s="125"/>
      <c r="AF117" s="125"/>
      <c r="AG117" s="120"/>
      <c r="AH117" s="186"/>
      <c r="AI117" s="186"/>
      <c r="AJ117" s="186"/>
      <c r="AK117" s="186"/>
      <c r="AL117" s="107"/>
      <c r="AM117" s="235"/>
      <c r="AN117" s="235"/>
      <c r="AO117" s="235"/>
      <c r="AP117" s="235"/>
      <c r="AQ117" s="193"/>
      <c r="AR117" s="216"/>
      <c r="AS117" s="216"/>
      <c r="AT117" s="216"/>
      <c r="AU117" s="216"/>
      <c r="AV117" s="120"/>
      <c r="AW117" s="216"/>
      <c r="AX117" s="216"/>
      <c r="AY117" s="216"/>
      <c r="AZ117" s="216"/>
      <c r="BA117" s="120"/>
      <c r="BB117" s="239">
        <f t="shared" ref="BB117:BB124" si="85">SUM(BC117:BF117)</f>
        <v>20</v>
      </c>
      <c r="BC117" s="107">
        <f t="shared" si="82"/>
        <v>5</v>
      </c>
      <c r="BD117" s="107">
        <f t="shared" si="83"/>
        <v>15</v>
      </c>
      <c r="BE117" s="107">
        <f t="shared" si="83"/>
        <v>0</v>
      </c>
      <c r="BF117" s="107">
        <f t="shared" si="83"/>
        <v>0</v>
      </c>
      <c r="BG117" s="187">
        <f t="shared" si="84"/>
        <v>2</v>
      </c>
      <c r="BH117" s="107"/>
      <c r="BI117" s="194"/>
      <c r="BJ117" s="102"/>
      <c r="BK117" s="120"/>
      <c r="BL117" s="107"/>
      <c r="BM117" s="120"/>
      <c r="BN117" s="107"/>
      <c r="BO117" s="194"/>
      <c r="BP117" s="102"/>
      <c r="BQ117" s="193"/>
      <c r="BR117" s="107"/>
      <c r="BS117" s="194"/>
      <c r="BT117" s="102"/>
      <c r="BU117" s="120"/>
      <c r="BV117" s="107"/>
      <c r="BW117" s="134"/>
      <c r="BX117" s="120"/>
      <c r="BY117" s="122"/>
      <c r="BZ117" s="130"/>
      <c r="CA117" s="131"/>
      <c r="CB117" s="201"/>
      <c r="CC117" s="131"/>
      <c r="CD117" s="130"/>
      <c r="CE117" s="131"/>
      <c r="CF117" s="201"/>
      <c r="CG117" s="202"/>
      <c r="CH117" s="130"/>
      <c r="CI117" s="131"/>
      <c r="CJ117" s="130"/>
      <c r="CK117" s="131"/>
      <c r="CL117" s="201"/>
      <c r="CM117" s="202"/>
      <c r="CN117" s="130"/>
      <c r="CO117" s="131"/>
      <c r="CP117" s="195"/>
      <c r="CQ117" s="131"/>
      <c r="CR117" s="138"/>
      <c r="CS117" s="131"/>
      <c r="CT117" s="130"/>
      <c r="CU117" s="131"/>
      <c r="CV117" s="130"/>
      <c r="CW117" s="131"/>
      <c r="CX117" s="102"/>
      <c r="CY117" s="120"/>
      <c r="CZ117" s="140"/>
      <c r="DA117" s="120"/>
      <c r="DB117" s="140"/>
      <c r="DC117" s="140"/>
      <c r="DD117" s="23"/>
      <c r="DE117" s="23"/>
      <c r="DF117" s="23"/>
      <c r="DG117" s="107"/>
      <c r="DH117" s="120"/>
      <c r="DI117" s="196"/>
      <c r="DJ117" s="120"/>
      <c r="DK117" s="120"/>
      <c r="DL117" s="120"/>
      <c r="DM117" s="120"/>
      <c r="DN117" s="83"/>
      <c r="DO117" s="84"/>
      <c r="DP117" s="84"/>
      <c r="DQ117" s="84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120">
        <f>BG117</f>
        <v>2</v>
      </c>
      <c r="EC117" s="121">
        <f t="shared" ref="EC117:EC124" si="86">BB117</f>
        <v>20</v>
      </c>
      <c r="ED117" s="122">
        <f t="shared" ref="ED117:ED124" si="87">BG117</f>
        <v>2</v>
      </c>
      <c r="EE117" s="410"/>
      <c r="EF117" s="88"/>
    </row>
    <row r="118" spans="1:209" ht="21" customHeight="1">
      <c r="A118" s="107">
        <v>3</v>
      </c>
      <c r="B118" s="23" t="s">
        <v>216</v>
      </c>
      <c r="C118" s="197" t="s">
        <v>112</v>
      </c>
      <c r="D118" s="123"/>
      <c r="E118" s="123"/>
      <c r="F118" s="123"/>
      <c r="G118" s="123"/>
      <c r="H118" s="187"/>
      <c r="I118" s="123"/>
      <c r="J118" s="123"/>
      <c r="K118" s="123"/>
      <c r="L118" s="331"/>
      <c r="M118" s="185"/>
      <c r="N118" s="124"/>
      <c r="O118" s="124"/>
      <c r="P118" s="124"/>
      <c r="Q118" s="124"/>
      <c r="R118" s="187"/>
      <c r="S118" s="124"/>
      <c r="T118" s="124"/>
      <c r="U118" s="124"/>
      <c r="V118" s="319"/>
      <c r="W118" s="185"/>
      <c r="X118" s="125">
        <v>10</v>
      </c>
      <c r="Y118" s="125"/>
      <c r="Z118" s="125"/>
      <c r="AA118" s="125"/>
      <c r="AB118" s="120">
        <v>1</v>
      </c>
      <c r="AC118" s="125"/>
      <c r="AD118" s="125"/>
      <c r="AE118" s="125"/>
      <c r="AF118" s="125"/>
      <c r="AG118" s="120"/>
      <c r="AH118" s="186"/>
      <c r="AI118" s="186"/>
      <c r="AJ118" s="186"/>
      <c r="AK118" s="186"/>
      <c r="AL118" s="107"/>
      <c r="AM118" s="235"/>
      <c r="AN118" s="235"/>
      <c r="AO118" s="235"/>
      <c r="AP118" s="235"/>
      <c r="AQ118" s="193"/>
      <c r="AR118" s="216"/>
      <c r="AS118" s="216"/>
      <c r="AT118" s="216"/>
      <c r="AU118" s="216"/>
      <c r="AV118" s="120"/>
      <c r="AW118" s="216"/>
      <c r="AX118" s="216"/>
      <c r="AY118" s="216"/>
      <c r="AZ118" s="216"/>
      <c r="BA118" s="120"/>
      <c r="BB118" s="239">
        <f t="shared" si="85"/>
        <v>10</v>
      </c>
      <c r="BC118" s="107">
        <f t="shared" si="82"/>
        <v>10</v>
      </c>
      <c r="BD118" s="107">
        <f t="shared" si="83"/>
        <v>0</v>
      </c>
      <c r="BE118" s="107">
        <f t="shared" si="83"/>
        <v>0</v>
      </c>
      <c r="BF118" s="107">
        <f t="shared" si="83"/>
        <v>0</v>
      </c>
      <c r="BG118" s="187">
        <f t="shared" si="84"/>
        <v>1</v>
      </c>
      <c r="BH118" s="107"/>
      <c r="BI118" s="194"/>
      <c r="BJ118" s="102"/>
      <c r="BK118" s="120"/>
      <c r="BL118" s="107"/>
      <c r="BM118" s="120"/>
      <c r="BN118" s="107"/>
      <c r="BO118" s="194"/>
      <c r="BP118" s="102"/>
      <c r="BQ118" s="193"/>
      <c r="BR118" s="107"/>
      <c r="BS118" s="194"/>
      <c r="BT118" s="102"/>
      <c r="BU118" s="120"/>
      <c r="BV118" s="107"/>
      <c r="BW118" s="134"/>
      <c r="BX118" s="120"/>
      <c r="BY118" s="122"/>
      <c r="BZ118" s="130"/>
      <c r="CA118" s="131"/>
      <c r="CB118" s="201"/>
      <c r="CC118" s="131"/>
      <c r="CD118" s="130"/>
      <c r="CE118" s="131"/>
      <c r="CF118" s="201"/>
      <c r="CG118" s="202"/>
      <c r="CH118" s="130"/>
      <c r="CI118" s="131"/>
      <c r="CJ118" s="130"/>
      <c r="CK118" s="131"/>
      <c r="CL118" s="201"/>
      <c r="CM118" s="202"/>
      <c r="CN118" s="130"/>
      <c r="CO118" s="131"/>
      <c r="CP118" s="195"/>
      <c r="CQ118" s="131"/>
      <c r="CR118" s="138"/>
      <c r="CS118" s="131"/>
      <c r="CT118" s="130"/>
      <c r="CU118" s="131"/>
      <c r="CV118" s="130"/>
      <c r="CW118" s="131"/>
      <c r="CX118" s="102"/>
      <c r="CY118" s="120"/>
      <c r="CZ118" s="140"/>
      <c r="DA118" s="120"/>
      <c r="DB118" s="140"/>
      <c r="DC118" s="140"/>
      <c r="DD118" s="23"/>
      <c r="DE118" s="23"/>
      <c r="DF118" s="23"/>
      <c r="DG118" s="107"/>
      <c r="DH118" s="120"/>
      <c r="DI118" s="196"/>
      <c r="DJ118" s="120"/>
      <c r="DK118" s="120"/>
      <c r="DL118" s="120"/>
      <c r="DM118" s="120"/>
      <c r="DN118" s="83"/>
      <c r="DO118" s="84"/>
      <c r="DP118" s="84"/>
      <c r="DQ118" s="84"/>
      <c r="DR118" s="88"/>
      <c r="DS118" s="88"/>
      <c r="DT118" s="88"/>
      <c r="DU118" s="88"/>
      <c r="DV118" s="88"/>
      <c r="DW118" s="88"/>
      <c r="DX118" s="88"/>
      <c r="DY118" s="88"/>
      <c r="DZ118" s="88"/>
      <c r="EA118" s="88"/>
      <c r="EB118" s="120">
        <f>BG118</f>
        <v>1</v>
      </c>
      <c r="EC118" s="121">
        <f t="shared" si="86"/>
        <v>10</v>
      </c>
      <c r="ED118" s="122">
        <f t="shared" si="87"/>
        <v>1</v>
      </c>
      <c r="EE118" s="410"/>
      <c r="EF118" s="88"/>
    </row>
    <row r="119" spans="1:209" ht="21" customHeight="1">
      <c r="A119" s="107">
        <v>4</v>
      </c>
      <c r="B119" s="23" t="s">
        <v>219</v>
      </c>
      <c r="C119" s="197" t="s">
        <v>112</v>
      </c>
      <c r="D119" s="123"/>
      <c r="E119" s="123"/>
      <c r="F119" s="123"/>
      <c r="G119" s="123"/>
      <c r="H119" s="187"/>
      <c r="I119" s="123"/>
      <c r="J119" s="123"/>
      <c r="K119" s="123"/>
      <c r="L119" s="331"/>
      <c r="M119" s="185"/>
      <c r="N119" s="124"/>
      <c r="O119" s="124"/>
      <c r="P119" s="124"/>
      <c r="Q119" s="124"/>
      <c r="R119" s="187"/>
      <c r="S119" s="124"/>
      <c r="T119" s="124"/>
      <c r="U119" s="124"/>
      <c r="V119" s="319"/>
      <c r="W119" s="185"/>
      <c r="X119" s="125"/>
      <c r="Y119" s="125"/>
      <c r="Z119" s="125"/>
      <c r="AA119" s="125"/>
      <c r="AB119" s="120"/>
      <c r="AC119" s="125">
        <v>15</v>
      </c>
      <c r="AD119" s="511">
        <v>15</v>
      </c>
      <c r="AE119" s="125"/>
      <c r="AF119" s="125"/>
      <c r="AG119" s="120">
        <v>3</v>
      </c>
      <c r="AH119" s="186"/>
      <c r="AI119" s="186"/>
      <c r="AJ119" s="186"/>
      <c r="AK119" s="186"/>
      <c r="AL119" s="107"/>
      <c r="AM119" s="235"/>
      <c r="AN119" s="235"/>
      <c r="AO119" s="235"/>
      <c r="AP119" s="235"/>
      <c r="AQ119" s="193"/>
      <c r="AR119" s="216"/>
      <c r="AS119" s="216"/>
      <c r="AT119" s="216"/>
      <c r="AU119" s="216"/>
      <c r="AV119" s="120"/>
      <c r="AW119" s="216"/>
      <c r="AX119" s="216"/>
      <c r="AY119" s="216"/>
      <c r="AZ119" s="216"/>
      <c r="BA119" s="120"/>
      <c r="BB119" s="239">
        <f t="shared" si="85"/>
        <v>30</v>
      </c>
      <c r="BC119" s="107">
        <f t="shared" si="82"/>
        <v>15</v>
      </c>
      <c r="BD119" s="107">
        <f t="shared" si="83"/>
        <v>15</v>
      </c>
      <c r="BE119" s="107">
        <f t="shared" si="83"/>
        <v>0</v>
      </c>
      <c r="BF119" s="107">
        <f t="shared" si="83"/>
        <v>0</v>
      </c>
      <c r="BG119" s="187">
        <f t="shared" si="84"/>
        <v>3</v>
      </c>
      <c r="BH119" s="107"/>
      <c r="BI119" s="194"/>
      <c r="BJ119" s="102"/>
      <c r="BK119" s="120"/>
      <c r="BL119" s="107"/>
      <c r="BM119" s="120"/>
      <c r="BN119" s="107"/>
      <c r="BO119" s="194"/>
      <c r="BP119" s="102"/>
      <c r="BQ119" s="193"/>
      <c r="BR119" s="107"/>
      <c r="BS119" s="194"/>
      <c r="BT119" s="102"/>
      <c r="BU119" s="120"/>
      <c r="BV119" s="107"/>
      <c r="BW119" s="134"/>
      <c r="BX119" s="120"/>
      <c r="BY119" s="122"/>
      <c r="BZ119" s="130"/>
      <c r="CA119" s="131"/>
      <c r="CB119" s="201"/>
      <c r="CC119" s="131"/>
      <c r="CD119" s="130"/>
      <c r="CE119" s="131"/>
      <c r="CF119" s="201"/>
      <c r="CG119" s="202"/>
      <c r="CH119" s="130"/>
      <c r="CI119" s="131"/>
      <c r="CJ119" s="130"/>
      <c r="CK119" s="131"/>
      <c r="CL119" s="201"/>
      <c r="CM119" s="202"/>
      <c r="CN119" s="130"/>
      <c r="CO119" s="131"/>
      <c r="CP119" s="195"/>
      <c r="CQ119" s="131"/>
      <c r="CR119" s="138"/>
      <c r="CS119" s="131"/>
      <c r="CT119" s="130"/>
      <c r="CU119" s="131"/>
      <c r="CV119" s="130"/>
      <c r="CW119" s="131"/>
      <c r="CX119" s="102"/>
      <c r="CY119" s="120"/>
      <c r="CZ119" s="140"/>
      <c r="DA119" s="120"/>
      <c r="DB119" s="140"/>
      <c r="DC119" s="140"/>
      <c r="DD119" s="23"/>
      <c r="DE119" s="23"/>
      <c r="DF119" s="23"/>
      <c r="DG119" s="107"/>
      <c r="DH119" s="120"/>
      <c r="DI119" s="196"/>
      <c r="DJ119" s="120"/>
      <c r="DK119" s="120"/>
      <c r="DL119" s="120"/>
      <c r="DM119" s="120"/>
      <c r="DN119" s="83"/>
      <c r="DO119" s="84"/>
      <c r="DP119" s="84"/>
      <c r="DQ119" s="84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120">
        <f>BG119</f>
        <v>3</v>
      </c>
      <c r="EC119" s="121">
        <f t="shared" si="86"/>
        <v>30</v>
      </c>
      <c r="ED119" s="122">
        <f t="shared" si="87"/>
        <v>3</v>
      </c>
      <c r="EE119" s="410"/>
      <c r="EF119" s="88"/>
    </row>
    <row r="120" spans="1:209" ht="21" customHeight="1">
      <c r="A120" s="107">
        <v>5</v>
      </c>
      <c r="B120" s="23" t="s">
        <v>224</v>
      </c>
      <c r="C120" s="197" t="s">
        <v>108</v>
      </c>
      <c r="D120" s="123"/>
      <c r="E120" s="123"/>
      <c r="F120" s="123"/>
      <c r="G120" s="123"/>
      <c r="H120" s="187"/>
      <c r="I120" s="123"/>
      <c r="J120" s="123"/>
      <c r="K120" s="123"/>
      <c r="L120" s="331"/>
      <c r="M120" s="185"/>
      <c r="N120" s="124"/>
      <c r="O120" s="124"/>
      <c r="P120" s="124"/>
      <c r="Q120" s="124"/>
      <c r="R120" s="187"/>
      <c r="S120" s="124"/>
      <c r="T120" s="124"/>
      <c r="U120" s="124"/>
      <c r="V120" s="319"/>
      <c r="W120" s="185"/>
      <c r="X120" s="125"/>
      <c r="Y120" s="125"/>
      <c r="Z120" s="125"/>
      <c r="AA120" s="125"/>
      <c r="AB120" s="200"/>
      <c r="AC120" s="125"/>
      <c r="AD120" s="125"/>
      <c r="AE120" s="125"/>
      <c r="AF120" s="125"/>
      <c r="AG120" s="200"/>
      <c r="AH120" s="235"/>
      <c r="AI120" s="235"/>
      <c r="AJ120" s="186"/>
      <c r="AK120" s="186"/>
      <c r="AL120" s="185"/>
      <c r="AM120" s="235"/>
      <c r="AN120" s="235"/>
      <c r="AO120" s="235"/>
      <c r="AP120" s="235"/>
      <c r="AQ120" s="120"/>
      <c r="AR120" s="216">
        <v>5</v>
      </c>
      <c r="AS120" s="216">
        <v>25</v>
      </c>
      <c r="AT120" s="216"/>
      <c r="AU120" s="216"/>
      <c r="AV120" s="120">
        <v>3</v>
      </c>
      <c r="AW120" s="216"/>
      <c r="AX120" s="216"/>
      <c r="AY120" s="216"/>
      <c r="AZ120" s="216"/>
      <c r="BA120" s="200"/>
      <c r="BB120" s="239">
        <f t="shared" si="85"/>
        <v>30</v>
      </c>
      <c r="BC120" s="107">
        <f t="shared" si="82"/>
        <v>5</v>
      </c>
      <c r="BD120" s="107">
        <f t="shared" si="83"/>
        <v>25</v>
      </c>
      <c r="BE120" s="107">
        <f t="shared" si="83"/>
        <v>0</v>
      </c>
      <c r="BF120" s="107">
        <f t="shared" si="83"/>
        <v>0</v>
      </c>
      <c r="BG120" s="187">
        <f t="shared" si="84"/>
        <v>3</v>
      </c>
      <c r="BH120" s="107"/>
      <c r="BI120" s="194"/>
      <c r="BJ120" s="102"/>
      <c r="BK120" s="120"/>
      <c r="BL120" s="107"/>
      <c r="BM120" s="120"/>
      <c r="BN120" s="107"/>
      <c r="BO120" s="194"/>
      <c r="BP120" s="102"/>
      <c r="BQ120" s="193"/>
      <c r="BR120" s="107"/>
      <c r="BS120" s="194"/>
      <c r="BT120" s="102"/>
      <c r="BU120" s="120"/>
      <c r="BV120" s="107"/>
      <c r="BW120" s="134"/>
      <c r="BX120" s="120"/>
      <c r="BY120" s="122"/>
      <c r="BZ120" s="130"/>
      <c r="CA120" s="131"/>
      <c r="CB120" s="201"/>
      <c r="CC120" s="131"/>
      <c r="CD120" s="130"/>
      <c r="CE120" s="131"/>
      <c r="CF120" s="201"/>
      <c r="CG120" s="202"/>
      <c r="CH120" s="130"/>
      <c r="CI120" s="131"/>
      <c r="CJ120" s="130"/>
      <c r="CK120" s="131"/>
      <c r="CL120" s="201"/>
      <c r="CM120" s="202"/>
      <c r="CN120" s="130"/>
      <c r="CO120" s="131"/>
      <c r="CP120" s="195"/>
      <c r="CQ120" s="131"/>
      <c r="CR120" s="138"/>
      <c r="CS120" s="131"/>
      <c r="CT120" s="130"/>
      <c r="CU120" s="131"/>
      <c r="CV120" s="130"/>
      <c r="CW120" s="131"/>
      <c r="CX120" s="102"/>
      <c r="CY120" s="120"/>
      <c r="CZ120" s="140"/>
      <c r="DA120" s="120"/>
      <c r="DB120" s="140"/>
      <c r="DC120" s="140"/>
      <c r="DD120" s="23"/>
      <c r="DE120" s="23"/>
      <c r="DF120" s="23"/>
      <c r="DG120" s="107"/>
      <c r="DH120" s="120"/>
      <c r="DI120" s="196"/>
      <c r="DJ120" s="120"/>
      <c r="DK120" s="120"/>
      <c r="DL120" s="120"/>
      <c r="DM120" s="120"/>
      <c r="DN120" s="83"/>
      <c r="DO120" s="84"/>
      <c r="DP120" s="84"/>
      <c r="DQ120" s="84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120">
        <f t="shared" ref="EB120:EB125" si="88">BG120</f>
        <v>3</v>
      </c>
      <c r="EC120" s="121">
        <f t="shared" si="86"/>
        <v>30</v>
      </c>
      <c r="ED120" s="122">
        <f t="shared" si="87"/>
        <v>3</v>
      </c>
      <c r="EE120" s="410"/>
      <c r="EF120" s="88"/>
    </row>
    <row r="121" spans="1:209" ht="21" customHeight="1">
      <c r="A121" s="107">
        <v>6</v>
      </c>
      <c r="B121" s="23" t="s">
        <v>225</v>
      </c>
      <c r="C121" s="197" t="s">
        <v>108</v>
      </c>
      <c r="D121" s="123"/>
      <c r="E121" s="123"/>
      <c r="F121" s="123"/>
      <c r="G121" s="123"/>
      <c r="H121" s="187"/>
      <c r="I121" s="123"/>
      <c r="J121" s="123"/>
      <c r="K121" s="123"/>
      <c r="L121" s="331"/>
      <c r="M121" s="185"/>
      <c r="N121" s="124"/>
      <c r="O121" s="124"/>
      <c r="P121" s="124"/>
      <c r="Q121" s="124"/>
      <c r="R121" s="187"/>
      <c r="S121" s="124"/>
      <c r="T121" s="124"/>
      <c r="U121" s="124"/>
      <c r="V121" s="319"/>
      <c r="W121" s="185"/>
      <c r="X121" s="125"/>
      <c r="Y121" s="125"/>
      <c r="Z121" s="125"/>
      <c r="AA121" s="125"/>
      <c r="AB121" s="200"/>
      <c r="AC121" s="125"/>
      <c r="AD121" s="125"/>
      <c r="AE121" s="125"/>
      <c r="AF121" s="125"/>
      <c r="AG121" s="200"/>
      <c r="AH121" s="186"/>
      <c r="AI121" s="235"/>
      <c r="AJ121" s="186"/>
      <c r="AK121" s="186"/>
      <c r="AL121" s="185"/>
      <c r="AM121" s="235"/>
      <c r="AN121" s="235"/>
      <c r="AO121" s="235"/>
      <c r="AP121" s="235"/>
      <c r="AQ121" s="120"/>
      <c r="AR121" s="216">
        <v>5</v>
      </c>
      <c r="AS121" s="216">
        <v>25</v>
      </c>
      <c r="AT121" s="216"/>
      <c r="AU121" s="216"/>
      <c r="AV121" s="120">
        <v>3</v>
      </c>
      <c r="AW121" s="216"/>
      <c r="AX121" s="216"/>
      <c r="AY121" s="216"/>
      <c r="AZ121" s="216"/>
      <c r="BA121" s="200"/>
      <c r="BB121" s="239">
        <f t="shared" si="85"/>
        <v>30</v>
      </c>
      <c r="BC121" s="107">
        <f t="shared" si="82"/>
        <v>5</v>
      </c>
      <c r="BD121" s="107">
        <f t="shared" si="83"/>
        <v>25</v>
      </c>
      <c r="BE121" s="107">
        <f t="shared" si="83"/>
        <v>0</v>
      </c>
      <c r="BF121" s="107">
        <f t="shared" si="83"/>
        <v>0</v>
      </c>
      <c r="BG121" s="187">
        <f t="shared" si="84"/>
        <v>3</v>
      </c>
      <c r="BH121" s="107"/>
      <c r="BI121" s="194"/>
      <c r="BJ121" s="102"/>
      <c r="BK121" s="120"/>
      <c r="BL121" s="107"/>
      <c r="BM121" s="120"/>
      <c r="BN121" s="107"/>
      <c r="BO121" s="194"/>
      <c r="BP121" s="102"/>
      <c r="BQ121" s="193"/>
      <c r="BR121" s="107"/>
      <c r="BS121" s="194"/>
      <c r="BT121" s="102"/>
      <c r="BU121" s="120"/>
      <c r="BV121" s="107"/>
      <c r="BW121" s="134"/>
      <c r="BX121" s="120"/>
      <c r="BY121" s="122"/>
      <c r="BZ121" s="130"/>
      <c r="CA121" s="131"/>
      <c r="CB121" s="201"/>
      <c r="CC121" s="131"/>
      <c r="CD121" s="130"/>
      <c r="CE121" s="131"/>
      <c r="CF121" s="201"/>
      <c r="CG121" s="202"/>
      <c r="CH121" s="130"/>
      <c r="CI121" s="131"/>
      <c r="CJ121" s="130"/>
      <c r="CK121" s="131"/>
      <c r="CL121" s="201"/>
      <c r="CM121" s="202"/>
      <c r="CN121" s="130"/>
      <c r="CO121" s="131"/>
      <c r="CP121" s="195"/>
      <c r="CQ121" s="131"/>
      <c r="CR121" s="138"/>
      <c r="CS121" s="131"/>
      <c r="CT121" s="130"/>
      <c r="CU121" s="131"/>
      <c r="CV121" s="130"/>
      <c r="CW121" s="131"/>
      <c r="CX121" s="102"/>
      <c r="CY121" s="120"/>
      <c r="CZ121" s="140"/>
      <c r="DA121" s="120"/>
      <c r="DB121" s="140"/>
      <c r="DC121" s="140"/>
      <c r="DD121" s="23"/>
      <c r="DE121" s="23"/>
      <c r="DF121" s="23"/>
      <c r="DG121" s="107"/>
      <c r="DH121" s="120"/>
      <c r="DI121" s="196"/>
      <c r="DJ121" s="120"/>
      <c r="DK121" s="120"/>
      <c r="DL121" s="120"/>
      <c r="DM121" s="120"/>
      <c r="DN121" s="83"/>
      <c r="DO121" s="84"/>
      <c r="DP121" s="84"/>
      <c r="DQ121" s="84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120">
        <f t="shared" si="88"/>
        <v>3</v>
      </c>
      <c r="EC121" s="121">
        <f t="shared" si="86"/>
        <v>30</v>
      </c>
      <c r="ED121" s="122">
        <f t="shared" si="87"/>
        <v>3</v>
      </c>
      <c r="EE121" s="410"/>
      <c r="EF121" s="88"/>
    </row>
    <row r="122" spans="1:209" ht="21" customHeight="1">
      <c r="A122" s="107">
        <v>7</v>
      </c>
      <c r="B122" s="82" t="s">
        <v>217</v>
      </c>
      <c r="C122" s="197" t="s">
        <v>112</v>
      </c>
      <c r="D122" s="123"/>
      <c r="E122" s="123"/>
      <c r="F122" s="123"/>
      <c r="G122" s="123"/>
      <c r="H122" s="187"/>
      <c r="I122" s="123"/>
      <c r="J122" s="123"/>
      <c r="K122" s="123"/>
      <c r="L122" s="331"/>
      <c r="M122" s="185"/>
      <c r="N122" s="124"/>
      <c r="O122" s="124"/>
      <c r="P122" s="124"/>
      <c r="Q122" s="124"/>
      <c r="R122" s="187"/>
      <c r="S122" s="124"/>
      <c r="T122" s="124"/>
      <c r="U122" s="124"/>
      <c r="V122" s="319"/>
      <c r="W122" s="185"/>
      <c r="X122" s="125"/>
      <c r="Y122" s="125">
        <v>15</v>
      </c>
      <c r="Z122" s="125"/>
      <c r="AA122" s="125"/>
      <c r="AB122" s="200">
        <v>1</v>
      </c>
      <c r="AC122" s="125"/>
      <c r="AD122" s="125">
        <v>15</v>
      </c>
      <c r="AE122" s="125"/>
      <c r="AF122" s="125"/>
      <c r="AG122" s="200">
        <v>1</v>
      </c>
      <c r="AH122" s="186"/>
      <c r="AI122" s="235"/>
      <c r="AJ122" s="235"/>
      <c r="AK122" s="235"/>
      <c r="AL122" s="185"/>
      <c r="AM122" s="235"/>
      <c r="AN122" s="235"/>
      <c r="AO122" s="235"/>
      <c r="AP122" s="235"/>
      <c r="AQ122" s="120"/>
      <c r="AR122" s="216"/>
      <c r="AS122" s="216"/>
      <c r="AT122" s="216"/>
      <c r="AU122" s="216"/>
      <c r="AV122" s="120"/>
      <c r="AW122" s="216"/>
      <c r="AX122" s="216"/>
      <c r="AY122" s="216"/>
      <c r="AZ122" s="216"/>
      <c r="BA122" s="200"/>
      <c r="BB122" s="239">
        <f t="shared" si="85"/>
        <v>30</v>
      </c>
      <c r="BC122" s="107">
        <f t="shared" si="82"/>
        <v>0</v>
      </c>
      <c r="BD122" s="107">
        <f t="shared" si="83"/>
        <v>30</v>
      </c>
      <c r="BE122" s="107">
        <f t="shared" si="83"/>
        <v>0</v>
      </c>
      <c r="BF122" s="107">
        <f t="shared" si="83"/>
        <v>0</v>
      </c>
      <c r="BG122" s="187">
        <f t="shared" si="84"/>
        <v>2</v>
      </c>
      <c r="BH122" s="107"/>
      <c r="BI122" s="194"/>
      <c r="BJ122" s="102"/>
      <c r="BK122" s="120"/>
      <c r="BL122" s="107"/>
      <c r="BM122" s="120"/>
      <c r="BN122" s="107"/>
      <c r="BO122" s="194"/>
      <c r="BP122" s="102"/>
      <c r="BQ122" s="193"/>
      <c r="BR122" s="107"/>
      <c r="BS122" s="194"/>
      <c r="BT122" s="102"/>
      <c r="BU122" s="120"/>
      <c r="BV122" s="107"/>
      <c r="BW122" s="134"/>
      <c r="BX122" s="120"/>
      <c r="BY122" s="122"/>
      <c r="BZ122" s="130"/>
      <c r="CA122" s="131"/>
      <c r="CB122" s="201"/>
      <c r="CC122" s="131"/>
      <c r="CD122" s="130"/>
      <c r="CE122" s="131"/>
      <c r="CF122" s="201"/>
      <c r="CG122" s="202"/>
      <c r="CH122" s="130"/>
      <c r="CI122" s="131"/>
      <c r="CJ122" s="130"/>
      <c r="CK122" s="131"/>
      <c r="CL122" s="201"/>
      <c r="CM122" s="202"/>
      <c r="CN122" s="130"/>
      <c r="CO122" s="131"/>
      <c r="CP122" s="195"/>
      <c r="CQ122" s="131"/>
      <c r="CR122" s="138"/>
      <c r="CS122" s="131"/>
      <c r="CT122" s="130"/>
      <c r="CU122" s="131"/>
      <c r="CV122" s="130"/>
      <c r="CW122" s="131"/>
      <c r="CX122" s="102"/>
      <c r="CY122" s="120"/>
      <c r="CZ122" s="140"/>
      <c r="DA122" s="120"/>
      <c r="DB122" s="140"/>
      <c r="DC122" s="140"/>
      <c r="DD122" s="23"/>
      <c r="DE122" s="23"/>
      <c r="DF122" s="23"/>
      <c r="DG122" s="107"/>
      <c r="DH122" s="120"/>
      <c r="DI122" s="196"/>
      <c r="DJ122" s="120"/>
      <c r="DK122" s="120"/>
      <c r="DL122" s="120"/>
      <c r="DM122" s="120"/>
      <c r="DN122" s="83"/>
      <c r="DO122" s="84"/>
      <c r="DP122" s="84"/>
      <c r="DQ122" s="84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B122" s="120">
        <f t="shared" si="88"/>
        <v>2</v>
      </c>
      <c r="EC122" s="121">
        <f t="shared" si="86"/>
        <v>30</v>
      </c>
      <c r="ED122" s="122">
        <f t="shared" si="87"/>
        <v>2</v>
      </c>
      <c r="EE122" s="410"/>
      <c r="EF122" s="88"/>
    </row>
    <row r="123" spans="1:209" ht="21" customHeight="1">
      <c r="A123" s="107">
        <v>8</v>
      </c>
      <c r="B123" s="82" t="s">
        <v>221</v>
      </c>
      <c r="C123" s="197" t="s">
        <v>112</v>
      </c>
      <c r="D123" s="123"/>
      <c r="E123" s="123"/>
      <c r="F123" s="123"/>
      <c r="G123" s="123"/>
      <c r="H123" s="187"/>
      <c r="I123" s="123"/>
      <c r="J123" s="123"/>
      <c r="K123" s="123"/>
      <c r="L123" s="331"/>
      <c r="M123" s="185"/>
      <c r="N123" s="124"/>
      <c r="O123" s="124"/>
      <c r="P123" s="124"/>
      <c r="Q123" s="124"/>
      <c r="R123" s="187"/>
      <c r="S123" s="124"/>
      <c r="T123" s="124"/>
      <c r="U123" s="124"/>
      <c r="V123" s="319"/>
      <c r="W123" s="185"/>
      <c r="X123" s="125"/>
      <c r="Y123" s="125"/>
      <c r="Z123" s="125"/>
      <c r="AA123" s="125"/>
      <c r="AB123" s="200"/>
      <c r="AC123" s="125"/>
      <c r="AD123" s="125"/>
      <c r="AE123" s="125"/>
      <c r="AF123" s="125"/>
      <c r="AG123" s="200"/>
      <c r="AH123" s="235">
        <v>15</v>
      </c>
      <c r="AI123" s="235">
        <v>15</v>
      </c>
      <c r="AJ123" s="235"/>
      <c r="AK123" s="235"/>
      <c r="AL123" s="200">
        <v>2</v>
      </c>
      <c r="AM123" s="235">
        <v>15</v>
      </c>
      <c r="AN123" s="235">
        <v>30</v>
      </c>
      <c r="AO123" s="235"/>
      <c r="AP123" s="235"/>
      <c r="AQ123" s="120">
        <v>3</v>
      </c>
      <c r="AR123" s="216"/>
      <c r="AS123" s="216"/>
      <c r="AT123" s="216"/>
      <c r="AU123" s="216"/>
      <c r="AV123" s="120"/>
      <c r="AW123" s="216"/>
      <c r="AX123" s="216"/>
      <c r="AY123" s="216"/>
      <c r="AZ123" s="216"/>
      <c r="BA123" s="200"/>
      <c r="BB123" s="239">
        <f t="shared" si="85"/>
        <v>75</v>
      </c>
      <c r="BC123" s="107">
        <f t="shared" si="82"/>
        <v>30</v>
      </c>
      <c r="BD123" s="107">
        <f t="shared" si="83"/>
        <v>45</v>
      </c>
      <c r="BE123" s="107">
        <f t="shared" si="83"/>
        <v>0</v>
      </c>
      <c r="BF123" s="107">
        <f t="shared" si="83"/>
        <v>0</v>
      </c>
      <c r="BG123" s="187">
        <f t="shared" si="84"/>
        <v>5</v>
      </c>
      <c r="BH123" s="107"/>
      <c r="BI123" s="194"/>
      <c r="BJ123" s="102"/>
      <c r="BK123" s="120"/>
      <c r="BL123" s="107"/>
      <c r="BM123" s="120"/>
      <c r="BN123" s="107"/>
      <c r="BO123" s="194"/>
      <c r="BP123" s="102"/>
      <c r="BQ123" s="193"/>
      <c r="BR123" s="107"/>
      <c r="BS123" s="194"/>
      <c r="BT123" s="102"/>
      <c r="BU123" s="120"/>
      <c r="BV123" s="107"/>
      <c r="BW123" s="134"/>
      <c r="BX123" s="120"/>
      <c r="BY123" s="122"/>
      <c r="BZ123" s="130"/>
      <c r="CA123" s="131"/>
      <c r="CB123" s="201"/>
      <c r="CC123" s="131"/>
      <c r="CD123" s="130"/>
      <c r="CE123" s="131"/>
      <c r="CF123" s="201"/>
      <c r="CG123" s="202"/>
      <c r="CH123" s="130"/>
      <c r="CI123" s="131"/>
      <c r="CJ123" s="130"/>
      <c r="CK123" s="131"/>
      <c r="CL123" s="201"/>
      <c r="CM123" s="202"/>
      <c r="CN123" s="130"/>
      <c r="CO123" s="131"/>
      <c r="CP123" s="195"/>
      <c r="CQ123" s="131"/>
      <c r="CR123" s="138"/>
      <c r="CS123" s="131"/>
      <c r="CT123" s="130"/>
      <c r="CU123" s="131"/>
      <c r="CV123" s="130"/>
      <c r="CW123" s="131"/>
      <c r="CX123" s="102"/>
      <c r="CY123" s="120"/>
      <c r="CZ123" s="140"/>
      <c r="DA123" s="120"/>
      <c r="DB123" s="140"/>
      <c r="DC123" s="140"/>
      <c r="DD123" s="23"/>
      <c r="DE123" s="23"/>
      <c r="DF123" s="23"/>
      <c r="DG123" s="107"/>
      <c r="DH123" s="120"/>
      <c r="DI123" s="196"/>
      <c r="DJ123" s="120"/>
      <c r="DK123" s="120"/>
      <c r="DL123" s="120"/>
      <c r="DM123" s="120"/>
      <c r="DN123" s="83"/>
      <c r="DO123" s="84"/>
      <c r="DP123" s="84"/>
      <c r="DQ123" s="84"/>
      <c r="DR123" s="88"/>
      <c r="DS123" s="88"/>
      <c r="DT123" s="88"/>
      <c r="DU123" s="88"/>
      <c r="DV123" s="88"/>
      <c r="DW123" s="88"/>
      <c r="DX123" s="88"/>
      <c r="DY123" s="88"/>
      <c r="DZ123" s="88"/>
      <c r="EA123" s="88"/>
      <c r="EB123" s="120">
        <f t="shared" si="88"/>
        <v>5</v>
      </c>
      <c r="EC123" s="121">
        <f t="shared" si="86"/>
        <v>75</v>
      </c>
      <c r="ED123" s="122">
        <f t="shared" si="87"/>
        <v>5</v>
      </c>
      <c r="EE123" s="410"/>
      <c r="EF123" s="88"/>
    </row>
    <row r="124" spans="1:209" ht="21" customHeight="1">
      <c r="A124" s="107">
        <v>9</v>
      </c>
      <c r="B124" s="82" t="s">
        <v>218</v>
      </c>
      <c r="C124" s="197" t="s">
        <v>112</v>
      </c>
      <c r="D124" s="123"/>
      <c r="E124" s="123"/>
      <c r="F124" s="123"/>
      <c r="G124" s="123"/>
      <c r="H124" s="187"/>
      <c r="I124" s="123"/>
      <c r="J124" s="123"/>
      <c r="K124" s="123"/>
      <c r="L124" s="331"/>
      <c r="M124" s="185"/>
      <c r="N124" s="124"/>
      <c r="O124" s="124"/>
      <c r="P124" s="124"/>
      <c r="Q124" s="124"/>
      <c r="R124" s="187"/>
      <c r="S124" s="124"/>
      <c r="T124" s="124"/>
      <c r="U124" s="124"/>
      <c r="V124" s="319"/>
      <c r="W124" s="185"/>
      <c r="X124" s="125"/>
      <c r="Y124" s="511">
        <v>15</v>
      </c>
      <c r="Z124" s="125"/>
      <c r="AA124" s="125"/>
      <c r="AB124" s="200">
        <v>1</v>
      </c>
      <c r="AC124" s="125"/>
      <c r="AD124" s="125"/>
      <c r="AE124" s="125"/>
      <c r="AF124" s="125"/>
      <c r="AG124" s="200"/>
      <c r="AH124" s="186"/>
      <c r="AI124" s="235"/>
      <c r="AJ124" s="235"/>
      <c r="AK124" s="235"/>
      <c r="AL124" s="200"/>
      <c r="AM124" s="235"/>
      <c r="AN124" s="235"/>
      <c r="AO124" s="235"/>
      <c r="AP124" s="235"/>
      <c r="AQ124" s="120"/>
      <c r="AR124" s="216"/>
      <c r="AS124" s="216"/>
      <c r="AT124" s="216"/>
      <c r="AU124" s="216"/>
      <c r="AV124" s="120"/>
      <c r="AW124" s="216"/>
      <c r="AX124" s="216"/>
      <c r="AY124" s="216"/>
      <c r="AZ124" s="216"/>
      <c r="BA124" s="200"/>
      <c r="BB124" s="239">
        <f t="shared" si="85"/>
        <v>15</v>
      </c>
      <c r="BC124" s="107">
        <f t="shared" si="82"/>
        <v>0</v>
      </c>
      <c r="BD124" s="107">
        <f t="shared" si="83"/>
        <v>15</v>
      </c>
      <c r="BE124" s="107">
        <f t="shared" si="83"/>
        <v>0</v>
      </c>
      <c r="BF124" s="107">
        <f t="shared" si="83"/>
        <v>0</v>
      </c>
      <c r="BG124" s="187">
        <f t="shared" si="84"/>
        <v>1</v>
      </c>
      <c r="BH124" s="107"/>
      <c r="BI124" s="194"/>
      <c r="BJ124" s="102"/>
      <c r="BK124" s="120"/>
      <c r="BL124" s="107"/>
      <c r="BM124" s="120"/>
      <c r="BN124" s="107"/>
      <c r="BO124" s="194"/>
      <c r="BP124" s="102"/>
      <c r="BQ124" s="193"/>
      <c r="BR124" s="107"/>
      <c r="BS124" s="194"/>
      <c r="BT124" s="102"/>
      <c r="BU124" s="120"/>
      <c r="BV124" s="107"/>
      <c r="BW124" s="134"/>
      <c r="BX124" s="120"/>
      <c r="BY124" s="122"/>
      <c r="BZ124" s="130"/>
      <c r="CA124" s="131"/>
      <c r="CB124" s="201"/>
      <c r="CC124" s="131"/>
      <c r="CD124" s="130"/>
      <c r="CE124" s="131"/>
      <c r="CF124" s="201"/>
      <c r="CG124" s="202"/>
      <c r="CH124" s="130"/>
      <c r="CI124" s="131"/>
      <c r="CJ124" s="130"/>
      <c r="CK124" s="131"/>
      <c r="CL124" s="201"/>
      <c r="CM124" s="202"/>
      <c r="CN124" s="130"/>
      <c r="CO124" s="131"/>
      <c r="CP124" s="195"/>
      <c r="CQ124" s="131"/>
      <c r="CR124" s="138"/>
      <c r="CS124" s="131"/>
      <c r="CT124" s="130"/>
      <c r="CU124" s="131"/>
      <c r="CV124" s="130"/>
      <c r="CW124" s="131"/>
      <c r="CX124" s="102"/>
      <c r="CY124" s="120"/>
      <c r="CZ124" s="140"/>
      <c r="DA124" s="120"/>
      <c r="DB124" s="140"/>
      <c r="DC124" s="140"/>
      <c r="DD124" s="23"/>
      <c r="DE124" s="23"/>
      <c r="DF124" s="23"/>
      <c r="DG124" s="107"/>
      <c r="DH124" s="120"/>
      <c r="DI124" s="196"/>
      <c r="DJ124" s="120"/>
      <c r="DK124" s="120"/>
      <c r="DL124" s="120"/>
      <c r="DM124" s="120"/>
      <c r="DN124" s="83"/>
      <c r="DO124" s="84"/>
      <c r="DP124" s="84"/>
      <c r="DQ124" s="84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120">
        <f t="shared" si="88"/>
        <v>1</v>
      </c>
      <c r="EC124" s="121">
        <f t="shared" si="86"/>
        <v>15</v>
      </c>
      <c r="ED124" s="122">
        <f t="shared" si="87"/>
        <v>1</v>
      </c>
      <c r="EE124" s="410"/>
      <c r="EF124" s="88"/>
    </row>
    <row r="125" spans="1:209" ht="21" customHeight="1">
      <c r="A125" s="107">
        <v>10</v>
      </c>
      <c r="B125" s="83" t="s">
        <v>220</v>
      </c>
      <c r="C125" s="197" t="s">
        <v>112</v>
      </c>
      <c r="D125" s="123"/>
      <c r="E125" s="123"/>
      <c r="F125" s="123"/>
      <c r="G125" s="123"/>
      <c r="H125" s="187"/>
      <c r="I125" s="123"/>
      <c r="J125" s="123"/>
      <c r="K125" s="123"/>
      <c r="L125" s="331"/>
      <c r="M125" s="185"/>
      <c r="N125" s="124"/>
      <c r="O125" s="124"/>
      <c r="P125" s="124"/>
      <c r="Q125" s="124"/>
      <c r="R125" s="187"/>
      <c r="S125" s="124"/>
      <c r="T125" s="124"/>
      <c r="U125" s="124"/>
      <c r="V125" s="319"/>
      <c r="W125" s="185"/>
      <c r="X125" s="125"/>
      <c r="Y125" s="125"/>
      <c r="Z125" s="125"/>
      <c r="AA125" s="125"/>
      <c r="AB125" s="200"/>
      <c r="AC125" s="125">
        <v>15</v>
      </c>
      <c r="AD125" s="125">
        <v>15</v>
      </c>
      <c r="AE125" s="125"/>
      <c r="AF125" s="125"/>
      <c r="AG125" s="200">
        <v>2</v>
      </c>
      <c r="AH125" s="186"/>
      <c r="AI125" s="235"/>
      <c r="AJ125" s="235"/>
      <c r="AK125" s="235"/>
      <c r="AL125" s="200"/>
      <c r="AM125" s="235"/>
      <c r="AN125" s="235"/>
      <c r="AO125" s="235"/>
      <c r="AP125" s="235"/>
      <c r="AQ125" s="120"/>
      <c r="AR125" s="216"/>
      <c r="AS125" s="216"/>
      <c r="AT125" s="216"/>
      <c r="AU125" s="216"/>
      <c r="AV125" s="120"/>
      <c r="AW125" s="216"/>
      <c r="AX125" s="216"/>
      <c r="AY125" s="216"/>
      <c r="AZ125" s="216"/>
      <c r="BA125" s="200"/>
      <c r="BB125" s="239">
        <f>SUM(BC125:BF125)</f>
        <v>30</v>
      </c>
      <c r="BC125" s="107">
        <f t="shared" si="82"/>
        <v>15</v>
      </c>
      <c r="BD125" s="107">
        <f t="shared" ref="BD125:BF126" si="89">E125+J125+O125+T125+Y125+AD125+AI125+AN125+AS125+AX125</f>
        <v>15</v>
      </c>
      <c r="BE125" s="107">
        <f t="shared" si="89"/>
        <v>0</v>
      </c>
      <c r="BF125" s="107">
        <f t="shared" si="89"/>
        <v>0</v>
      </c>
      <c r="BG125" s="187">
        <f>SUM(H125,M125,R125,W125,AB125,AG125,AL125,AQ125,AV125,BA125)</f>
        <v>2</v>
      </c>
      <c r="BH125" s="107"/>
      <c r="BI125" s="194"/>
      <c r="BJ125" s="102"/>
      <c r="BK125" s="120"/>
      <c r="BL125" s="107"/>
      <c r="BM125" s="120"/>
      <c r="BN125" s="107"/>
      <c r="BO125" s="194"/>
      <c r="BP125" s="102"/>
      <c r="BQ125" s="193"/>
      <c r="BR125" s="107"/>
      <c r="BS125" s="194"/>
      <c r="BT125" s="102"/>
      <c r="BU125" s="120"/>
      <c r="BV125" s="107"/>
      <c r="BW125" s="134"/>
      <c r="BX125" s="120"/>
      <c r="BY125" s="122"/>
      <c r="BZ125" s="130"/>
      <c r="CA125" s="131"/>
      <c r="CB125" s="201"/>
      <c r="CC125" s="131"/>
      <c r="CD125" s="130"/>
      <c r="CE125" s="131"/>
      <c r="CF125" s="201"/>
      <c r="CG125" s="202"/>
      <c r="CH125" s="130"/>
      <c r="CI125" s="131"/>
      <c r="CJ125" s="130"/>
      <c r="CK125" s="131"/>
      <c r="CL125" s="201"/>
      <c r="CM125" s="202"/>
      <c r="CN125" s="130"/>
      <c r="CO125" s="131"/>
      <c r="CP125" s="195"/>
      <c r="CQ125" s="131"/>
      <c r="CR125" s="138"/>
      <c r="CS125" s="131"/>
      <c r="CT125" s="130"/>
      <c r="CU125" s="131"/>
      <c r="CV125" s="130"/>
      <c r="CW125" s="131"/>
      <c r="CX125" s="102"/>
      <c r="CY125" s="120"/>
      <c r="CZ125" s="140"/>
      <c r="DA125" s="120"/>
      <c r="DB125" s="140"/>
      <c r="DC125" s="140"/>
      <c r="DD125" s="23"/>
      <c r="DE125" s="23"/>
      <c r="DF125" s="23"/>
      <c r="DG125" s="107"/>
      <c r="DH125" s="120"/>
      <c r="DI125" s="196"/>
      <c r="DJ125" s="120"/>
      <c r="DK125" s="120"/>
      <c r="DL125" s="120"/>
      <c r="DM125" s="120"/>
      <c r="DN125" s="83"/>
      <c r="DO125" s="84"/>
      <c r="DP125" s="84"/>
      <c r="DQ125" s="84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120">
        <f t="shared" si="88"/>
        <v>2</v>
      </c>
      <c r="EC125" s="121"/>
      <c r="ED125" s="122"/>
      <c r="EE125" s="410"/>
      <c r="EF125" s="88"/>
    </row>
    <row r="126" spans="1:209" s="24" customFormat="1" ht="21" customHeight="1">
      <c r="A126" s="107">
        <v>11</v>
      </c>
      <c r="B126" s="82" t="s">
        <v>222</v>
      </c>
      <c r="C126" s="197" t="s">
        <v>112</v>
      </c>
      <c r="D126" s="123"/>
      <c r="E126" s="123"/>
      <c r="F126" s="123"/>
      <c r="G126" s="123"/>
      <c r="H126" s="187"/>
      <c r="I126" s="123"/>
      <c r="J126" s="123"/>
      <c r="K126" s="123"/>
      <c r="L126" s="331"/>
      <c r="M126" s="185"/>
      <c r="N126" s="124"/>
      <c r="O126" s="124"/>
      <c r="P126" s="124"/>
      <c r="Q126" s="124"/>
      <c r="R126" s="187"/>
      <c r="S126" s="124"/>
      <c r="T126" s="124"/>
      <c r="U126" s="124"/>
      <c r="V126" s="319"/>
      <c r="W126" s="185"/>
      <c r="X126" s="125"/>
      <c r="Y126" s="125"/>
      <c r="Z126" s="125"/>
      <c r="AA126" s="125"/>
      <c r="AB126" s="200"/>
      <c r="AC126" s="125"/>
      <c r="AD126" s="125"/>
      <c r="AE126" s="125"/>
      <c r="AF126" s="125"/>
      <c r="AG126" s="200"/>
      <c r="AH126" s="186"/>
      <c r="AI126" s="512">
        <v>15</v>
      </c>
      <c r="AJ126" s="235"/>
      <c r="AK126" s="235"/>
      <c r="AL126" s="200">
        <v>1</v>
      </c>
      <c r="AM126" s="235"/>
      <c r="AN126" s="512">
        <v>30</v>
      </c>
      <c r="AO126" s="235"/>
      <c r="AP126" s="235"/>
      <c r="AQ126" s="120">
        <v>2</v>
      </c>
      <c r="AR126" s="216"/>
      <c r="AS126" s="296">
        <v>30</v>
      </c>
      <c r="AT126" s="216"/>
      <c r="AU126" s="216"/>
      <c r="AV126" s="120">
        <v>2</v>
      </c>
      <c r="AW126" s="216"/>
      <c r="AX126" s="216"/>
      <c r="AY126" s="216"/>
      <c r="AZ126" s="216"/>
      <c r="BA126" s="200"/>
      <c r="BB126" s="239">
        <f>SUM(BC126:BF126)</f>
        <v>75</v>
      </c>
      <c r="BC126" s="107">
        <f t="shared" si="82"/>
        <v>0</v>
      </c>
      <c r="BD126" s="107">
        <f t="shared" si="89"/>
        <v>75</v>
      </c>
      <c r="BE126" s="107">
        <f t="shared" si="89"/>
        <v>0</v>
      </c>
      <c r="BF126" s="107">
        <f t="shared" si="89"/>
        <v>0</v>
      </c>
      <c r="BG126" s="187">
        <f>SUM(H126,M126,R126,W126,AB126,AG126,AL126,AQ126,AV126,BA126)</f>
        <v>5</v>
      </c>
      <c r="BH126" s="23"/>
      <c r="BI126" s="332"/>
      <c r="BJ126" s="308"/>
      <c r="BK126" s="215"/>
      <c r="BL126" s="23"/>
      <c r="BM126" s="215"/>
      <c r="BN126" s="23"/>
      <c r="BO126" s="332"/>
      <c r="BP126" s="308"/>
      <c r="BQ126" s="304"/>
      <c r="BR126" s="23"/>
      <c r="BS126" s="332"/>
      <c r="BT126" s="308">
        <v>30</v>
      </c>
      <c r="BU126" s="215">
        <v>3</v>
      </c>
      <c r="BV126" s="23"/>
      <c r="BW126" s="313"/>
      <c r="BX126" s="215"/>
      <c r="BY126" s="333"/>
      <c r="BZ126" s="201"/>
      <c r="CA126" s="202"/>
      <c r="CB126" s="201"/>
      <c r="CC126" s="202"/>
      <c r="CD126" s="201"/>
      <c r="CE126" s="202"/>
      <c r="CF126" s="201"/>
      <c r="CG126" s="202"/>
      <c r="CH126" s="130"/>
      <c r="CI126" s="131"/>
      <c r="CJ126" s="201"/>
      <c r="CK126" s="202"/>
      <c r="CL126" s="201"/>
      <c r="CM126" s="202"/>
      <c r="CN126" s="201"/>
      <c r="CO126" s="202"/>
      <c r="CP126" s="334"/>
      <c r="CQ126" s="202"/>
      <c r="CR126" s="335"/>
      <c r="CS126" s="202"/>
      <c r="CT126" s="201"/>
      <c r="CU126" s="202"/>
      <c r="CV126" s="201"/>
      <c r="CW126" s="202"/>
      <c r="CX126" s="308"/>
      <c r="CY126" s="215"/>
      <c r="CZ126" s="336"/>
      <c r="DA126" s="215"/>
      <c r="DB126" s="336"/>
      <c r="DC126" s="336"/>
      <c r="DD126" s="23"/>
      <c r="DE126" s="23"/>
      <c r="DF126" s="23"/>
      <c r="DG126" s="23"/>
      <c r="DH126" s="215"/>
      <c r="DI126" s="337"/>
      <c r="DJ126" s="215"/>
      <c r="DK126" s="215"/>
      <c r="DL126" s="215"/>
      <c r="DM126" s="215"/>
      <c r="DN126" s="23" t="s">
        <v>223</v>
      </c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120">
        <f>BG126</f>
        <v>5</v>
      </c>
      <c r="EC126" s="23">
        <f>BB126</f>
        <v>75</v>
      </c>
      <c r="ED126" s="122">
        <f>BG126</f>
        <v>5</v>
      </c>
      <c r="EE126" s="85"/>
      <c r="EF126" s="84"/>
    </row>
    <row r="127" spans="1:209" s="25" customFormat="1" ht="19.899999999999999" customHeight="1">
      <c r="A127" s="640" t="s">
        <v>228</v>
      </c>
      <c r="B127" s="641"/>
      <c r="C127" s="641"/>
      <c r="D127" s="641"/>
      <c r="E127" s="641"/>
      <c r="F127" s="641"/>
      <c r="G127" s="641"/>
      <c r="H127" s="641"/>
      <c r="I127" s="641"/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1"/>
      <c r="X127" s="641"/>
      <c r="Y127" s="641"/>
      <c r="Z127" s="641"/>
      <c r="AA127" s="641"/>
      <c r="AB127" s="641"/>
      <c r="AC127" s="641"/>
      <c r="AD127" s="641"/>
      <c r="AE127" s="641"/>
      <c r="AF127" s="641"/>
      <c r="AG127" s="641"/>
      <c r="AH127" s="641"/>
      <c r="AI127" s="641"/>
      <c r="AJ127" s="641"/>
      <c r="AK127" s="641"/>
      <c r="AL127" s="641"/>
      <c r="AM127" s="641"/>
      <c r="AN127" s="641"/>
      <c r="AO127" s="641"/>
      <c r="AP127" s="641"/>
      <c r="AQ127" s="641"/>
      <c r="AR127" s="641"/>
      <c r="AS127" s="641"/>
      <c r="AT127" s="641"/>
      <c r="AU127" s="641"/>
      <c r="AV127" s="641"/>
      <c r="AW127" s="641"/>
      <c r="AX127" s="641"/>
      <c r="AY127" s="641"/>
      <c r="AZ127" s="641"/>
      <c r="BA127" s="642"/>
      <c r="BB127" s="299">
        <f>BB128+BB130+BB131+BB132+BB133+BB134</f>
        <v>240</v>
      </c>
      <c r="BC127" s="299">
        <f>BC128+BC130+BC131+BC132+BC133+BC134</f>
        <v>135</v>
      </c>
      <c r="BD127" s="299">
        <f>BD128+BD130+BD131+BD132+BD133+BD134</f>
        <v>105</v>
      </c>
      <c r="BE127" s="299">
        <f>BE128+BE130+BE131+BE132+BE133+BE134</f>
        <v>0</v>
      </c>
      <c r="BF127" s="299">
        <f>BF128+BF130+BF131+BF132+BF133+BF134</f>
        <v>0</v>
      </c>
      <c r="BG127" s="156">
        <f>SUM(BG128:BG134)</f>
        <v>31</v>
      </c>
      <c r="BH127" s="147">
        <f t="shared" ref="BH127:DG127" si="90">SUM(BH128:BH134)</f>
        <v>0</v>
      </c>
      <c r="BI127" s="147">
        <f t="shared" si="90"/>
        <v>0</v>
      </c>
      <c r="BJ127" s="147">
        <f t="shared" si="90"/>
        <v>0</v>
      </c>
      <c r="BK127" s="147">
        <f t="shared" si="90"/>
        <v>0</v>
      </c>
      <c r="BL127" s="147">
        <f t="shared" si="90"/>
        <v>0</v>
      </c>
      <c r="BM127" s="147">
        <f t="shared" si="90"/>
        <v>0</v>
      </c>
      <c r="BN127" s="147">
        <f t="shared" si="90"/>
        <v>0</v>
      </c>
      <c r="BO127" s="147">
        <f t="shared" si="90"/>
        <v>0</v>
      </c>
      <c r="BP127" s="147">
        <f t="shared" si="90"/>
        <v>0</v>
      </c>
      <c r="BQ127" s="147">
        <f t="shared" si="90"/>
        <v>0</v>
      </c>
      <c r="BR127" s="147">
        <f t="shared" si="90"/>
        <v>0</v>
      </c>
      <c r="BS127" s="147">
        <f t="shared" si="90"/>
        <v>0</v>
      </c>
      <c r="BT127" s="147">
        <f t="shared" si="90"/>
        <v>0</v>
      </c>
      <c r="BU127" s="147">
        <f t="shared" si="90"/>
        <v>0</v>
      </c>
      <c r="BV127" s="147">
        <f t="shared" si="90"/>
        <v>0</v>
      </c>
      <c r="BW127" s="147">
        <f t="shared" si="90"/>
        <v>0</v>
      </c>
      <c r="BX127" s="147">
        <f t="shared" si="90"/>
        <v>25</v>
      </c>
      <c r="BY127" s="147" t="e">
        <f t="shared" si="90"/>
        <v>#DIV/0!</v>
      </c>
      <c r="BZ127" s="147">
        <f t="shared" si="90"/>
        <v>0</v>
      </c>
      <c r="CA127" s="147">
        <f t="shared" si="90"/>
        <v>0</v>
      </c>
      <c r="CB127" s="147">
        <f t="shared" si="90"/>
        <v>0</v>
      </c>
      <c r="CC127" s="147">
        <f t="shared" si="90"/>
        <v>0</v>
      </c>
      <c r="CD127" s="147">
        <f t="shared" si="90"/>
        <v>0</v>
      </c>
      <c r="CE127" s="147">
        <f t="shared" si="90"/>
        <v>0</v>
      </c>
      <c r="CF127" s="147">
        <f t="shared" si="90"/>
        <v>0</v>
      </c>
      <c r="CG127" s="147">
        <f t="shared" si="90"/>
        <v>0</v>
      </c>
      <c r="CH127" s="147">
        <f t="shared" si="90"/>
        <v>0</v>
      </c>
      <c r="CI127" s="147">
        <f t="shared" si="90"/>
        <v>0</v>
      </c>
      <c r="CJ127" s="147">
        <f t="shared" si="90"/>
        <v>0</v>
      </c>
      <c r="CK127" s="147">
        <f t="shared" si="90"/>
        <v>0</v>
      </c>
      <c r="CL127" s="147">
        <f t="shared" si="90"/>
        <v>0</v>
      </c>
      <c r="CM127" s="147">
        <f t="shared" si="90"/>
        <v>0</v>
      </c>
      <c r="CN127" s="147">
        <f t="shared" si="90"/>
        <v>0</v>
      </c>
      <c r="CO127" s="147">
        <f t="shared" si="90"/>
        <v>0</v>
      </c>
      <c r="CP127" s="147">
        <f t="shared" si="90"/>
        <v>0</v>
      </c>
      <c r="CQ127" s="147">
        <f t="shared" si="90"/>
        <v>0</v>
      </c>
      <c r="CR127" s="147">
        <f t="shared" si="90"/>
        <v>0</v>
      </c>
      <c r="CS127" s="147">
        <f t="shared" si="90"/>
        <v>0</v>
      </c>
      <c r="CT127" s="147">
        <f t="shared" si="90"/>
        <v>0</v>
      </c>
      <c r="CU127" s="147">
        <f t="shared" si="90"/>
        <v>0</v>
      </c>
      <c r="CV127" s="147">
        <f t="shared" si="90"/>
        <v>105</v>
      </c>
      <c r="CW127" s="147">
        <f t="shared" si="90"/>
        <v>17</v>
      </c>
      <c r="CX127" s="147">
        <f t="shared" si="90"/>
        <v>0</v>
      </c>
      <c r="CY127" s="147">
        <f t="shared" si="90"/>
        <v>9.6</v>
      </c>
      <c r="CZ127" s="147">
        <f t="shared" si="90"/>
        <v>5.333333333333333</v>
      </c>
      <c r="DA127" s="147">
        <f t="shared" si="90"/>
        <v>0</v>
      </c>
      <c r="DB127" s="147">
        <f t="shared" si="90"/>
        <v>0</v>
      </c>
      <c r="DC127" s="147">
        <f t="shared" si="90"/>
        <v>5.333333333333333</v>
      </c>
      <c r="DD127" s="147">
        <f t="shared" si="90"/>
        <v>0</v>
      </c>
      <c r="DE127" s="147">
        <f t="shared" si="90"/>
        <v>0</v>
      </c>
      <c r="DF127" s="147">
        <f t="shared" si="90"/>
        <v>0</v>
      </c>
      <c r="DG127" s="148">
        <f t="shared" si="90"/>
        <v>0</v>
      </c>
      <c r="DH127" s="324"/>
      <c r="DI127" s="324"/>
      <c r="DJ127" s="324">
        <f>SUM(DJ128:DJ134)</f>
        <v>27</v>
      </c>
      <c r="DK127" s="324">
        <f>SUM(DK128:DK134)</f>
        <v>0</v>
      </c>
      <c r="DL127" s="324">
        <f>SUM(DL128:DL134)</f>
        <v>2</v>
      </c>
      <c r="DM127" s="324">
        <f>SUM(DM128:DM134)</f>
        <v>0</v>
      </c>
      <c r="DN127" s="338"/>
      <c r="DO127" s="93"/>
      <c r="DP127" s="93"/>
      <c r="DQ127" s="93"/>
      <c r="DR127" s="339"/>
      <c r="DS127" s="339"/>
      <c r="DT127" s="339"/>
      <c r="DU127" s="339"/>
      <c r="DV127" s="339"/>
      <c r="DW127" s="339"/>
      <c r="DX127" s="339"/>
      <c r="DY127" s="339"/>
      <c r="DZ127" s="339"/>
      <c r="EA127" s="339"/>
      <c r="EB127" s="120"/>
      <c r="EC127" s="121"/>
      <c r="ED127" s="122"/>
      <c r="EE127" s="410"/>
      <c r="EF127" s="339"/>
    </row>
    <row r="128" spans="1:209" ht="21" customHeight="1">
      <c r="A128" s="107">
        <v>1</v>
      </c>
      <c r="B128" s="83" t="s">
        <v>234</v>
      </c>
      <c r="C128" s="197" t="s">
        <v>108</v>
      </c>
      <c r="D128" s="123"/>
      <c r="E128" s="123"/>
      <c r="F128" s="123"/>
      <c r="G128" s="123"/>
      <c r="H128" s="187"/>
      <c r="I128" s="123"/>
      <c r="J128" s="123"/>
      <c r="K128" s="123"/>
      <c r="L128" s="331"/>
      <c r="M128" s="185"/>
      <c r="N128" s="124"/>
      <c r="O128" s="124"/>
      <c r="P128" s="124"/>
      <c r="Q128" s="124"/>
      <c r="R128" s="185"/>
      <c r="S128" s="124"/>
      <c r="T128" s="124"/>
      <c r="U128" s="124"/>
      <c r="V128" s="319"/>
      <c r="W128" s="185"/>
      <c r="X128" s="125"/>
      <c r="Y128" s="125"/>
      <c r="Z128" s="125"/>
      <c r="AA128" s="125"/>
      <c r="AB128" s="185"/>
      <c r="AC128" s="125"/>
      <c r="AD128" s="125"/>
      <c r="AE128" s="125"/>
      <c r="AF128" s="125"/>
      <c r="AG128" s="185"/>
      <c r="AH128" s="235"/>
      <c r="AI128" s="235"/>
      <c r="AJ128" s="235"/>
      <c r="AK128" s="235"/>
      <c r="AL128" s="185"/>
      <c r="AM128" s="290"/>
      <c r="AN128" s="290"/>
      <c r="AO128" s="290"/>
      <c r="AP128" s="290"/>
      <c r="AQ128" s="187"/>
      <c r="AR128" s="292"/>
      <c r="AS128" s="292"/>
      <c r="AT128" s="292"/>
      <c r="AU128" s="292"/>
      <c r="AV128" s="187"/>
      <c r="AW128" s="216"/>
      <c r="AX128" s="216"/>
      <c r="AY128" s="216"/>
      <c r="AZ128" s="216"/>
      <c r="BA128" s="185">
        <v>5</v>
      </c>
      <c r="BB128" s="239">
        <f t="shared" ref="BB128:BB134" si="91">BC128+BD128+BE128+BF128</f>
        <v>0</v>
      </c>
      <c r="BC128" s="107">
        <f>D128+I128+N128+S128+X128+AC128+AH128+AM128+AR128+AW128</f>
        <v>0</v>
      </c>
      <c r="BD128" s="107">
        <f>E128+J128+O128+T128+Y128+AD128+AI128+AN128+AS128+AX128</f>
        <v>0</v>
      </c>
      <c r="BE128" s="107">
        <f>F128+K128+P128+U128+Z128+AE128+AJ128+AO128+AT128+AY128</f>
        <v>0</v>
      </c>
      <c r="BF128" s="107">
        <f>G128+L128+Q128+V128+AA128+AF128+AK128+AP128+AU128+AZ128</f>
        <v>0</v>
      </c>
      <c r="BG128" s="187">
        <f t="shared" ref="BG128:BG134" si="92">SUM(H128,M128,R128,W128,AB128,AG128,AL128,AQ128,AV128,BA128)</f>
        <v>5</v>
      </c>
      <c r="BH128" s="107"/>
      <c r="BI128" s="194"/>
      <c r="BJ128" s="102"/>
      <c r="BK128" s="120"/>
      <c r="BL128" s="107"/>
      <c r="BM128" s="120"/>
      <c r="BN128" s="107"/>
      <c r="BO128" s="194"/>
      <c r="BP128" s="102"/>
      <c r="BQ128" s="193"/>
      <c r="BR128" s="107"/>
      <c r="BS128" s="194"/>
      <c r="BT128" s="102"/>
      <c r="BU128" s="120"/>
      <c r="BV128" s="107"/>
      <c r="BW128" s="134"/>
      <c r="BX128" s="120"/>
      <c r="BY128" s="122"/>
      <c r="BZ128" s="130"/>
      <c r="CA128" s="131"/>
      <c r="CB128" s="201"/>
      <c r="CC128" s="131"/>
      <c r="CD128" s="130"/>
      <c r="CE128" s="131"/>
      <c r="CF128" s="201"/>
      <c r="CG128" s="202"/>
      <c r="CH128" s="130"/>
      <c r="CI128" s="131"/>
      <c r="CJ128" s="130"/>
      <c r="CK128" s="131"/>
      <c r="CL128" s="201"/>
      <c r="CM128" s="202"/>
      <c r="CN128" s="130"/>
      <c r="CO128" s="131"/>
      <c r="CP128" s="195"/>
      <c r="CQ128" s="131"/>
      <c r="CR128" s="138"/>
      <c r="CS128" s="131"/>
      <c r="CT128" s="130"/>
      <c r="CU128" s="131"/>
      <c r="CV128" s="130"/>
      <c r="CW128" s="131"/>
      <c r="CX128" s="102">
        <f>BB128/3</f>
        <v>0</v>
      </c>
      <c r="CY128" s="120">
        <f>BB128/25</f>
        <v>0</v>
      </c>
      <c r="CZ128" s="140">
        <f>CY128*100/180</f>
        <v>0</v>
      </c>
      <c r="DA128" s="120">
        <f>CX128/25</f>
        <v>0</v>
      </c>
      <c r="DB128" s="140">
        <f>DA128*100/180</f>
        <v>0</v>
      </c>
      <c r="DC128" s="140">
        <f t="shared" ref="DC128:DC134" si="93">CZ128+DB128</f>
        <v>0</v>
      </c>
      <c r="DD128" s="23"/>
      <c r="DE128" s="23"/>
      <c r="DF128" s="23"/>
      <c r="DG128" s="107"/>
      <c r="DH128" s="120"/>
      <c r="DI128" s="140"/>
      <c r="DJ128" s="120">
        <f>BG128</f>
        <v>5</v>
      </c>
      <c r="DK128" s="120"/>
      <c r="DL128" s="120"/>
      <c r="DM128" s="120"/>
      <c r="DN128" s="83"/>
      <c r="DO128" s="84"/>
      <c r="DP128" s="84"/>
      <c r="DQ128" s="84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120">
        <f>BG128</f>
        <v>5</v>
      </c>
      <c r="EC128" s="121"/>
      <c r="ED128" s="122"/>
      <c r="EE128" s="410"/>
      <c r="EF128" s="88"/>
    </row>
    <row r="129" spans="1:141" ht="21" customHeight="1">
      <c r="A129" s="107">
        <v>2</v>
      </c>
      <c r="B129" s="83" t="s">
        <v>235</v>
      </c>
      <c r="C129" s="197" t="s">
        <v>112</v>
      </c>
      <c r="D129" s="123"/>
      <c r="E129" s="123"/>
      <c r="F129" s="123"/>
      <c r="G129" s="123"/>
      <c r="H129" s="185"/>
      <c r="I129" s="123"/>
      <c r="J129" s="123"/>
      <c r="K129" s="123"/>
      <c r="L129" s="123"/>
      <c r="M129" s="185"/>
      <c r="N129" s="124"/>
      <c r="O129" s="124"/>
      <c r="P129" s="124"/>
      <c r="Q129" s="124"/>
      <c r="R129" s="185"/>
      <c r="S129" s="124"/>
      <c r="T129" s="124"/>
      <c r="U129" s="124"/>
      <c r="V129" s="124"/>
      <c r="W129" s="185"/>
      <c r="X129" s="125"/>
      <c r="Y129" s="125"/>
      <c r="Z129" s="125"/>
      <c r="AA129" s="125"/>
      <c r="AB129" s="185"/>
      <c r="AC129" s="125"/>
      <c r="AD129" s="125"/>
      <c r="AE129" s="125"/>
      <c r="AF129" s="125"/>
      <c r="AG129" s="185"/>
      <c r="AH129" s="235"/>
      <c r="AI129" s="235"/>
      <c r="AJ129" s="235"/>
      <c r="AK129" s="235"/>
      <c r="AL129" s="185"/>
      <c r="AM129" s="290"/>
      <c r="AN129" s="290"/>
      <c r="AO129" s="290"/>
      <c r="AP129" s="290"/>
      <c r="AQ129" s="187"/>
      <c r="AR129" s="292"/>
      <c r="AS129" s="292"/>
      <c r="AT129" s="292"/>
      <c r="AU129" s="292"/>
      <c r="AV129" s="187"/>
      <c r="AW129" s="216"/>
      <c r="AX129" s="216"/>
      <c r="AY129" s="216"/>
      <c r="AZ129" s="216"/>
      <c r="BA129" s="185">
        <v>5</v>
      </c>
      <c r="BB129" s="239">
        <f t="shared" si="91"/>
        <v>0</v>
      </c>
      <c r="BC129" s="107">
        <f t="shared" ref="BC129:BF134" si="94">D129+I129+N129+S129+X129+AC129+AH129+AM129+AR129+AW129</f>
        <v>0</v>
      </c>
      <c r="BD129" s="107">
        <f t="shared" si="94"/>
        <v>0</v>
      </c>
      <c r="BE129" s="107">
        <f t="shared" si="94"/>
        <v>0</v>
      </c>
      <c r="BF129" s="107">
        <f t="shared" si="94"/>
        <v>0</v>
      </c>
      <c r="BG129" s="187">
        <f t="shared" si="92"/>
        <v>5</v>
      </c>
      <c r="BH129" s="107"/>
      <c r="BI129" s="194"/>
      <c r="BJ129" s="102"/>
      <c r="BK129" s="120"/>
      <c r="BL129" s="107"/>
      <c r="BM129" s="120"/>
      <c r="BN129" s="107"/>
      <c r="BO129" s="194"/>
      <c r="BP129" s="102"/>
      <c r="BQ129" s="193"/>
      <c r="BR129" s="107"/>
      <c r="BS129" s="194"/>
      <c r="BT129" s="102"/>
      <c r="BU129" s="120"/>
      <c r="BV129" s="107"/>
      <c r="BW129" s="134"/>
      <c r="BX129" s="120">
        <f>BG129</f>
        <v>5</v>
      </c>
      <c r="BY129" s="122">
        <f>BX129*100/BG130</f>
        <v>500</v>
      </c>
      <c r="BZ129" s="130"/>
      <c r="CA129" s="131"/>
      <c r="CB129" s="201"/>
      <c r="CC129" s="131"/>
      <c r="CD129" s="130"/>
      <c r="CE129" s="131"/>
      <c r="CF129" s="201"/>
      <c r="CG129" s="202"/>
      <c r="CH129" s="130"/>
      <c r="CI129" s="131"/>
      <c r="CJ129" s="130"/>
      <c r="CK129" s="131"/>
      <c r="CL129" s="201"/>
      <c r="CM129" s="202"/>
      <c r="CN129" s="130"/>
      <c r="CO129" s="131"/>
      <c r="CP129" s="195"/>
      <c r="CQ129" s="131"/>
      <c r="CR129" s="138"/>
      <c r="CS129" s="131"/>
      <c r="CT129" s="130"/>
      <c r="CU129" s="131"/>
      <c r="CV129" s="130">
        <f>BB129</f>
        <v>0</v>
      </c>
      <c r="CW129" s="131">
        <f>BG129</f>
        <v>5</v>
      </c>
      <c r="CX129" s="102"/>
      <c r="CY129" s="120"/>
      <c r="CZ129" s="140"/>
      <c r="DA129" s="120"/>
      <c r="DB129" s="140"/>
      <c r="DC129" s="140"/>
      <c r="DD129" s="23"/>
      <c r="DE129" s="23"/>
      <c r="DF129" s="23"/>
      <c r="DG129" s="107"/>
      <c r="DH129" s="120"/>
      <c r="DI129" s="140"/>
      <c r="DJ129" s="120"/>
      <c r="DK129" s="120"/>
      <c r="DL129" s="120"/>
      <c r="DM129" s="120"/>
      <c r="DN129" s="83"/>
      <c r="DO129" s="84"/>
      <c r="DP129" s="84"/>
      <c r="DQ129" s="84"/>
      <c r="DR129" s="88"/>
      <c r="DS129" s="88"/>
      <c r="DT129" s="88"/>
      <c r="DU129" s="88"/>
      <c r="DV129" s="88"/>
      <c r="DW129" s="88"/>
      <c r="DX129" s="88"/>
      <c r="DY129" s="88"/>
      <c r="DZ129" s="88"/>
      <c r="EA129" s="88"/>
      <c r="EB129" s="120"/>
      <c r="EC129" s="121"/>
      <c r="ED129" s="122"/>
      <c r="EE129" s="410"/>
      <c r="EF129" s="88"/>
    </row>
    <row r="130" spans="1:141" ht="21" customHeight="1">
      <c r="A130" s="107">
        <v>3</v>
      </c>
      <c r="B130" s="83" t="s">
        <v>232</v>
      </c>
      <c r="C130" s="197" t="s">
        <v>112</v>
      </c>
      <c r="D130" s="123"/>
      <c r="E130" s="123"/>
      <c r="F130" s="123"/>
      <c r="G130" s="123"/>
      <c r="H130" s="187"/>
      <c r="I130" s="123"/>
      <c r="J130" s="123"/>
      <c r="K130" s="123"/>
      <c r="L130" s="331"/>
      <c r="M130" s="185"/>
      <c r="N130" s="124"/>
      <c r="O130" s="124"/>
      <c r="P130" s="124"/>
      <c r="Q130" s="124"/>
      <c r="R130" s="187"/>
      <c r="S130" s="124"/>
      <c r="T130" s="124"/>
      <c r="U130" s="124"/>
      <c r="V130" s="319"/>
      <c r="W130" s="185"/>
      <c r="X130" s="125"/>
      <c r="Y130" s="125"/>
      <c r="Z130" s="125"/>
      <c r="AA130" s="125"/>
      <c r="AB130" s="185"/>
      <c r="AC130" s="125">
        <v>15</v>
      </c>
      <c r="AD130" s="125"/>
      <c r="AE130" s="125"/>
      <c r="AF130" s="125"/>
      <c r="AG130" s="185">
        <v>1</v>
      </c>
      <c r="AH130" s="235"/>
      <c r="AI130" s="235"/>
      <c r="AJ130" s="235"/>
      <c r="AK130" s="235"/>
      <c r="AL130" s="185"/>
      <c r="AM130" s="290"/>
      <c r="AN130" s="238"/>
      <c r="AO130" s="290"/>
      <c r="AP130" s="290"/>
      <c r="AQ130" s="187"/>
      <c r="AR130" s="292"/>
      <c r="AS130" s="292"/>
      <c r="AT130" s="292"/>
      <c r="AU130" s="292"/>
      <c r="AV130" s="187"/>
      <c r="AW130" s="216"/>
      <c r="AX130" s="216"/>
      <c r="AY130" s="216"/>
      <c r="AZ130" s="216"/>
      <c r="BA130" s="185"/>
      <c r="BB130" s="239">
        <f t="shared" si="91"/>
        <v>15</v>
      </c>
      <c r="BC130" s="107">
        <f t="shared" si="94"/>
        <v>15</v>
      </c>
      <c r="BD130" s="107">
        <f t="shared" si="94"/>
        <v>0</v>
      </c>
      <c r="BE130" s="107">
        <f t="shared" si="94"/>
        <v>0</v>
      </c>
      <c r="BF130" s="107">
        <f t="shared" si="94"/>
        <v>0</v>
      </c>
      <c r="BG130" s="187">
        <f t="shared" si="92"/>
        <v>1</v>
      </c>
      <c r="BH130" s="107"/>
      <c r="BI130" s="194"/>
      <c r="BJ130" s="102"/>
      <c r="BK130" s="120"/>
      <c r="BL130" s="107"/>
      <c r="BM130" s="120"/>
      <c r="BN130" s="107"/>
      <c r="BO130" s="194"/>
      <c r="BP130" s="102"/>
      <c r="BQ130" s="193"/>
      <c r="BR130" s="107"/>
      <c r="BS130" s="194"/>
      <c r="BT130" s="102"/>
      <c r="BU130" s="120"/>
      <c r="BV130" s="107"/>
      <c r="BW130" s="134"/>
      <c r="BX130" s="120"/>
      <c r="BY130" s="122"/>
      <c r="BZ130" s="130"/>
      <c r="CA130" s="131"/>
      <c r="CB130" s="201"/>
      <c r="CC130" s="131"/>
      <c r="CD130" s="130"/>
      <c r="CE130" s="131"/>
      <c r="CF130" s="201"/>
      <c r="CG130" s="202"/>
      <c r="CH130" s="130"/>
      <c r="CI130" s="131"/>
      <c r="CJ130" s="130"/>
      <c r="CK130" s="131"/>
      <c r="CL130" s="201"/>
      <c r="CM130" s="202"/>
      <c r="CN130" s="130"/>
      <c r="CO130" s="131"/>
      <c r="CP130" s="195"/>
      <c r="CQ130" s="131"/>
      <c r="CR130" s="138"/>
      <c r="CS130" s="131"/>
      <c r="CT130" s="130"/>
      <c r="CU130" s="131"/>
      <c r="CV130" s="130"/>
      <c r="CW130" s="131"/>
      <c r="CX130" s="102"/>
      <c r="CY130" s="120">
        <f t="shared" ref="CY130:CY135" si="95">BB130/25</f>
        <v>0.6</v>
      </c>
      <c r="CZ130" s="140">
        <f t="shared" ref="CZ130:CZ135" si="96">CY130*100/180</f>
        <v>0.33333333333333331</v>
      </c>
      <c r="DA130" s="120">
        <f t="shared" ref="DA130:DA135" si="97">CX130/25</f>
        <v>0</v>
      </c>
      <c r="DB130" s="140">
        <f t="shared" ref="DB130:DB135" si="98">DA130*100/180</f>
        <v>0</v>
      </c>
      <c r="DC130" s="140">
        <f t="shared" si="93"/>
        <v>0.33333333333333331</v>
      </c>
      <c r="DD130" s="23"/>
      <c r="DE130" s="23"/>
      <c r="DF130" s="23"/>
      <c r="DG130" s="107"/>
      <c r="DH130" s="120"/>
      <c r="DI130" s="140"/>
      <c r="DJ130" s="120"/>
      <c r="DK130" s="120"/>
      <c r="DL130" s="120">
        <f>BG130</f>
        <v>1</v>
      </c>
      <c r="DM130" s="120"/>
      <c r="DN130" s="83"/>
      <c r="DO130" s="84"/>
      <c r="DP130" s="84"/>
      <c r="DQ130" s="84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120"/>
      <c r="EC130" s="121"/>
      <c r="ED130" s="122"/>
      <c r="EE130" s="410"/>
      <c r="EF130" s="88"/>
    </row>
    <row r="131" spans="1:141" ht="21" customHeight="1">
      <c r="A131" s="107">
        <v>4</v>
      </c>
      <c r="B131" s="83" t="s">
        <v>233</v>
      </c>
      <c r="C131" s="197" t="s">
        <v>112</v>
      </c>
      <c r="D131" s="123"/>
      <c r="E131" s="123"/>
      <c r="F131" s="123"/>
      <c r="G131" s="123"/>
      <c r="H131" s="187"/>
      <c r="I131" s="123"/>
      <c r="J131" s="123"/>
      <c r="K131" s="123"/>
      <c r="L131" s="331"/>
      <c r="M131" s="185"/>
      <c r="N131" s="124"/>
      <c r="O131" s="124"/>
      <c r="P131" s="124"/>
      <c r="Q131" s="124"/>
      <c r="R131" s="187"/>
      <c r="S131" s="124"/>
      <c r="T131" s="124"/>
      <c r="U131" s="124"/>
      <c r="V131" s="319"/>
      <c r="W131" s="185"/>
      <c r="X131" s="125"/>
      <c r="Y131" s="125"/>
      <c r="Z131" s="125"/>
      <c r="AA131" s="125"/>
      <c r="AB131" s="185"/>
      <c r="AC131" s="125"/>
      <c r="AD131" s="125"/>
      <c r="AE131" s="125"/>
      <c r="AF131" s="125"/>
      <c r="AG131" s="185"/>
      <c r="AH131" s="235"/>
      <c r="AI131" s="235">
        <v>15</v>
      </c>
      <c r="AJ131" s="235"/>
      <c r="AK131" s="235"/>
      <c r="AL131" s="185">
        <v>2</v>
      </c>
      <c r="AM131" s="290"/>
      <c r="AN131" s="238">
        <v>30</v>
      </c>
      <c r="AO131" s="290"/>
      <c r="AP131" s="290"/>
      <c r="AQ131" s="187">
        <v>3</v>
      </c>
      <c r="AR131" s="292"/>
      <c r="AS131" s="292">
        <v>30</v>
      </c>
      <c r="AT131" s="292"/>
      <c r="AU131" s="292"/>
      <c r="AV131" s="187">
        <v>3</v>
      </c>
      <c r="AW131" s="216"/>
      <c r="AX131" s="216">
        <v>30</v>
      </c>
      <c r="AY131" s="216"/>
      <c r="AZ131" s="216"/>
      <c r="BA131" s="185">
        <v>4</v>
      </c>
      <c r="BB131" s="239">
        <f t="shared" si="91"/>
        <v>105</v>
      </c>
      <c r="BC131" s="107">
        <f t="shared" si="94"/>
        <v>0</v>
      </c>
      <c r="BD131" s="107">
        <f t="shared" si="94"/>
        <v>105</v>
      </c>
      <c r="BE131" s="107">
        <f t="shared" si="94"/>
        <v>0</v>
      </c>
      <c r="BF131" s="107">
        <f t="shared" si="94"/>
        <v>0</v>
      </c>
      <c r="BG131" s="187">
        <f t="shared" si="92"/>
        <v>12</v>
      </c>
      <c r="BH131" s="107"/>
      <c r="BI131" s="194"/>
      <c r="BJ131" s="102"/>
      <c r="BK131" s="120"/>
      <c r="BL131" s="107"/>
      <c r="BM131" s="120"/>
      <c r="BN131" s="107"/>
      <c r="BO131" s="194"/>
      <c r="BP131" s="102"/>
      <c r="BQ131" s="193"/>
      <c r="BR131" s="107"/>
      <c r="BS131" s="194"/>
      <c r="BT131" s="102"/>
      <c r="BU131" s="120"/>
      <c r="BV131" s="107"/>
      <c r="BW131" s="134"/>
      <c r="BX131" s="120">
        <f>BG131</f>
        <v>12</v>
      </c>
      <c r="BY131" s="122" t="e">
        <f>BX131*100/BG141</f>
        <v>#DIV/0!</v>
      </c>
      <c r="BZ131" s="130"/>
      <c r="CA131" s="131"/>
      <c r="CB131" s="201"/>
      <c r="CC131" s="131"/>
      <c r="CD131" s="130"/>
      <c r="CE131" s="131"/>
      <c r="CF131" s="201"/>
      <c r="CG131" s="202"/>
      <c r="CH131" s="130"/>
      <c r="CI131" s="131"/>
      <c r="CJ131" s="130"/>
      <c r="CK131" s="131"/>
      <c r="CL131" s="201"/>
      <c r="CM131" s="202"/>
      <c r="CN131" s="130"/>
      <c r="CO131" s="131"/>
      <c r="CP131" s="195"/>
      <c r="CQ131" s="131"/>
      <c r="CR131" s="138"/>
      <c r="CS131" s="131"/>
      <c r="CT131" s="130"/>
      <c r="CU131" s="131"/>
      <c r="CV131" s="130">
        <f>BB131</f>
        <v>105</v>
      </c>
      <c r="CW131" s="131">
        <f>BG131</f>
        <v>12</v>
      </c>
      <c r="CX131" s="102"/>
      <c r="CY131" s="120">
        <f t="shared" si="95"/>
        <v>4.2</v>
      </c>
      <c r="CZ131" s="140">
        <f t="shared" si="96"/>
        <v>2.3333333333333335</v>
      </c>
      <c r="DA131" s="120">
        <f t="shared" si="97"/>
        <v>0</v>
      </c>
      <c r="DB131" s="140">
        <f t="shared" si="98"/>
        <v>0</v>
      </c>
      <c r="DC131" s="140">
        <f t="shared" si="93"/>
        <v>2.3333333333333335</v>
      </c>
      <c r="DD131" s="23"/>
      <c r="DE131" s="23"/>
      <c r="DF131" s="23"/>
      <c r="DG131" s="107"/>
      <c r="DH131" s="120"/>
      <c r="DI131" s="140"/>
      <c r="DJ131" s="120">
        <f>BG131</f>
        <v>12</v>
      </c>
      <c r="DK131" s="120"/>
      <c r="DL131" s="87"/>
      <c r="DM131" s="120"/>
      <c r="DN131" s="83"/>
      <c r="DO131" s="84"/>
      <c r="DP131" s="84"/>
      <c r="DQ131" s="84"/>
      <c r="DR131" s="88"/>
      <c r="DS131" s="88"/>
      <c r="DT131" s="88"/>
      <c r="DU131" s="88"/>
      <c r="DV131" s="88"/>
      <c r="DW131" s="88"/>
      <c r="DX131" s="88"/>
      <c r="DY131" s="88"/>
      <c r="DZ131" s="88"/>
      <c r="EA131" s="88"/>
      <c r="EB131" s="120">
        <f>BG131</f>
        <v>12</v>
      </c>
      <c r="EC131" s="121">
        <f>BB131</f>
        <v>105</v>
      </c>
      <c r="ED131" s="122">
        <f>BG131</f>
        <v>12</v>
      </c>
      <c r="EE131" s="410">
        <v>12</v>
      </c>
      <c r="EF131" s="88"/>
    </row>
    <row r="132" spans="1:141" ht="21" customHeight="1">
      <c r="A132" s="107">
        <v>5</v>
      </c>
      <c r="B132" s="83" t="s">
        <v>231</v>
      </c>
      <c r="C132" s="197" t="s">
        <v>112</v>
      </c>
      <c r="D132" s="123"/>
      <c r="E132" s="123"/>
      <c r="F132" s="123"/>
      <c r="G132" s="123"/>
      <c r="H132" s="187"/>
      <c r="I132" s="123"/>
      <c r="J132" s="123"/>
      <c r="K132" s="123"/>
      <c r="L132" s="331"/>
      <c r="M132" s="185"/>
      <c r="N132" s="124"/>
      <c r="O132" s="124"/>
      <c r="P132" s="124"/>
      <c r="Q132" s="124"/>
      <c r="R132" s="185"/>
      <c r="S132" s="124"/>
      <c r="T132" s="124"/>
      <c r="U132" s="124"/>
      <c r="V132" s="319"/>
      <c r="W132" s="185"/>
      <c r="X132" s="125">
        <v>30</v>
      </c>
      <c r="Y132" s="125"/>
      <c r="Z132" s="125"/>
      <c r="AA132" s="125"/>
      <c r="AB132" s="185">
        <v>2</v>
      </c>
      <c r="AC132" s="125"/>
      <c r="AD132" s="125"/>
      <c r="AE132" s="125"/>
      <c r="AF132" s="125"/>
      <c r="AG132" s="185"/>
      <c r="AH132" s="235">
        <v>30</v>
      </c>
      <c r="AI132" s="235"/>
      <c r="AJ132" s="235"/>
      <c r="AK132" s="235"/>
      <c r="AL132" s="185">
        <v>2</v>
      </c>
      <c r="AM132" s="290"/>
      <c r="AN132" s="290"/>
      <c r="AO132" s="290"/>
      <c r="AP132" s="290"/>
      <c r="AQ132" s="187"/>
      <c r="AR132" s="292">
        <v>15</v>
      </c>
      <c r="AS132" s="292"/>
      <c r="AT132" s="292"/>
      <c r="AU132" s="292"/>
      <c r="AV132" s="187">
        <v>1</v>
      </c>
      <c r="AW132" s="216">
        <v>15</v>
      </c>
      <c r="AX132" s="216"/>
      <c r="AY132" s="216"/>
      <c r="AZ132" s="216"/>
      <c r="BA132" s="185">
        <v>1</v>
      </c>
      <c r="BB132" s="239">
        <f t="shared" si="91"/>
        <v>90</v>
      </c>
      <c r="BC132" s="107">
        <f t="shared" si="94"/>
        <v>90</v>
      </c>
      <c r="BD132" s="107">
        <f t="shared" si="94"/>
        <v>0</v>
      </c>
      <c r="BE132" s="107">
        <f t="shared" si="94"/>
        <v>0</v>
      </c>
      <c r="BF132" s="107">
        <f t="shared" si="94"/>
        <v>0</v>
      </c>
      <c r="BG132" s="187">
        <f t="shared" si="92"/>
        <v>6</v>
      </c>
      <c r="BH132" s="107"/>
      <c r="BI132" s="194"/>
      <c r="BJ132" s="102"/>
      <c r="BK132" s="120"/>
      <c r="BL132" s="107"/>
      <c r="BM132" s="120"/>
      <c r="BN132" s="107"/>
      <c r="BO132" s="194"/>
      <c r="BP132" s="102"/>
      <c r="BQ132" s="193"/>
      <c r="BR132" s="107"/>
      <c r="BS132" s="194"/>
      <c r="BT132" s="102"/>
      <c r="BU132" s="120"/>
      <c r="BV132" s="107"/>
      <c r="BW132" s="134"/>
      <c r="BX132" s="120">
        <f>BG132</f>
        <v>6</v>
      </c>
      <c r="BY132" s="122" t="e">
        <f>BX132*100/BG137</f>
        <v>#REF!</v>
      </c>
      <c r="BZ132" s="130"/>
      <c r="CA132" s="131"/>
      <c r="CB132" s="201"/>
      <c r="CC132" s="131"/>
      <c r="CD132" s="130"/>
      <c r="CE132" s="131"/>
      <c r="CF132" s="201"/>
      <c r="CG132" s="202"/>
      <c r="CH132" s="130"/>
      <c r="CI132" s="131"/>
      <c r="CJ132" s="130"/>
      <c r="CK132" s="131"/>
      <c r="CL132" s="201"/>
      <c r="CM132" s="202"/>
      <c r="CN132" s="130"/>
      <c r="CO132" s="131"/>
      <c r="CP132" s="195"/>
      <c r="CQ132" s="131"/>
      <c r="CR132" s="138"/>
      <c r="CS132" s="131"/>
      <c r="CT132" s="130"/>
      <c r="CU132" s="131"/>
      <c r="CV132" s="130"/>
      <c r="CW132" s="131"/>
      <c r="CX132" s="102"/>
      <c r="CY132" s="120">
        <f t="shared" si="95"/>
        <v>3.6</v>
      </c>
      <c r="CZ132" s="140">
        <f t="shared" si="96"/>
        <v>2</v>
      </c>
      <c r="DA132" s="120">
        <f t="shared" si="97"/>
        <v>0</v>
      </c>
      <c r="DB132" s="140">
        <f t="shared" si="98"/>
        <v>0</v>
      </c>
      <c r="DC132" s="140">
        <f t="shared" si="93"/>
        <v>2</v>
      </c>
      <c r="DD132" s="23"/>
      <c r="DE132" s="23"/>
      <c r="DF132" s="23"/>
      <c r="DG132" s="107"/>
      <c r="DH132" s="120"/>
      <c r="DI132" s="140"/>
      <c r="DJ132" s="120">
        <f>BG132</f>
        <v>6</v>
      </c>
      <c r="DK132" s="120"/>
      <c r="DL132" s="120"/>
      <c r="DM132" s="120"/>
      <c r="DN132" s="83"/>
      <c r="DO132" s="84"/>
      <c r="DP132" s="84"/>
      <c r="DQ132" s="84"/>
      <c r="DR132" s="88"/>
      <c r="DS132" s="88"/>
      <c r="DT132" s="88"/>
      <c r="DU132" s="88"/>
      <c r="DV132" s="88"/>
      <c r="DW132" s="88"/>
      <c r="DX132" s="88"/>
      <c r="DY132" s="88"/>
      <c r="DZ132" s="88"/>
      <c r="EA132" s="88"/>
      <c r="EB132" s="120"/>
      <c r="EC132" s="121"/>
      <c r="ED132" s="122"/>
      <c r="EE132" s="410">
        <v>6</v>
      </c>
      <c r="EF132" s="88"/>
    </row>
    <row r="133" spans="1:141" ht="21" customHeight="1">
      <c r="A133" s="107">
        <v>6</v>
      </c>
      <c r="B133" s="83" t="s">
        <v>229</v>
      </c>
      <c r="C133" s="197" t="s">
        <v>112</v>
      </c>
      <c r="D133" s="123"/>
      <c r="E133" s="123"/>
      <c r="F133" s="123"/>
      <c r="G133" s="123"/>
      <c r="H133" s="187"/>
      <c r="I133" s="123"/>
      <c r="J133" s="123"/>
      <c r="K133" s="123"/>
      <c r="L133" s="331"/>
      <c r="M133" s="185"/>
      <c r="N133" s="124">
        <v>15</v>
      </c>
      <c r="O133" s="124"/>
      <c r="P133" s="124"/>
      <c r="Q133" s="124"/>
      <c r="R133" s="185">
        <v>1</v>
      </c>
      <c r="S133" s="124"/>
      <c r="T133" s="124"/>
      <c r="U133" s="124"/>
      <c r="V133" s="319"/>
      <c r="W133" s="185"/>
      <c r="X133" s="125"/>
      <c r="Y133" s="125"/>
      <c r="Z133" s="125"/>
      <c r="AA133" s="125"/>
      <c r="AB133" s="185"/>
      <c r="AC133" s="125"/>
      <c r="AD133" s="125"/>
      <c r="AE133" s="125"/>
      <c r="AF133" s="125"/>
      <c r="AG133" s="185"/>
      <c r="AH133" s="235"/>
      <c r="AI133" s="235"/>
      <c r="AJ133" s="235"/>
      <c r="AK133" s="235"/>
      <c r="AL133" s="185"/>
      <c r="AM133" s="290"/>
      <c r="AN133" s="290"/>
      <c r="AO133" s="290"/>
      <c r="AP133" s="290"/>
      <c r="AQ133" s="187"/>
      <c r="AR133" s="292"/>
      <c r="AS133" s="292"/>
      <c r="AT133" s="292"/>
      <c r="AU133" s="292"/>
      <c r="AV133" s="187"/>
      <c r="AW133" s="216"/>
      <c r="AX133" s="216"/>
      <c r="AY133" s="216"/>
      <c r="AZ133" s="216"/>
      <c r="BA133" s="185"/>
      <c r="BB133" s="239">
        <f t="shared" si="91"/>
        <v>15</v>
      </c>
      <c r="BC133" s="107">
        <f t="shared" si="94"/>
        <v>15</v>
      </c>
      <c r="BD133" s="107">
        <f t="shared" si="94"/>
        <v>0</v>
      </c>
      <c r="BE133" s="107">
        <f t="shared" si="94"/>
        <v>0</v>
      </c>
      <c r="BF133" s="107">
        <f>G133+L133+Q133+V133+AA133+AF133+AK133+AP133+AU133+AZ133</f>
        <v>0</v>
      </c>
      <c r="BG133" s="187">
        <f t="shared" si="92"/>
        <v>1</v>
      </c>
      <c r="BH133" s="107"/>
      <c r="BI133" s="194"/>
      <c r="BJ133" s="102"/>
      <c r="BK133" s="120"/>
      <c r="BL133" s="107"/>
      <c r="BM133" s="120"/>
      <c r="BN133" s="107"/>
      <c r="BO133" s="194"/>
      <c r="BP133" s="102"/>
      <c r="BQ133" s="193"/>
      <c r="BR133" s="107"/>
      <c r="BS133" s="194"/>
      <c r="BT133" s="102"/>
      <c r="BU133" s="120"/>
      <c r="BV133" s="107"/>
      <c r="BW133" s="134"/>
      <c r="BX133" s="120">
        <f>BG133</f>
        <v>1</v>
      </c>
      <c r="BY133" s="122" t="e">
        <f>BX133*100/BG137</f>
        <v>#REF!</v>
      </c>
      <c r="BZ133" s="130"/>
      <c r="CA133" s="131"/>
      <c r="CB133" s="201"/>
      <c r="CC133" s="131"/>
      <c r="CD133" s="130"/>
      <c r="CE133" s="131"/>
      <c r="CF133" s="201"/>
      <c r="CG133" s="202"/>
      <c r="CH133" s="130"/>
      <c r="CI133" s="131"/>
      <c r="CJ133" s="130"/>
      <c r="CK133" s="131"/>
      <c r="CL133" s="201"/>
      <c r="CM133" s="202"/>
      <c r="CN133" s="130"/>
      <c r="CO133" s="131"/>
      <c r="CP133" s="195"/>
      <c r="CQ133" s="131"/>
      <c r="CR133" s="138"/>
      <c r="CS133" s="131"/>
      <c r="CT133" s="130"/>
      <c r="CU133" s="131"/>
      <c r="CV133" s="130"/>
      <c r="CW133" s="131"/>
      <c r="CX133" s="102"/>
      <c r="CY133" s="120">
        <f t="shared" si="95"/>
        <v>0.6</v>
      </c>
      <c r="CZ133" s="140">
        <f t="shared" si="96"/>
        <v>0.33333333333333331</v>
      </c>
      <c r="DA133" s="120">
        <f t="shared" si="97"/>
        <v>0</v>
      </c>
      <c r="DB133" s="140">
        <f t="shared" si="98"/>
        <v>0</v>
      </c>
      <c r="DC133" s="140">
        <f t="shared" si="93"/>
        <v>0.33333333333333331</v>
      </c>
      <c r="DD133" s="23"/>
      <c r="DE133" s="23"/>
      <c r="DF133" s="23"/>
      <c r="DG133" s="107"/>
      <c r="DH133" s="120"/>
      <c r="DI133" s="140"/>
      <c r="DJ133" s="120">
        <v>4</v>
      </c>
      <c r="DK133" s="120"/>
      <c r="DL133" s="120">
        <v>1</v>
      </c>
      <c r="DM133" s="120"/>
      <c r="DN133" s="83"/>
      <c r="DO133" s="84"/>
      <c r="DP133" s="84"/>
      <c r="DQ133" s="84"/>
      <c r="DR133" s="88"/>
      <c r="DS133" s="88"/>
      <c r="DT133" s="88"/>
      <c r="DU133" s="88"/>
      <c r="DV133" s="88"/>
      <c r="DW133" s="88"/>
      <c r="DX133" s="88"/>
      <c r="DY133" s="88"/>
      <c r="DZ133" s="88"/>
      <c r="EA133" s="88"/>
      <c r="EB133" s="120"/>
      <c r="EC133" s="121"/>
      <c r="ED133" s="122"/>
      <c r="EE133" s="410">
        <v>1</v>
      </c>
      <c r="EF133" s="88"/>
    </row>
    <row r="134" spans="1:141" ht="21" customHeight="1">
      <c r="A134" s="107">
        <v>7</v>
      </c>
      <c r="B134" s="83" t="s">
        <v>230</v>
      </c>
      <c r="C134" s="197" t="s">
        <v>112</v>
      </c>
      <c r="D134" s="123"/>
      <c r="E134" s="123"/>
      <c r="F134" s="123"/>
      <c r="G134" s="123"/>
      <c r="H134" s="187"/>
      <c r="I134" s="123"/>
      <c r="J134" s="123"/>
      <c r="K134" s="123"/>
      <c r="L134" s="331"/>
      <c r="M134" s="185"/>
      <c r="N134" s="124">
        <v>15</v>
      </c>
      <c r="O134" s="124"/>
      <c r="P134" s="124"/>
      <c r="Q134" s="124"/>
      <c r="R134" s="185">
        <v>1</v>
      </c>
      <c r="S134" s="124"/>
      <c r="T134" s="124"/>
      <c r="U134" s="124"/>
      <c r="V134" s="319"/>
      <c r="W134" s="185"/>
      <c r="X134" s="125"/>
      <c r="Y134" s="125"/>
      <c r="Z134" s="125"/>
      <c r="AA134" s="125"/>
      <c r="AB134" s="185"/>
      <c r="AC134" s="125"/>
      <c r="AD134" s="125"/>
      <c r="AE134" s="125"/>
      <c r="AF134" s="125"/>
      <c r="AG134" s="185"/>
      <c r="AH134" s="235"/>
      <c r="AI134" s="235"/>
      <c r="AJ134" s="235"/>
      <c r="AK134" s="235"/>
      <c r="AL134" s="185"/>
      <c r="AM134" s="290"/>
      <c r="AN134" s="290"/>
      <c r="AO134" s="290"/>
      <c r="AP134" s="513"/>
      <c r="AQ134" s="187"/>
      <c r="AR134" s="292"/>
      <c r="AS134" s="292"/>
      <c r="AT134" s="515"/>
      <c r="AU134" s="292"/>
      <c r="AV134" s="187"/>
      <c r="AW134" s="216"/>
      <c r="AX134" s="216"/>
      <c r="AY134" s="216"/>
      <c r="AZ134" s="216"/>
      <c r="BA134" s="185"/>
      <c r="BB134" s="239">
        <f t="shared" si="91"/>
        <v>15</v>
      </c>
      <c r="BC134" s="107">
        <f t="shared" si="94"/>
        <v>15</v>
      </c>
      <c r="BD134" s="107">
        <f t="shared" si="94"/>
        <v>0</v>
      </c>
      <c r="BE134" s="107">
        <f t="shared" si="94"/>
        <v>0</v>
      </c>
      <c r="BF134" s="107">
        <f t="shared" si="94"/>
        <v>0</v>
      </c>
      <c r="BG134" s="187">
        <f t="shared" si="92"/>
        <v>1</v>
      </c>
      <c r="BH134" s="107"/>
      <c r="BI134" s="194"/>
      <c r="BJ134" s="344"/>
      <c r="BK134" s="120"/>
      <c r="BL134" s="107"/>
      <c r="BM134" s="120"/>
      <c r="BN134" s="107"/>
      <c r="BO134" s="194"/>
      <c r="BP134" s="102"/>
      <c r="BQ134" s="193"/>
      <c r="BR134" s="107"/>
      <c r="BS134" s="194"/>
      <c r="BT134" s="102"/>
      <c r="BU134" s="120"/>
      <c r="BV134" s="107"/>
      <c r="BW134" s="134"/>
      <c r="BX134" s="120">
        <f>BG134</f>
        <v>1</v>
      </c>
      <c r="BY134" s="122" t="e">
        <f>BX134*100/BG137</f>
        <v>#REF!</v>
      </c>
      <c r="BZ134" s="130"/>
      <c r="CA134" s="131"/>
      <c r="CB134" s="201"/>
      <c r="CC134" s="131"/>
      <c r="CD134" s="130"/>
      <c r="CE134" s="131"/>
      <c r="CF134" s="201"/>
      <c r="CG134" s="202"/>
      <c r="CH134" s="130"/>
      <c r="CI134" s="131"/>
      <c r="CJ134" s="130"/>
      <c r="CK134" s="131"/>
      <c r="CL134" s="201"/>
      <c r="CM134" s="202"/>
      <c r="CN134" s="130"/>
      <c r="CO134" s="131"/>
      <c r="CP134" s="195"/>
      <c r="CQ134" s="131"/>
      <c r="CR134" s="138"/>
      <c r="CS134" s="131"/>
      <c r="CT134" s="130"/>
      <c r="CU134" s="131"/>
      <c r="CV134" s="130"/>
      <c r="CW134" s="131"/>
      <c r="CX134" s="102"/>
      <c r="CY134" s="120">
        <f t="shared" si="95"/>
        <v>0.6</v>
      </c>
      <c r="CZ134" s="140">
        <f t="shared" si="96"/>
        <v>0.33333333333333331</v>
      </c>
      <c r="DA134" s="120">
        <f t="shared" si="97"/>
        <v>0</v>
      </c>
      <c r="DB134" s="140">
        <f t="shared" si="98"/>
        <v>0</v>
      </c>
      <c r="DC134" s="140">
        <f t="shared" si="93"/>
        <v>0.33333333333333331</v>
      </c>
      <c r="DD134" s="23"/>
      <c r="DE134" s="23"/>
      <c r="DF134" s="23"/>
      <c r="DG134" s="107"/>
      <c r="DH134" s="120"/>
      <c r="DI134" s="140"/>
      <c r="DJ134" s="120"/>
      <c r="DK134" s="120"/>
      <c r="DL134" s="120"/>
      <c r="DM134" s="120"/>
      <c r="DN134" s="83"/>
      <c r="DO134" s="84"/>
      <c r="DP134" s="84"/>
      <c r="DQ134" s="84"/>
      <c r="DR134" s="88"/>
      <c r="DS134" s="88"/>
      <c r="DT134" s="88"/>
      <c r="DU134" s="88"/>
      <c r="DV134" s="88"/>
      <c r="DW134" s="88"/>
      <c r="DX134" s="88"/>
      <c r="DY134" s="88"/>
      <c r="DZ134" s="88"/>
      <c r="EA134" s="88"/>
      <c r="EB134" s="120"/>
      <c r="EC134" s="121"/>
      <c r="ED134" s="122"/>
      <c r="EE134" s="410">
        <v>1</v>
      </c>
      <c r="EF134" s="88"/>
    </row>
    <row r="135" spans="1:141" ht="18" customHeight="1" thickBot="1">
      <c r="A135" s="582" t="s">
        <v>236</v>
      </c>
      <c r="B135" s="582"/>
      <c r="C135" s="582"/>
      <c r="D135" s="345">
        <f t="shared" ref="D135:AI135" si="99">SUM(D17:D134)</f>
        <v>94</v>
      </c>
      <c r="E135" s="345">
        <f t="shared" si="99"/>
        <v>180</v>
      </c>
      <c r="F135" s="345">
        <f t="shared" si="99"/>
        <v>0</v>
      </c>
      <c r="G135" s="345">
        <f t="shared" si="99"/>
        <v>0</v>
      </c>
      <c r="H135" s="643">
        <f t="shared" si="99"/>
        <v>30</v>
      </c>
      <c r="I135" s="345">
        <f t="shared" si="99"/>
        <v>110</v>
      </c>
      <c r="J135" s="345">
        <f t="shared" si="99"/>
        <v>180</v>
      </c>
      <c r="K135" s="345">
        <f t="shared" si="99"/>
        <v>0</v>
      </c>
      <c r="L135" s="345">
        <f t="shared" si="99"/>
        <v>45</v>
      </c>
      <c r="M135" s="643">
        <f t="shared" si="99"/>
        <v>30</v>
      </c>
      <c r="N135" s="346">
        <f t="shared" si="99"/>
        <v>115</v>
      </c>
      <c r="O135" s="346">
        <f t="shared" si="99"/>
        <v>190</v>
      </c>
      <c r="P135" s="346">
        <f t="shared" si="99"/>
        <v>0</v>
      </c>
      <c r="Q135" s="346">
        <f t="shared" si="99"/>
        <v>0</v>
      </c>
      <c r="R135" s="643">
        <f t="shared" si="99"/>
        <v>30</v>
      </c>
      <c r="S135" s="346">
        <f t="shared" si="99"/>
        <v>85</v>
      </c>
      <c r="T135" s="346">
        <f t="shared" si="99"/>
        <v>215</v>
      </c>
      <c r="U135" s="346">
        <f t="shared" si="99"/>
        <v>0</v>
      </c>
      <c r="V135" s="346">
        <f t="shared" si="99"/>
        <v>40</v>
      </c>
      <c r="W135" s="643">
        <f t="shared" si="99"/>
        <v>30</v>
      </c>
      <c r="X135" s="347">
        <f t="shared" si="99"/>
        <v>140</v>
      </c>
      <c r="Y135" s="347">
        <f t="shared" si="99"/>
        <v>210</v>
      </c>
      <c r="Z135" s="347">
        <f t="shared" si="99"/>
        <v>0</v>
      </c>
      <c r="AA135" s="347">
        <f t="shared" si="99"/>
        <v>0</v>
      </c>
      <c r="AB135" s="643">
        <f t="shared" si="99"/>
        <v>30</v>
      </c>
      <c r="AC135" s="347">
        <f t="shared" si="99"/>
        <v>130</v>
      </c>
      <c r="AD135" s="347">
        <f t="shared" si="99"/>
        <v>190</v>
      </c>
      <c r="AE135" s="347">
        <f t="shared" si="99"/>
        <v>0</v>
      </c>
      <c r="AF135" s="347">
        <f t="shared" si="99"/>
        <v>40</v>
      </c>
      <c r="AG135" s="643">
        <f t="shared" si="99"/>
        <v>30</v>
      </c>
      <c r="AH135" s="514">
        <f t="shared" si="99"/>
        <v>120</v>
      </c>
      <c r="AI135" s="514">
        <f t="shared" si="99"/>
        <v>195</v>
      </c>
      <c r="AJ135" s="514">
        <f t="shared" ref="AJ135:BA135" si="100">SUM(AJ17:AJ134)</f>
        <v>30</v>
      </c>
      <c r="AK135" s="514">
        <f t="shared" si="100"/>
        <v>0</v>
      </c>
      <c r="AL135" s="643">
        <f t="shared" si="100"/>
        <v>30</v>
      </c>
      <c r="AM135" s="514">
        <f t="shared" si="100"/>
        <v>105</v>
      </c>
      <c r="AN135" s="514">
        <f t="shared" si="100"/>
        <v>220</v>
      </c>
      <c r="AO135" s="514">
        <f t="shared" si="100"/>
        <v>15</v>
      </c>
      <c r="AP135" s="514">
        <f t="shared" si="100"/>
        <v>40</v>
      </c>
      <c r="AQ135" s="643">
        <f t="shared" si="100"/>
        <v>30</v>
      </c>
      <c r="AR135" s="516">
        <f t="shared" si="100"/>
        <v>105</v>
      </c>
      <c r="AS135" s="516">
        <f t="shared" si="100"/>
        <v>255</v>
      </c>
      <c r="AT135" s="516">
        <f t="shared" si="100"/>
        <v>0</v>
      </c>
      <c r="AU135" s="516">
        <f t="shared" si="100"/>
        <v>0</v>
      </c>
      <c r="AV135" s="643">
        <f t="shared" si="100"/>
        <v>30</v>
      </c>
      <c r="AW135" s="516">
        <f t="shared" si="100"/>
        <v>25</v>
      </c>
      <c r="AX135" s="516">
        <f t="shared" si="100"/>
        <v>110</v>
      </c>
      <c r="AY135" s="516">
        <f t="shared" si="100"/>
        <v>0</v>
      </c>
      <c r="AZ135" s="516">
        <f t="shared" si="100"/>
        <v>60</v>
      </c>
      <c r="BA135" s="643">
        <f t="shared" si="100"/>
        <v>30</v>
      </c>
      <c r="BB135" s="189">
        <f>SUM(BC135:BF135)</f>
        <v>3244</v>
      </c>
      <c r="BC135" s="189">
        <f>BC15+BC43+BC114+BC127+BC109+BC100+BC26+BC95+BC77</f>
        <v>1029</v>
      </c>
      <c r="BD135" s="189">
        <f>BD15+BD43+BD114+BD127+BD109+BD100+BD26+BD95+BD77</f>
        <v>1945</v>
      </c>
      <c r="BE135" s="189">
        <f>BE15+BE43+BE114+BE127+BE109+BE100+BE26+BE95+BE77</f>
        <v>45</v>
      </c>
      <c r="BF135" s="189">
        <f>BF15+BF43+BF114+BF127+BF109+BF100+BF26+BF95+BF77</f>
        <v>225</v>
      </c>
      <c r="BG135" s="773">
        <f>BG15+BG43+BG114+BG127+BG109+BG100+BG95+BG26+BG77</f>
        <v>300</v>
      </c>
      <c r="BH135" s="348" t="e">
        <f>SUM(BH128:BH134,#REF!,#REF!,BH102:BH108,BH21:BH22,BH24:BH24,BH17:BH19)</f>
        <v>#REF!</v>
      </c>
      <c r="BI135" s="349" t="e">
        <f>SUM(BI128:BI134,#REF!,#REF!,BI102:BI108,BI21:BI22,BI24:BI24,BI17:BI19)</f>
        <v>#REF!</v>
      </c>
      <c r="BJ135" s="348" t="e">
        <f>SUM(BJ128:BJ134,#REF!,#REF!,BJ102:BJ108,BJ21:BJ22,BJ24:BJ24,BJ17:BJ19)</f>
        <v>#REF!</v>
      </c>
      <c r="BK135" s="349" t="e">
        <f>SUM(BK128:BK134,#REF!,#REF!,BK102:BK108,BK21:BK22,BK24:BK24,BK17:BK19)</f>
        <v>#REF!</v>
      </c>
      <c r="BL135" s="348" t="e">
        <f>SUM(BL128:BL134,#REF!,#REF!,BL102:BL108,BL21:BL22,BL24:BL24,BL17:BL19)</f>
        <v>#REF!</v>
      </c>
      <c r="BM135" s="349" t="e">
        <f>SUM(BM128:BM134,#REF!,#REF!,BM102:BM108,BM21:BM22,BM24:BM24,BM17:BM19)</f>
        <v>#REF!</v>
      </c>
      <c r="BN135" s="348" t="e">
        <f>SUM(BN128:BN134,#REF!,#REF!,BN102:BN108,BN21:BN22,BN24:BN24,BN17:BN19)</f>
        <v>#REF!</v>
      </c>
      <c r="BO135" s="349" t="e">
        <f>SUM(BO128:BO134,#REF!,#REF!,BO102:BO108,BO21:BO22,BO24:BO24,BO17:BO19)</f>
        <v>#REF!</v>
      </c>
      <c r="BP135" s="348" t="e">
        <f>SUM(BP128:BP134,#REF!,#REF!,BP102:BP108,BP21:BP22,BP24:BP24,BP17:BP19)</f>
        <v>#REF!</v>
      </c>
      <c r="BQ135" s="350" t="e">
        <f>SUM(BQ128:BQ134,#REF!,#REF!,BQ102:BQ108,BQ21:BQ22,BQ24:BQ24,BQ17:BQ19)</f>
        <v>#REF!</v>
      </c>
      <c r="BR135" s="348" t="e">
        <f>SUM(BR128:BR134,#REF!,#REF!,BR102:BR108,BR21:BR22,BR24:BR24,BR17:BR19)</f>
        <v>#REF!</v>
      </c>
      <c r="BS135" s="349" t="e">
        <f>SUM(BS128:BS134,#REF!,#REF!,BS102:BS108,BS21:BS22,BS24:BS24,BS17:BS19)</f>
        <v>#REF!</v>
      </c>
      <c r="BT135" s="348" t="e">
        <f>SUM(BT128:BT134,#REF!,#REF!,BT102:BT108,BT21:BT22,BT24:BT24,BT17:BT19)</f>
        <v>#REF!</v>
      </c>
      <c r="BU135" s="349" t="e">
        <f>SUM(BU128:BU134,#REF!,#REF!,BU102:BU108,BU21:BU22,BU24:BU24,BU17:BU19)</f>
        <v>#REF!</v>
      </c>
      <c r="BV135" s="348" t="e">
        <f>SUM(BV128:BV134,#REF!,#REF!,BV102:BV108,BV21:BV22,BV24:BV24,BV17:BV19)</f>
        <v>#REF!</v>
      </c>
      <c r="BW135" s="349" t="e">
        <f>SUM(BW128:BW134,#REF!,#REF!,BW102:BW108,BW21:BW22,BW24:BW24,BW17:BW19)</f>
        <v>#REF!</v>
      </c>
      <c r="BX135" s="620">
        <f>BX15+BX43+BX127</f>
        <v>46</v>
      </c>
      <c r="BY135" s="623">
        <f>BX135*100/BG135</f>
        <v>15.333333333333334</v>
      </c>
      <c r="BZ135" s="348"/>
      <c r="CA135" s="349"/>
      <c r="CB135" s="351"/>
      <c r="CC135" s="349"/>
      <c r="CD135" s="348"/>
      <c r="CE135" s="349"/>
      <c r="CF135" s="351"/>
      <c r="CG135" s="352"/>
      <c r="CH135" s="348"/>
      <c r="CI135" s="349"/>
      <c r="CJ135" s="348"/>
      <c r="CK135" s="349"/>
      <c r="CL135" s="351"/>
      <c r="CM135" s="352"/>
      <c r="CN135" s="348"/>
      <c r="CO135" s="349"/>
      <c r="CP135" s="353"/>
      <c r="CQ135" s="349"/>
      <c r="CR135" s="354"/>
      <c r="CS135" s="349"/>
      <c r="CT135" s="348"/>
      <c r="CU135" s="349"/>
      <c r="CV135" s="348"/>
      <c r="CW135" s="349"/>
      <c r="CX135" s="348">
        <f>CX127+CX43+CX15</f>
        <v>30</v>
      </c>
      <c r="CY135" s="349">
        <f t="shared" si="95"/>
        <v>129.76</v>
      </c>
      <c r="CZ135" s="355">
        <f t="shared" si="96"/>
        <v>72.088888888888889</v>
      </c>
      <c r="DA135" s="356">
        <f t="shared" si="97"/>
        <v>1.2</v>
      </c>
      <c r="DB135" s="355">
        <f t="shared" si="98"/>
        <v>0.66666666666666663</v>
      </c>
      <c r="DC135" s="355">
        <f>CZ135+DB135</f>
        <v>72.75555555555556</v>
      </c>
      <c r="DD135" s="23"/>
      <c r="DE135" s="23"/>
      <c r="DF135" s="23"/>
      <c r="DG135" s="108">
        <f>DG127+DG43+DG15</f>
        <v>210</v>
      </c>
      <c r="DH135" s="626">
        <f>SUM(DH127+DH43+DH15)</f>
        <v>19</v>
      </c>
      <c r="DI135" s="629">
        <f>SUM(DI127+DI43+DI15)</f>
        <v>10.555555555555555</v>
      </c>
      <c r="DJ135" s="632">
        <f>DJ127+DJ43+DJ15</f>
        <v>41.5</v>
      </c>
      <c r="DK135" s="613">
        <f>DJ135*100/133</f>
        <v>31.203007518796994</v>
      </c>
      <c r="DL135" s="632">
        <f>DL127+DL43+DL15</f>
        <v>16.5</v>
      </c>
      <c r="DM135" s="613">
        <f>DL135*100/133</f>
        <v>12.406015037593985</v>
      </c>
      <c r="DN135" s="83"/>
      <c r="DO135" s="84"/>
      <c r="DP135" s="84"/>
      <c r="DQ135" s="84"/>
      <c r="DR135" s="88"/>
      <c r="DS135" s="88"/>
      <c r="DT135" s="88"/>
      <c r="DU135" s="88"/>
      <c r="DV135" s="88"/>
      <c r="DW135" s="88"/>
      <c r="DX135" s="88"/>
      <c r="DY135" s="88"/>
      <c r="DZ135" s="88"/>
      <c r="EA135" s="88"/>
      <c r="EB135" s="120"/>
      <c r="EC135" s="121"/>
      <c r="ED135" s="122"/>
      <c r="EE135" s="410"/>
      <c r="EF135" s="88"/>
    </row>
    <row r="136" spans="1:141" ht="18" customHeight="1" thickBot="1">
      <c r="A136" s="582"/>
      <c r="B136" s="582"/>
      <c r="C136" s="582"/>
      <c r="D136" s="616">
        <f>SUM(D135:G135)</f>
        <v>274</v>
      </c>
      <c r="E136" s="616"/>
      <c r="F136" s="616"/>
      <c r="G136" s="616"/>
      <c r="H136" s="643"/>
      <c r="I136" s="616">
        <f>SUM(I135:L135)</f>
        <v>335</v>
      </c>
      <c r="J136" s="616"/>
      <c r="K136" s="616"/>
      <c r="L136" s="616"/>
      <c r="M136" s="643"/>
      <c r="N136" s="617">
        <f>SUM(N135:Q135)</f>
        <v>305</v>
      </c>
      <c r="O136" s="617"/>
      <c r="P136" s="617"/>
      <c r="Q136" s="617"/>
      <c r="R136" s="643"/>
      <c r="S136" s="617">
        <f>SUM(S135:V135)</f>
        <v>340</v>
      </c>
      <c r="T136" s="617"/>
      <c r="U136" s="617"/>
      <c r="V136" s="617"/>
      <c r="W136" s="643"/>
      <c r="X136" s="618">
        <f>SUM(X135:AA135)</f>
        <v>350</v>
      </c>
      <c r="Y136" s="618"/>
      <c r="Z136" s="618"/>
      <c r="AA136" s="618"/>
      <c r="AB136" s="643"/>
      <c r="AC136" s="618">
        <f>SUM(AC135:AF135)</f>
        <v>360</v>
      </c>
      <c r="AD136" s="618"/>
      <c r="AE136" s="618"/>
      <c r="AF136" s="618"/>
      <c r="AG136" s="643"/>
      <c r="AH136" s="619">
        <f>SUM(AH135:AK135)</f>
        <v>345</v>
      </c>
      <c r="AI136" s="619"/>
      <c r="AJ136" s="619"/>
      <c r="AK136" s="619"/>
      <c r="AL136" s="643"/>
      <c r="AM136" s="619">
        <f>SUM(AM135:AP135)</f>
        <v>380</v>
      </c>
      <c r="AN136" s="619"/>
      <c r="AO136" s="619"/>
      <c r="AP136" s="619"/>
      <c r="AQ136" s="643"/>
      <c r="AR136" s="650">
        <f>SUM(AR135:AU135)</f>
        <v>360</v>
      </c>
      <c r="AS136" s="650"/>
      <c r="AT136" s="650"/>
      <c r="AU136" s="650"/>
      <c r="AV136" s="643"/>
      <c r="AW136" s="650">
        <f>SUM(AW135:AZ135)</f>
        <v>195</v>
      </c>
      <c r="AX136" s="650"/>
      <c r="AY136" s="650"/>
      <c r="AZ136" s="650"/>
      <c r="BA136" s="643"/>
      <c r="BB136" s="647">
        <f>D137+N137+X137+AH137+AR137</f>
        <v>3244</v>
      </c>
      <c r="BC136" s="647"/>
      <c r="BD136" s="647"/>
      <c r="BE136" s="647"/>
      <c r="BF136" s="647"/>
      <c r="BG136" s="773" t="e">
        <f>#REF!+BG18+BG60+#REF!+BG128</f>
        <v>#REF!</v>
      </c>
      <c r="BH136" s="648" t="e">
        <f>BI135</f>
        <v>#REF!</v>
      </c>
      <c r="BI136" s="649"/>
      <c r="BJ136" s="644" t="e">
        <f>BK135+BM135+BO135</f>
        <v>#REF!</v>
      </c>
      <c r="BK136" s="645"/>
      <c r="BL136" s="645"/>
      <c r="BM136" s="645"/>
      <c r="BN136" s="645"/>
      <c r="BO136" s="645"/>
      <c r="BP136" s="639" t="e">
        <f>BQ135+BS135</f>
        <v>#REF!</v>
      </c>
      <c r="BQ136" s="639"/>
      <c r="BR136" s="639"/>
      <c r="BS136" s="639"/>
      <c r="BT136" s="639" t="e">
        <f>BU135+BW135</f>
        <v>#REF!</v>
      </c>
      <c r="BU136" s="639"/>
      <c r="BV136" s="639"/>
      <c r="BW136" s="639"/>
      <c r="BX136" s="621"/>
      <c r="BY136" s="624"/>
      <c r="BZ136" s="107"/>
      <c r="CA136" s="120"/>
      <c r="CB136" s="23"/>
      <c r="CC136" s="120"/>
      <c r="CD136" s="107"/>
      <c r="CE136" s="120"/>
      <c r="CF136" s="23"/>
      <c r="CG136" s="215"/>
      <c r="CH136" s="107"/>
      <c r="CI136" s="120"/>
      <c r="CJ136" s="107"/>
      <c r="CK136" s="120"/>
      <c r="CL136" s="23"/>
      <c r="CM136" s="215"/>
      <c r="CN136" s="107"/>
      <c r="CO136" s="120"/>
      <c r="CP136" s="184"/>
      <c r="CQ136" s="120"/>
      <c r="CR136" s="101"/>
      <c r="CS136" s="120"/>
      <c r="CT136" s="107"/>
      <c r="CU136" s="120"/>
      <c r="CV136" s="107"/>
      <c r="CW136" s="120"/>
      <c r="CX136" s="358" t="s">
        <v>95</v>
      </c>
      <c r="CY136" s="637" t="s">
        <v>237</v>
      </c>
      <c r="CZ136" s="635" t="s">
        <v>238</v>
      </c>
      <c r="DA136" s="637" t="s">
        <v>237</v>
      </c>
      <c r="DB136" s="635" t="s">
        <v>238</v>
      </c>
      <c r="DC136" s="635" t="s">
        <v>239</v>
      </c>
      <c r="DD136" s="23"/>
      <c r="DE136" s="23"/>
      <c r="DF136" s="23"/>
      <c r="DG136" s="107"/>
      <c r="DH136" s="627"/>
      <c r="DI136" s="630"/>
      <c r="DJ136" s="633"/>
      <c r="DK136" s="614"/>
      <c r="DL136" s="633"/>
      <c r="DM136" s="614"/>
      <c r="DN136" s="83"/>
      <c r="DO136" s="84"/>
      <c r="DP136" s="84"/>
      <c r="DQ136" s="84"/>
      <c r="DR136" s="88"/>
      <c r="DS136" s="88"/>
      <c r="DT136" s="88"/>
      <c r="DU136" s="88"/>
      <c r="DV136" s="88"/>
      <c r="DW136" s="88"/>
      <c r="DX136" s="88"/>
      <c r="DY136" s="88"/>
      <c r="DZ136" s="88"/>
      <c r="EA136" s="88"/>
      <c r="EB136" s="120"/>
      <c r="EC136" s="121"/>
      <c r="ED136" s="122"/>
      <c r="EE136" s="410"/>
      <c r="EF136" s="88"/>
      <c r="EI136" s="5">
        <f>BB136/25</f>
        <v>129.76</v>
      </c>
      <c r="EK136" s="507"/>
    </row>
    <row r="137" spans="1:141" ht="18" customHeight="1" thickBot="1">
      <c r="A137" s="582"/>
      <c r="B137" s="582"/>
      <c r="C137" s="582"/>
      <c r="D137" s="609">
        <f>D136+I136</f>
        <v>609</v>
      </c>
      <c r="E137" s="609"/>
      <c r="F137" s="609"/>
      <c r="G137" s="609"/>
      <c r="H137" s="609"/>
      <c r="I137" s="609"/>
      <c r="J137" s="609"/>
      <c r="K137" s="609"/>
      <c r="L137" s="609"/>
      <c r="M137" s="359">
        <f>H135+M135</f>
        <v>60</v>
      </c>
      <c r="N137" s="609">
        <f>N136+S136</f>
        <v>645</v>
      </c>
      <c r="O137" s="609"/>
      <c r="P137" s="609"/>
      <c r="Q137" s="609"/>
      <c r="R137" s="609"/>
      <c r="S137" s="609"/>
      <c r="T137" s="609"/>
      <c r="U137" s="609"/>
      <c r="V137" s="609"/>
      <c r="W137" s="359">
        <f>R135+W135</f>
        <v>60</v>
      </c>
      <c r="X137" s="609">
        <f>X136+AC136</f>
        <v>710</v>
      </c>
      <c r="Y137" s="609"/>
      <c r="Z137" s="609"/>
      <c r="AA137" s="609"/>
      <c r="AB137" s="609"/>
      <c r="AC137" s="609"/>
      <c r="AD137" s="609"/>
      <c r="AE137" s="609"/>
      <c r="AF137" s="609"/>
      <c r="AG137" s="359">
        <f>AB135+AG135</f>
        <v>60</v>
      </c>
      <c r="AH137" s="609">
        <f>AH136+AM136</f>
        <v>725</v>
      </c>
      <c r="AI137" s="609"/>
      <c r="AJ137" s="609"/>
      <c r="AK137" s="609"/>
      <c r="AL137" s="609"/>
      <c r="AM137" s="609"/>
      <c r="AN137" s="609"/>
      <c r="AO137" s="609"/>
      <c r="AP137" s="609"/>
      <c r="AQ137" s="359">
        <f>AL135+AQ135</f>
        <v>60</v>
      </c>
      <c r="AR137" s="609">
        <f>AR136+AW136</f>
        <v>555</v>
      </c>
      <c r="AS137" s="609"/>
      <c r="AT137" s="609"/>
      <c r="AU137" s="609"/>
      <c r="AV137" s="609"/>
      <c r="AW137" s="609"/>
      <c r="AX137" s="609"/>
      <c r="AY137" s="609"/>
      <c r="AZ137" s="609"/>
      <c r="BA137" s="359">
        <f>AV135+BA135</f>
        <v>60</v>
      </c>
      <c r="BB137" s="647"/>
      <c r="BC137" s="647"/>
      <c r="BD137" s="647"/>
      <c r="BE137" s="647"/>
      <c r="BF137" s="647"/>
      <c r="BG137" s="773" t="e">
        <f>#REF!+BG19+BG34+BG127+BG132</f>
        <v>#REF!</v>
      </c>
      <c r="BH137" s="537" t="e">
        <f>BH135</f>
        <v>#REF!</v>
      </c>
      <c r="BI137" s="538"/>
      <c r="BJ137" s="582" t="e">
        <f>BJ135+BL135+BN135</f>
        <v>#REF!</v>
      </c>
      <c r="BK137" s="582"/>
      <c r="BL137" s="582"/>
      <c r="BM137" s="582"/>
      <c r="BN137" s="582"/>
      <c r="BO137" s="537"/>
      <c r="BP137" s="582" t="e">
        <f>BP135+BR135</f>
        <v>#REF!</v>
      </c>
      <c r="BQ137" s="582"/>
      <c r="BR137" s="582"/>
      <c r="BS137" s="582"/>
      <c r="BT137" s="582" t="e">
        <f>BT135+BV135</f>
        <v>#REF!</v>
      </c>
      <c r="BU137" s="582"/>
      <c r="BV137" s="582"/>
      <c r="BW137" s="582"/>
      <c r="BX137" s="622"/>
      <c r="BY137" s="625"/>
      <c r="BZ137" s="107"/>
      <c r="CA137" s="120"/>
      <c r="CB137" s="23"/>
      <c r="CC137" s="120"/>
      <c r="CD137" s="107"/>
      <c r="CE137" s="120"/>
      <c r="CF137" s="23"/>
      <c r="CG137" s="215"/>
      <c r="CH137" s="107"/>
      <c r="CI137" s="120"/>
      <c r="CJ137" s="107"/>
      <c r="CK137" s="120"/>
      <c r="CL137" s="23"/>
      <c r="CM137" s="215"/>
      <c r="CN137" s="107"/>
      <c r="CO137" s="120"/>
      <c r="CP137" s="184"/>
      <c r="CQ137" s="120"/>
      <c r="CR137" s="101"/>
      <c r="CS137" s="120"/>
      <c r="CT137" s="107"/>
      <c r="CU137" s="120"/>
      <c r="CV137" s="107"/>
      <c r="CW137" s="120"/>
      <c r="CX137" s="360"/>
      <c r="CY137" s="638"/>
      <c r="CZ137" s="636"/>
      <c r="DA137" s="638"/>
      <c r="DB137" s="636"/>
      <c r="DC137" s="636"/>
      <c r="DD137" s="23"/>
      <c r="DE137" s="23"/>
      <c r="DF137" s="23"/>
      <c r="DG137" s="107"/>
      <c r="DH137" s="628"/>
      <c r="DI137" s="631"/>
      <c r="DJ137" s="634"/>
      <c r="DK137" s="615"/>
      <c r="DL137" s="634"/>
      <c r="DM137" s="615"/>
      <c r="DN137" s="83"/>
      <c r="DO137" s="84"/>
      <c r="DP137" s="84"/>
      <c r="DQ137" s="84"/>
      <c r="DR137" s="88"/>
      <c r="DS137" s="88"/>
      <c r="DT137" s="88"/>
      <c r="DU137" s="88"/>
      <c r="DV137" s="88"/>
      <c r="DW137" s="88"/>
      <c r="DX137" s="88"/>
      <c r="DY137" s="88"/>
      <c r="DZ137" s="88"/>
      <c r="EA137" s="88"/>
      <c r="EB137" s="120"/>
      <c r="EC137" s="121"/>
      <c r="ED137" s="122"/>
      <c r="EE137" s="410"/>
      <c r="EF137" s="88"/>
      <c r="EK137" s="508"/>
    </row>
    <row r="138" spans="1:141" ht="18" customHeight="1" thickBot="1">
      <c r="C138" s="505"/>
      <c r="D138" s="43"/>
      <c r="E138" s="43"/>
      <c r="F138" s="43"/>
      <c r="G138" s="43"/>
      <c r="H138" s="43"/>
      <c r="I138" s="43"/>
      <c r="J138" s="43"/>
      <c r="K138" s="43"/>
      <c r="L138" s="43"/>
      <c r="M138" s="44"/>
      <c r="N138" s="43"/>
      <c r="O138" s="43"/>
      <c r="P138" s="43"/>
      <c r="Q138" s="43"/>
      <c r="R138" s="43"/>
      <c r="S138" s="43"/>
      <c r="T138" s="43"/>
      <c r="U138" s="43"/>
      <c r="V138" s="43"/>
      <c r="W138" s="44"/>
      <c r="X138" s="43"/>
      <c r="Y138" s="43"/>
      <c r="Z138" s="43"/>
      <c r="AA138" s="43"/>
      <c r="AB138" s="43"/>
      <c r="AC138" s="43"/>
      <c r="AD138" s="43"/>
      <c r="AE138" s="43"/>
      <c r="AF138" s="43"/>
      <c r="AG138" s="44"/>
      <c r="AH138" s="43"/>
      <c r="AI138" s="43"/>
      <c r="AJ138" s="43"/>
      <c r="AK138" s="43"/>
      <c r="AL138" s="43"/>
      <c r="AM138" s="43"/>
      <c r="AN138" s="43"/>
      <c r="AO138" s="43"/>
      <c r="AP138" s="43"/>
      <c r="AQ138" s="44"/>
      <c r="AR138" s="43"/>
      <c r="AS138" s="43"/>
      <c r="AT138" s="43"/>
      <c r="AU138" s="43"/>
      <c r="AV138" s="43"/>
      <c r="AW138" s="43"/>
      <c r="AX138" s="43"/>
      <c r="AY138" s="43"/>
      <c r="AZ138" s="43"/>
      <c r="BA138" s="44"/>
      <c r="BB138" s="43"/>
      <c r="BC138" s="43"/>
      <c r="BD138" s="43"/>
      <c r="BE138" s="43"/>
      <c r="BF138" s="43"/>
      <c r="BG138" s="44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6"/>
      <c r="BY138" s="38"/>
      <c r="BZ138" s="36"/>
      <c r="CA138" s="6"/>
      <c r="CB138" s="24"/>
      <c r="CC138" s="6"/>
      <c r="CF138" s="24"/>
      <c r="CG138" s="51"/>
      <c r="CL138" s="24"/>
      <c r="CM138" s="51"/>
      <c r="CX138" s="46"/>
      <c r="CY138" s="47"/>
      <c r="CZ138" s="48"/>
      <c r="DA138" s="47"/>
      <c r="DB138" s="48"/>
      <c r="DC138" s="48"/>
      <c r="DD138" s="24"/>
      <c r="DE138" s="24"/>
      <c r="DF138" s="24"/>
      <c r="DG138" s="36"/>
      <c r="DH138" s="501"/>
      <c r="DI138" s="502"/>
      <c r="DJ138" s="503"/>
      <c r="DK138" s="504"/>
      <c r="DL138" s="503"/>
      <c r="DM138" s="504"/>
      <c r="DO138" s="24"/>
      <c r="DP138" s="24"/>
      <c r="DQ138" s="24"/>
      <c r="EI138" s="5">
        <f>1744/25</f>
        <v>69.760000000000005</v>
      </c>
      <c r="EK138" s="508"/>
    </row>
    <row r="139" spans="1:141" ht="13.5" thickBot="1">
      <c r="A139" s="744"/>
      <c r="B139" s="744"/>
      <c r="H139" s="33"/>
      <c r="M139" s="33"/>
      <c r="R139" s="33"/>
      <c r="W139" s="33"/>
      <c r="AB139" s="33"/>
      <c r="AG139" s="34"/>
      <c r="AH139" s="5"/>
      <c r="AI139" s="5"/>
      <c r="AJ139" s="5"/>
      <c r="AK139" s="5"/>
      <c r="AL139" s="33"/>
      <c r="AM139" s="5"/>
      <c r="AN139" s="5"/>
      <c r="AO139" s="5"/>
      <c r="AP139" s="5"/>
      <c r="AQ139" s="33"/>
      <c r="AR139" s="5"/>
      <c r="AS139" s="5"/>
      <c r="AT139" s="5"/>
      <c r="AU139" s="5"/>
      <c r="AW139" s="5"/>
      <c r="AX139" s="5"/>
      <c r="AY139" s="5"/>
      <c r="AZ139" s="5"/>
      <c r="EK139" s="508"/>
    </row>
    <row r="140" spans="1:141" ht="18" customHeight="1">
      <c r="A140" s="36"/>
      <c r="B140" s="36"/>
      <c r="C140" s="505"/>
      <c r="D140" s="43"/>
      <c r="E140" s="43"/>
      <c r="F140" s="43"/>
      <c r="G140" s="43"/>
      <c r="H140" s="43"/>
      <c r="I140" s="43"/>
      <c r="J140" s="43"/>
      <c r="K140" s="43"/>
      <c r="L140" s="43"/>
      <c r="M140" s="44"/>
      <c r="N140" s="43"/>
      <c r="O140" s="43"/>
      <c r="P140" s="43"/>
      <c r="Q140" s="43"/>
      <c r="R140" s="43"/>
      <c r="S140" s="43"/>
      <c r="T140" s="43"/>
      <c r="U140" s="43"/>
      <c r="V140" s="43"/>
      <c r="W140" s="44"/>
      <c r="X140" s="43"/>
      <c r="Y140" s="43"/>
      <c r="Z140" s="43"/>
      <c r="AA140" s="43"/>
      <c r="AB140" s="43"/>
      <c r="AC140" s="43"/>
      <c r="AD140" s="43"/>
      <c r="AE140" s="43"/>
      <c r="AF140" s="43"/>
      <c r="AG140" s="44"/>
      <c r="AH140" s="43"/>
      <c r="AI140" s="43"/>
      <c r="AJ140" s="43"/>
      <c r="AK140" s="43"/>
      <c r="AL140" s="43"/>
      <c r="AM140" s="43"/>
      <c r="AN140" s="43"/>
      <c r="AO140" s="43"/>
      <c r="AP140" s="43"/>
      <c r="AQ140" s="44"/>
      <c r="AR140" s="43"/>
      <c r="AS140" s="43"/>
      <c r="AT140" s="43"/>
      <c r="AU140" s="43"/>
      <c r="AV140" s="43"/>
      <c r="AW140" s="43"/>
      <c r="AX140" s="43"/>
      <c r="AY140" s="43"/>
      <c r="AZ140" s="43"/>
      <c r="BA140" s="44"/>
      <c r="BB140" s="43"/>
      <c r="BC140" s="43"/>
      <c r="BD140" s="43"/>
      <c r="BE140" s="43"/>
      <c r="BF140" s="43"/>
      <c r="BG140" s="44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6"/>
      <c r="BY140" s="38"/>
      <c r="BZ140" s="36"/>
      <c r="CA140" s="6"/>
      <c r="CB140" s="24"/>
      <c r="CC140" s="6"/>
      <c r="CF140" s="24"/>
      <c r="CG140" s="51"/>
      <c r="CL140" s="24"/>
      <c r="CM140" s="51"/>
      <c r="CX140" s="46"/>
      <c r="CY140" s="47"/>
      <c r="CZ140" s="48"/>
      <c r="DA140" s="47"/>
      <c r="DB140" s="48"/>
      <c r="DC140" s="48"/>
      <c r="DD140" s="24"/>
      <c r="DE140" s="24"/>
      <c r="DF140" s="24"/>
      <c r="DG140" s="36"/>
      <c r="DH140" s="7"/>
      <c r="DJ140" s="6"/>
      <c r="DK140" s="49"/>
      <c r="DM140" s="49"/>
      <c r="DO140" s="24"/>
      <c r="DP140" s="24"/>
      <c r="DQ140" s="24"/>
    </row>
    <row r="141" spans="1:141" ht="18" customHeight="1">
      <c r="A141" s="36"/>
      <c r="B141" s="24" t="s">
        <v>386</v>
      </c>
      <c r="C141" s="505"/>
      <c r="D141" s="43"/>
      <c r="E141" s="43"/>
      <c r="F141" s="43"/>
      <c r="G141" s="43"/>
      <c r="H141" s="43"/>
      <c r="I141" s="43"/>
      <c r="J141" s="43"/>
      <c r="K141" s="43"/>
      <c r="L141" s="43"/>
      <c r="M141" s="44"/>
      <c r="N141" s="43"/>
      <c r="O141" s="43"/>
      <c r="P141" s="43"/>
      <c r="Q141" s="43"/>
      <c r="R141" s="43"/>
      <c r="S141" s="43"/>
      <c r="T141" s="43"/>
      <c r="U141" s="43"/>
      <c r="V141" s="43"/>
      <c r="W141" s="44"/>
      <c r="X141" s="43"/>
      <c r="Y141" s="43"/>
      <c r="Z141" s="43"/>
      <c r="AA141" s="43"/>
      <c r="AB141" s="43"/>
      <c r="AC141" s="43"/>
      <c r="AD141" s="43"/>
      <c r="AE141" s="43"/>
      <c r="AF141" s="43"/>
      <c r="AG141" s="44"/>
      <c r="AH141" s="45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3"/>
      <c r="BC141" s="43"/>
      <c r="BD141" s="43"/>
      <c r="BE141" s="43"/>
      <c r="BF141" s="43"/>
      <c r="BG141" s="44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6"/>
      <c r="BY141" s="38"/>
      <c r="BZ141" s="36"/>
      <c r="CA141" s="6"/>
      <c r="CB141" s="24"/>
      <c r="CC141" s="6"/>
      <c r="CF141" s="24"/>
      <c r="CG141" s="51"/>
      <c r="CL141" s="24"/>
      <c r="CM141" s="51"/>
      <c r="CX141" s="46"/>
      <c r="CY141" s="47"/>
      <c r="CZ141" s="48"/>
      <c r="DA141" s="47"/>
      <c r="DB141" s="48"/>
      <c r="DC141" s="48"/>
      <c r="DD141" s="24"/>
      <c r="DE141" s="24"/>
      <c r="DF141" s="24"/>
      <c r="DG141" s="36"/>
      <c r="DH141" s="7"/>
      <c r="DJ141" s="6"/>
      <c r="DK141" s="49"/>
      <c r="DM141" s="49"/>
      <c r="DO141" s="24"/>
      <c r="DP141" s="24"/>
      <c r="DQ141" s="24"/>
      <c r="EC141" s="5" t="s">
        <v>282</v>
      </c>
      <c r="ED141" s="7">
        <v>13</v>
      </c>
    </row>
    <row r="142" spans="1:141" ht="18" customHeight="1">
      <c r="A142" s="36"/>
      <c r="B142" s="24"/>
      <c r="C142" s="505"/>
      <c r="D142" s="43"/>
      <c r="E142" s="43"/>
      <c r="F142" s="43"/>
      <c r="G142" s="43"/>
      <c r="H142" s="43"/>
      <c r="I142" s="43"/>
      <c r="J142" s="43"/>
      <c r="K142" s="43"/>
      <c r="L142" s="43"/>
      <c r="M142" s="44"/>
      <c r="N142" s="43"/>
      <c r="O142" s="43"/>
      <c r="P142" s="43"/>
      <c r="Q142" s="43"/>
      <c r="R142" s="43"/>
      <c r="S142" s="43"/>
      <c r="T142" s="43"/>
      <c r="U142" s="43"/>
      <c r="V142" s="43"/>
      <c r="W142" s="44"/>
      <c r="X142" s="43"/>
      <c r="Y142" s="43"/>
      <c r="Z142" s="43"/>
      <c r="AA142" s="43"/>
      <c r="AB142" s="43"/>
      <c r="AC142" s="43"/>
      <c r="AD142" s="43"/>
      <c r="AE142" s="43"/>
      <c r="AF142" s="43"/>
      <c r="AG142" s="44"/>
      <c r="AH142" s="45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3"/>
      <c r="BC142" s="43"/>
      <c r="BD142" s="43"/>
      <c r="BE142" s="43"/>
      <c r="BF142" s="43"/>
      <c r="BG142" s="44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6"/>
      <c r="BY142" s="38"/>
      <c r="BZ142" s="36"/>
      <c r="CA142" s="6"/>
      <c r="CB142" s="24"/>
      <c r="CC142" s="6"/>
      <c r="CF142" s="24"/>
      <c r="CG142" s="51"/>
      <c r="CL142" s="24"/>
      <c r="CM142" s="51"/>
      <c r="CX142" s="46"/>
      <c r="CY142" s="47"/>
      <c r="CZ142" s="48"/>
      <c r="DA142" s="47"/>
      <c r="DB142" s="48"/>
      <c r="DC142" s="48"/>
      <c r="DD142" s="24"/>
      <c r="DE142" s="24"/>
      <c r="DF142" s="24"/>
      <c r="DG142" s="36"/>
      <c r="DH142" s="7"/>
      <c r="DJ142" s="6"/>
      <c r="DK142" s="49"/>
      <c r="DM142" s="49"/>
      <c r="DO142" s="24"/>
      <c r="DP142" s="24"/>
      <c r="DQ142" s="24"/>
      <c r="EC142" s="5" t="s">
        <v>235</v>
      </c>
      <c r="ED142" s="7">
        <v>5</v>
      </c>
    </row>
    <row r="143" spans="1:141" ht="18" customHeight="1">
      <c r="A143" s="36"/>
      <c r="B143" s="24" t="s">
        <v>387</v>
      </c>
      <c r="C143" s="505"/>
      <c r="D143" s="43"/>
      <c r="E143" s="43"/>
      <c r="F143" s="43"/>
      <c r="G143" s="43"/>
      <c r="H143" s="43"/>
      <c r="I143" s="43"/>
      <c r="J143" s="43"/>
      <c r="K143" s="43"/>
      <c r="L143" s="43"/>
      <c r="M143" s="44"/>
      <c r="N143" s="43"/>
      <c r="O143" s="43"/>
      <c r="P143" s="43"/>
      <c r="Q143" s="43"/>
      <c r="R143" s="43"/>
      <c r="S143" s="43"/>
      <c r="T143" s="43"/>
      <c r="U143" s="43"/>
      <c r="V143" s="43"/>
      <c r="W143" s="44"/>
      <c r="X143" s="43"/>
      <c r="Y143" s="43"/>
      <c r="Z143" s="43"/>
      <c r="AA143" s="43"/>
      <c r="AB143" s="43"/>
      <c r="AC143" s="43"/>
      <c r="AD143" s="43"/>
      <c r="AE143" s="43"/>
      <c r="AF143" s="43"/>
      <c r="AG143" s="44"/>
      <c r="AH143" s="45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3"/>
      <c r="BC143" s="43"/>
      <c r="BD143" s="43"/>
      <c r="BE143" s="43"/>
      <c r="BF143" s="43"/>
      <c r="BG143" s="44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6"/>
      <c r="BY143" s="38"/>
      <c r="BZ143" s="36"/>
      <c r="CA143" s="6"/>
      <c r="CB143" s="24"/>
      <c r="CC143" s="6"/>
      <c r="CF143" s="24"/>
      <c r="CG143" s="51"/>
      <c r="CL143" s="24"/>
      <c r="CM143" s="51"/>
      <c r="CX143" s="46"/>
      <c r="CY143" s="47"/>
      <c r="CZ143" s="48"/>
      <c r="DA143" s="47"/>
      <c r="DB143" s="48"/>
      <c r="DC143" s="48"/>
      <c r="DD143" s="24"/>
      <c r="DE143" s="24"/>
      <c r="DF143" s="24"/>
      <c r="DG143" s="36"/>
      <c r="DH143" s="7"/>
      <c r="DJ143" s="6"/>
      <c r="DK143" s="49"/>
      <c r="DM143" s="49"/>
      <c r="DO143" s="24"/>
      <c r="DP143" s="24"/>
      <c r="DQ143" s="24"/>
    </row>
    <row r="144" spans="1:141" ht="18" customHeight="1">
      <c r="A144" s="36"/>
      <c r="C144" s="505"/>
      <c r="D144" s="43"/>
      <c r="E144" s="43"/>
      <c r="F144" s="43"/>
      <c r="G144" s="43"/>
      <c r="H144" s="43"/>
      <c r="I144" s="43"/>
      <c r="J144" s="43"/>
      <c r="K144" s="43"/>
      <c r="L144" s="43"/>
      <c r="M144" s="44"/>
      <c r="N144" s="43"/>
      <c r="O144" s="43"/>
      <c r="P144" s="43"/>
      <c r="Q144" s="43"/>
      <c r="R144" s="43"/>
      <c r="S144" s="43"/>
      <c r="T144" s="43"/>
      <c r="U144" s="43"/>
      <c r="V144" s="43"/>
      <c r="W144" s="44"/>
      <c r="X144" s="43"/>
      <c r="Y144" s="43"/>
      <c r="Z144" s="43"/>
      <c r="AA144" s="43"/>
      <c r="AB144" s="43"/>
      <c r="AC144" s="43"/>
      <c r="AD144" s="43"/>
      <c r="AE144" s="43"/>
      <c r="AF144" s="43"/>
      <c r="AG144" s="44"/>
      <c r="AH144" s="45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 t="s">
        <v>267</v>
      </c>
      <c r="AY144" s="44"/>
      <c r="AZ144" s="44"/>
      <c r="BA144" s="44"/>
      <c r="BB144" s="43"/>
      <c r="BC144" s="43"/>
      <c r="BD144" s="43"/>
      <c r="BE144" s="43"/>
      <c r="BF144" s="43"/>
      <c r="BG144" s="44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6"/>
      <c r="BY144" s="38"/>
      <c r="BZ144" s="36"/>
      <c r="CA144" s="6"/>
      <c r="CC144" s="6"/>
      <c r="CX144" s="46"/>
      <c r="CY144" s="47"/>
      <c r="CZ144" s="48"/>
      <c r="DA144" s="47"/>
      <c r="DB144" s="48"/>
      <c r="DC144" s="48"/>
      <c r="DH144" s="7"/>
      <c r="DJ144" s="6"/>
      <c r="DK144" s="49"/>
      <c r="DM144" s="49"/>
      <c r="ED144" s="7">
        <f>300-18</f>
        <v>282</v>
      </c>
    </row>
    <row r="145" spans="2:135" ht="20.100000000000001" customHeight="1" thickBot="1">
      <c r="B145" s="741"/>
      <c r="AH145" s="5"/>
      <c r="AI145" s="5"/>
      <c r="AJ145" s="5"/>
      <c r="AK145" s="5"/>
      <c r="AM145" s="5"/>
      <c r="AN145" s="5"/>
      <c r="AO145" s="5"/>
      <c r="AP145" s="5"/>
      <c r="AR145" s="5"/>
      <c r="AS145" s="5"/>
      <c r="AT145" s="5"/>
      <c r="AU145" s="5"/>
      <c r="AW145" s="5"/>
      <c r="AX145" s="5"/>
      <c r="AY145" s="5"/>
      <c r="AZ145" s="5"/>
      <c r="BJ145" s="743"/>
      <c r="BK145" s="743"/>
      <c r="BL145" s="743"/>
      <c r="BM145" s="743"/>
      <c r="BN145" s="743"/>
      <c r="BO145" s="743"/>
      <c r="BP145" s="743"/>
      <c r="BQ145" s="743"/>
      <c r="BR145" s="743"/>
      <c r="BS145" s="743"/>
      <c r="BT145" s="743"/>
      <c r="BU145" s="743"/>
      <c r="BV145" s="743"/>
      <c r="BW145" s="743"/>
      <c r="BY145" s="50"/>
      <c r="DK145" s="5">
        <f>DJ135</f>
        <v>41.5</v>
      </c>
    </row>
    <row r="146" spans="2:135" ht="20.100000000000001" customHeight="1">
      <c r="B146" s="742"/>
      <c r="AH146" s="5"/>
      <c r="AI146" s="5"/>
      <c r="AJ146" s="5"/>
      <c r="AK146" s="5"/>
      <c r="AM146" s="5"/>
      <c r="AN146" s="5"/>
      <c r="AO146" s="5"/>
      <c r="AP146" s="5"/>
      <c r="AR146" s="5"/>
      <c r="AS146" s="5"/>
      <c r="AT146" s="5"/>
      <c r="AU146" s="5"/>
      <c r="AW146" s="5"/>
      <c r="AX146" s="5"/>
      <c r="AY146" s="5"/>
      <c r="AZ146" s="5"/>
      <c r="BJ146" s="24"/>
      <c r="BK146" s="51"/>
      <c r="BL146" s="52" t="s">
        <v>270</v>
      </c>
      <c r="BM146" s="53"/>
      <c r="BN146" s="54"/>
      <c r="BO146" s="53"/>
      <c r="BP146" s="55"/>
      <c r="BQ146" s="56"/>
      <c r="BR146" s="24"/>
      <c r="BS146" s="51"/>
      <c r="BT146" s="744"/>
      <c r="BU146" s="744"/>
      <c r="BV146" s="744"/>
      <c r="BW146" s="744"/>
      <c r="BY146" s="50"/>
      <c r="CX146" s="57" t="s">
        <v>271</v>
      </c>
      <c r="CY146" s="7">
        <f>CY135+DA135</f>
        <v>130.95999999999998</v>
      </c>
      <c r="DK146" s="5">
        <f>DL135</f>
        <v>16.5</v>
      </c>
      <c r="DM146" s="6">
        <f>DK135+DM135</f>
        <v>43.609022556390983</v>
      </c>
      <c r="EC146" s="5">
        <f>3244-210</f>
        <v>3034</v>
      </c>
      <c r="ED146" s="7">
        <f>EC146/25</f>
        <v>121.36</v>
      </c>
      <c r="EE146" s="35" t="s">
        <v>388</v>
      </c>
    </row>
    <row r="147" spans="2:135" ht="20.100000000000001" customHeight="1">
      <c r="B147" s="742"/>
      <c r="AH147" s="5"/>
      <c r="AI147" s="5"/>
      <c r="AJ147" s="5"/>
      <c r="AK147" s="5"/>
      <c r="AM147" s="5"/>
      <c r="AN147" s="5"/>
      <c r="AO147" s="5"/>
      <c r="AP147" s="5"/>
      <c r="AR147" s="5"/>
      <c r="AS147" s="5"/>
      <c r="AT147" s="5"/>
      <c r="AU147" s="5"/>
      <c r="AW147" s="5"/>
      <c r="AX147" s="5"/>
      <c r="AY147" s="5"/>
      <c r="AZ147" s="5"/>
      <c r="BK147" s="58"/>
      <c r="BL147" s="59" t="s">
        <v>368</v>
      </c>
      <c r="BM147" s="58"/>
      <c r="BN147" s="16"/>
      <c r="BO147" s="58"/>
      <c r="BP147" s="60"/>
      <c r="BQ147" s="61"/>
      <c r="BR147" s="16"/>
      <c r="BS147" s="58"/>
      <c r="BT147" s="16"/>
      <c r="BU147" s="58"/>
      <c r="BV147" s="16"/>
      <c r="BW147" s="58"/>
      <c r="BY147" s="50"/>
      <c r="DK147" s="5">
        <f>DK145+DK146</f>
        <v>58</v>
      </c>
    </row>
    <row r="148" spans="2:135" ht="20.100000000000001" customHeight="1">
      <c r="B148" s="742"/>
      <c r="AH148" s="5"/>
      <c r="AI148" s="5"/>
      <c r="AJ148" s="5"/>
      <c r="AK148" s="5"/>
      <c r="AM148" s="5"/>
      <c r="AN148" s="5"/>
      <c r="AO148" s="5"/>
      <c r="AP148" s="5"/>
      <c r="AR148" s="5"/>
      <c r="AS148" s="5"/>
      <c r="AT148" s="5"/>
      <c r="AU148" s="5"/>
      <c r="AW148" s="5"/>
      <c r="AX148" s="5"/>
      <c r="AY148" s="5"/>
      <c r="AZ148" s="5"/>
      <c r="BL148" s="59" t="s">
        <v>369</v>
      </c>
      <c r="BP148" s="62"/>
      <c r="BR148" s="5" t="e">
        <f>BH137+BJ137+BP137+BT137</f>
        <v>#REF!</v>
      </c>
      <c r="BT148" s="5" t="e">
        <f>BH136+BJ136+BP136+BT136</f>
        <v>#REF!</v>
      </c>
      <c r="EC148" s="5">
        <f>25*155</f>
        <v>3875</v>
      </c>
    </row>
    <row r="149" spans="2:135" ht="20.100000000000001" customHeight="1">
      <c r="AH149" s="5"/>
      <c r="AI149" s="5"/>
      <c r="AJ149" s="5"/>
      <c r="AK149" s="5"/>
      <c r="AM149" s="5"/>
      <c r="AN149" s="5"/>
      <c r="AO149" s="5"/>
      <c r="AP149" s="5"/>
      <c r="AR149" s="5"/>
      <c r="AS149" s="5"/>
      <c r="AT149" s="5"/>
      <c r="AU149" s="5"/>
      <c r="AW149" s="5"/>
      <c r="AX149" s="5"/>
      <c r="AY149" s="5"/>
      <c r="AZ149" s="5"/>
      <c r="BL149" s="59" t="s">
        <v>370</v>
      </c>
      <c r="BP149" s="62"/>
    </row>
    <row r="150" spans="2:135" ht="20.100000000000001" customHeight="1" thickBot="1">
      <c r="AH150" s="5"/>
      <c r="AI150" s="5"/>
      <c r="AJ150" s="5"/>
      <c r="AK150" s="5"/>
      <c r="AM150" s="5"/>
      <c r="AN150" s="5"/>
      <c r="AO150" s="5"/>
      <c r="AP150" s="5"/>
      <c r="AR150" s="5"/>
      <c r="AS150" s="5"/>
      <c r="AT150" s="5"/>
      <c r="AU150" s="5"/>
      <c r="AW150" s="5"/>
      <c r="AX150" s="5"/>
      <c r="AY150" s="5"/>
      <c r="AZ150" s="5"/>
      <c r="BL150" s="63" t="s">
        <v>371</v>
      </c>
      <c r="BM150" s="64"/>
      <c r="BN150" s="65"/>
      <c r="BO150" s="64"/>
      <c r="BP150" s="66"/>
    </row>
    <row r="151" spans="2:135" ht="20.100000000000001" customHeight="1">
      <c r="AH151" s="5"/>
      <c r="AI151" s="5"/>
      <c r="AJ151" s="5"/>
      <c r="AK151" s="5"/>
      <c r="AM151" s="5"/>
      <c r="AN151" s="5"/>
      <c r="AO151" s="5"/>
      <c r="AP151" s="5"/>
      <c r="AR151" s="5"/>
      <c r="AS151" s="5"/>
      <c r="AT151" s="5"/>
      <c r="AU151" s="5"/>
      <c r="AW151" s="5"/>
      <c r="AX151" s="5"/>
      <c r="AY151" s="5"/>
      <c r="AZ151" s="5"/>
      <c r="BH151" s="5" t="s">
        <v>277</v>
      </c>
      <c r="BI151" s="5" t="s">
        <v>278</v>
      </c>
    </row>
    <row r="152" spans="2:135" ht="20.100000000000001" customHeight="1">
      <c r="AH152" s="5"/>
      <c r="AI152" s="5"/>
      <c r="AJ152" s="5"/>
      <c r="AK152" s="5"/>
      <c r="AM152" s="5"/>
      <c r="AN152" s="5"/>
      <c r="AO152" s="5"/>
      <c r="AP152" s="5"/>
      <c r="AR152" s="5"/>
      <c r="AS152" s="5"/>
      <c r="AT152" s="5"/>
      <c r="AU152" s="5"/>
      <c r="AW152" s="5"/>
      <c r="AX152" s="5"/>
      <c r="AY152" s="5"/>
      <c r="AZ152" s="5"/>
      <c r="BI152" s="5" t="s">
        <v>279</v>
      </c>
      <c r="BJ152" s="5" t="s">
        <v>280</v>
      </c>
      <c r="BK152" s="67" t="s">
        <v>49</v>
      </c>
      <c r="BL152" s="14" t="s">
        <v>96</v>
      </c>
      <c r="BM152" s="5"/>
    </row>
    <row r="153" spans="2:135" ht="20.100000000000001" customHeight="1">
      <c r="AH153" s="5"/>
      <c r="AI153" s="5"/>
      <c r="AJ153" s="5"/>
      <c r="AK153" s="5"/>
      <c r="AM153" s="5"/>
      <c r="AN153" s="5"/>
      <c r="AO153" s="5"/>
      <c r="AP153" s="5"/>
      <c r="AR153" s="5"/>
      <c r="AS153" s="5"/>
      <c r="AT153" s="5"/>
      <c r="AU153" s="5"/>
      <c r="AW153" s="5"/>
      <c r="AX153" s="5"/>
      <c r="AY153" s="5"/>
      <c r="AZ153" s="5"/>
      <c r="BD153" s="764" t="s">
        <v>281</v>
      </c>
      <c r="BE153" s="764"/>
      <c r="BF153" s="764"/>
      <c r="BG153" s="764"/>
      <c r="BH153" s="36" t="s">
        <v>92</v>
      </c>
      <c r="BI153" s="5">
        <v>90</v>
      </c>
      <c r="BJ153" s="5">
        <v>54</v>
      </c>
      <c r="BK153" s="5">
        <v>6</v>
      </c>
      <c r="BL153" s="35"/>
      <c r="BM153" s="5"/>
    </row>
    <row r="154" spans="2:135" ht="20.100000000000001" customHeight="1">
      <c r="AH154" s="5"/>
      <c r="AI154" s="5"/>
      <c r="AJ154" s="5"/>
      <c r="AK154" s="5"/>
      <c r="AM154" s="5"/>
      <c r="AN154" s="5"/>
      <c r="AO154" s="5"/>
      <c r="AP154" s="5"/>
      <c r="AR154" s="5"/>
      <c r="AS154" s="5"/>
      <c r="AT154" s="5"/>
      <c r="AU154" s="5"/>
      <c r="AW154" s="5"/>
      <c r="AX154" s="5"/>
      <c r="AY154" s="5"/>
      <c r="AZ154" s="5"/>
      <c r="BD154" s="765" t="s">
        <v>282</v>
      </c>
      <c r="BE154" s="765"/>
      <c r="BF154" s="765"/>
      <c r="BG154" s="765"/>
      <c r="BI154" s="5">
        <v>240</v>
      </c>
      <c r="BJ154" s="5">
        <v>240</v>
      </c>
      <c r="BK154" s="68">
        <v>13</v>
      </c>
      <c r="BL154" s="14"/>
      <c r="BM154" s="5"/>
    </row>
    <row r="155" spans="2:135" ht="20.100000000000001" customHeight="1">
      <c r="C155" s="750" t="s">
        <v>283</v>
      </c>
      <c r="D155" s="751"/>
      <c r="E155" s="751"/>
      <c r="F155" s="751"/>
      <c r="G155" s="751"/>
      <c r="H155" s="751"/>
      <c r="I155" s="751"/>
      <c r="J155" s="751"/>
      <c r="K155" s="751"/>
      <c r="L155" s="751"/>
      <c r="M155" s="751"/>
      <c r="N155" s="751"/>
      <c r="O155" s="751"/>
      <c r="P155" s="751"/>
      <c r="Q155" s="751"/>
      <c r="R155" s="751"/>
      <c r="S155" s="751"/>
      <c r="T155" s="751"/>
      <c r="U155" s="751"/>
      <c r="V155" s="751"/>
      <c r="W155" s="751"/>
      <c r="X155" s="751"/>
      <c r="Y155" s="751"/>
      <c r="Z155" s="751"/>
      <c r="AA155" s="751"/>
      <c r="AB155" s="751"/>
      <c r="AC155" s="751"/>
      <c r="AD155" s="751"/>
      <c r="AE155" s="751"/>
      <c r="AF155" s="751"/>
      <c r="AG155" s="751"/>
      <c r="AH155" s="751"/>
      <c r="AI155" s="751"/>
      <c r="AJ155" s="751"/>
      <c r="AK155" s="751"/>
      <c r="AL155" s="751"/>
      <c r="AM155" s="751"/>
      <c r="AN155" s="751"/>
      <c r="AO155" s="751"/>
      <c r="AP155" s="751"/>
      <c r="AQ155" s="751"/>
      <c r="AR155" s="751"/>
      <c r="AS155" s="751"/>
      <c r="AT155" s="751"/>
      <c r="AU155" s="751"/>
      <c r="AV155" s="751"/>
      <c r="AW155" s="751"/>
      <c r="AX155" s="751"/>
      <c r="AY155" s="751"/>
      <c r="AZ155" s="751"/>
      <c r="BA155" s="751"/>
      <c r="BB155" s="751"/>
      <c r="BC155" s="752"/>
      <c r="BD155" s="766" t="s">
        <v>284</v>
      </c>
      <c r="BE155" s="767"/>
      <c r="BF155" s="767"/>
      <c r="BG155" s="768"/>
      <c r="BH155" s="36" t="s">
        <v>285</v>
      </c>
      <c r="BI155" s="5">
        <v>490</v>
      </c>
      <c r="BJ155" s="5">
        <v>303</v>
      </c>
      <c r="BK155" s="15">
        <v>38</v>
      </c>
      <c r="BL155" s="69">
        <f>38*100/180</f>
        <v>21.111111111111111</v>
      </c>
      <c r="BM155" s="5"/>
    </row>
    <row r="156" spans="2:135" ht="20.100000000000001" customHeight="1">
      <c r="C156" s="753"/>
      <c r="D156" s="754"/>
      <c r="E156" s="754"/>
      <c r="F156" s="754"/>
      <c r="G156" s="754"/>
      <c r="H156" s="754"/>
      <c r="I156" s="754"/>
      <c r="J156" s="754"/>
      <c r="K156" s="754"/>
      <c r="L156" s="754"/>
      <c r="M156" s="754"/>
      <c r="N156" s="754"/>
      <c r="O156" s="754"/>
      <c r="P156" s="754"/>
      <c r="Q156" s="754"/>
      <c r="R156" s="754"/>
      <c r="S156" s="754"/>
      <c r="T156" s="754"/>
      <c r="U156" s="754"/>
      <c r="V156" s="754"/>
      <c r="W156" s="754"/>
      <c r="X156" s="754"/>
      <c r="Y156" s="754"/>
      <c r="Z156" s="754"/>
      <c r="AA156" s="754"/>
      <c r="AB156" s="754"/>
      <c r="AC156" s="754"/>
      <c r="AD156" s="754"/>
      <c r="AE156" s="754"/>
      <c r="AF156" s="754"/>
      <c r="AG156" s="754"/>
      <c r="AH156" s="754"/>
      <c r="AI156" s="754"/>
      <c r="AJ156" s="754"/>
      <c r="AK156" s="754"/>
      <c r="AL156" s="754"/>
      <c r="AM156" s="754"/>
      <c r="AN156" s="754"/>
      <c r="AO156" s="754"/>
      <c r="AP156" s="754"/>
      <c r="AQ156" s="754"/>
      <c r="AR156" s="754"/>
      <c r="AS156" s="754"/>
      <c r="AT156" s="754"/>
      <c r="AU156" s="754"/>
      <c r="AV156" s="754"/>
      <c r="AW156" s="754"/>
      <c r="AX156" s="754"/>
      <c r="AY156" s="754"/>
      <c r="AZ156" s="754"/>
      <c r="BA156" s="754"/>
      <c r="BB156" s="754"/>
      <c r="BC156" s="755"/>
      <c r="BD156" s="766" t="s">
        <v>286</v>
      </c>
      <c r="BE156" s="767"/>
      <c r="BF156" s="767"/>
      <c r="BG156" s="768"/>
      <c r="BH156" s="36" t="s">
        <v>285</v>
      </c>
      <c r="BI156" s="5">
        <v>450</v>
      </c>
      <c r="BJ156" s="5">
        <v>282</v>
      </c>
      <c r="BK156" s="15">
        <v>38</v>
      </c>
      <c r="BL156" s="69"/>
      <c r="BM156" s="5"/>
    </row>
    <row r="157" spans="2:135" ht="20.100000000000001" customHeight="1">
      <c r="C157" s="753"/>
      <c r="D157" s="754"/>
      <c r="E157" s="754"/>
      <c r="F157" s="754"/>
      <c r="G157" s="754"/>
      <c r="H157" s="754"/>
      <c r="I157" s="754"/>
      <c r="J157" s="754"/>
      <c r="K157" s="754"/>
      <c r="L157" s="754"/>
      <c r="M157" s="754"/>
      <c r="N157" s="754"/>
      <c r="O157" s="754"/>
      <c r="P157" s="754"/>
      <c r="Q157" s="754"/>
      <c r="R157" s="754"/>
      <c r="S157" s="754"/>
      <c r="T157" s="754"/>
      <c r="U157" s="754"/>
      <c r="V157" s="754"/>
      <c r="W157" s="754"/>
      <c r="X157" s="754"/>
      <c r="Y157" s="754"/>
      <c r="Z157" s="754"/>
      <c r="AA157" s="754"/>
      <c r="AB157" s="754"/>
      <c r="AC157" s="754"/>
      <c r="AD157" s="754"/>
      <c r="AE157" s="754"/>
      <c r="AF157" s="754"/>
      <c r="AG157" s="754"/>
      <c r="AH157" s="754"/>
      <c r="AI157" s="754"/>
      <c r="AJ157" s="754"/>
      <c r="AK157" s="754"/>
      <c r="AL157" s="754"/>
      <c r="AM157" s="754"/>
      <c r="AN157" s="754"/>
      <c r="AO157" s="754"/>
      <c r="AP157" s="754"/>
      <c r="AQ157" s="754"/>
      <c r="AR157" s="754"/>
      <c r="AS157" s="754"/>
      <c r="AT157" s="754"/>
      <c r="AU157" s="754"/>
      <c r="AV157" s="754"/>
      <c r="AW157" s="754"/>
      <c r="AX157" s="754"/>
      <c r="AY157" s="754"/>
      <c r="AZ157" s="754"/>
      <c r="BA157" s="754"/>
      <c r="BB157" s="754"/>
      <c r="BC157" s="755"/>
      <c r="BD157" s="769" t="s">
        <v>287</v>
      </c>
      <c r="BE157" s="769"/>
      <c r="BF157" s="769"/>
      <c r="BG157" s="769"/>
      <c r="BH157" s="36" t="s">
        <v>285</v>
      </c>
      <c r="BI157" s="5">
        <v>210</v>
      </c>
      <c r="BJ157" s="5">
        <v>112</v>
      </c>
      <c r="BK157" s="15">
        <v>24</v>
      </c>
      <c r="BL157" s="69">
        <f>24*100/180</f>
        <v>13.333333333333334</v>
      </c>
      <c r="BM157" s="5"/>
    </row>
    <row r="158" spans="2:135" ht="20.100000000000001" customHeight="1">
      <c r="C158" s="756"/>
      <c r="D158" s="757"/>
      <c r="E158" s="757"/>
      <c r="F158" s="757"/>
      <c r="G158" s="757"/>
      <c r="H158" s="757"/>
      <c r="I158" s="757"/>
      <c r="J158" s="757"/>
      <c r="K158" s="757"/>
      <c r="L158" s="757"/>
      <c r="M158" s="757"/>
      <c r="N158" s="757"/>
      <c r="O158" s="757"/>
      <c r="P158" s="757"/>
      <c r="Q158" s="757"/>
      <c r="R158" s="757"/>
      <c r="S158" s="757"/>
      <c r="T158" s="757"/>
      <c r="U158" s="757"/>
      <c r="V158" s="757"/>
      <c r="W158" s="757"/>
      <c r="X158" s="757"/>
      <c r="Y158" s="757"/>
      <c r="Z158" s="757"/>
      <c r="AA158" s="757"/>
      <c r="AB158" s="757"/>
      <c r="AC158" s="757"/>
      <c r="AD158" s="757"/>
      <c r="AE158" s="757"/>
      <c r="AF158" s="757"/>
      <c r="AG158" s="757"/>
      <c r="AH158" s="757"/>
      <c r="AI158" s="757"/>
      <c r="AJ158" s="757"/>
      <c r="AK158" s="757"/>
      <c r="AL158" s="757"/>
      <c r="AM158" s="757"/>
      <c r="AN158" s="757"/>
      <c r="AO158" s="757"/>
      <c r="AP158" s="757"/>
      <c r="AQ158" s="757"/>
      <c r="AR158" s="757"/>
      <c r="AS158" s="757"/>
      <c r="AT158" s="757"/>
      <c r="AU158" s="757"/>
      <c r="AV158" s="757"/>
      <c r="AW158" s="757"/>
      <c r="AX158" s="757"/>
      <c r="AY158" s="757"/>
      <c r="AZ158" s="757"/>
      <c r="BA158" s="757"/>
      <c r="BB158" s="757"/>
      <c r="BC158" s="758"/>
      <c r="BD158" s="761" t="s">
        <v>288</v>
      </c>
      <c r="BE158" s="762"/>
      <c r="BF158" s="762"/>
      <c r="BG158" s="763"/>
      <c r="BI158" s="16">
        <f>SUM(BI153:BI157)</f>
        <v>1480</v>
      </c>
      <c r="BJ158" s="16">
        <f>SUM(BJ153:BJ157)</f>
        <v>991</v>
      </c>
      <c r="BK158" s="18">
        <f>BK155+BK157+BK153+BK154</f>
        <v>81</v>
      </c>
      <c r="BL158" s="70">
        <f t="shared" ref="BL158:BL163" si="101">BK158*100/180</f>
        <v>45</v>
      </c>
      <c r="BM158" s="5"/>
    </row>
    <row r="159" spans="2:135" ht="20.100000000000001" customHeight="1">
      <c r="C159" s="750" t="s">
        <v>289</v>
      </c>
      <c r="D159" s="751"/>
      <c r="E159" s="751"/>
      <c r="F159" s="751"/>
      <c r="G159" s="751"/>
      <c r="H159" s="751"/>
      <c r="I159" s="751"/>
      <c r="J159" s="751"/>
      <c r="K159" s="751"/>
      <c r="L159" s="751"/>
      <c r="M159" s="751"/>
      <c r="N159" s="751"/>
      <c r="O159" s="751"/>
      <c r="P159" s="751"/>
      <c r="Q159" s="751"/>
      <c r="R159" s="751"/>
      <c r="S159" s="751"/>
      <c r="T159" s="751"/>
      <c r="U159" s="751"/>
      <c r="V159" s="751"/>
      <c r="W159" s="751"/>
      <c r="X159" s="751"/>
      <c r="Y159" s="751"/>
      <c r="Z159" s="751"/>
      <c r="AA159" s="751"/>
      <c r="AB159" s="751"/>
      <c r="AC159" s="751"/>
      <c r="AD159" s="751"/>
      <c r="AE159" s="751"/>
      <c r="AF159" s="751"/>
      <c r="AG159" s="751"/>
      <c r="AH159" s="751"/>
      <c r="AI159" s="751"/>
      <c r="AJ159" s="751"/>
      <c r="AK159" s="751"/>
      <c r="AL159" s="751"/>
      <c r="AM159" s="751"/>
      <c r="AN159" s="751"/>
      <c r="AO159" s="751"/>
      <c r="AP159" s="751"/>
      <c r="AQ159" s="751"/>
      <c r="AR159" s="751"/>
      <c r="AS159" s="751"/>
      <c r="AT159" s="751"/>
      <c r="AU159" s="751"/>
      <c r="AV159" s="751"/>
      <c r="AW159" s="751"/>
      <c r="AX159" s="751"/>
      <c r="AY159" s="751"/>
      <c r="AZ159" s="751"/>
      <c r="BA159" s="751"/>
      <c r="BB159" s="751"/>
      <c r="BC159" s="752"/>
      <c r="BD159" s="759" t="s">
        <v>290</v>
      </c>
      <c r="BE159" s="759"/>
      <c r="BF159" s="759"/>
      <c r="BG159" s="759"/>
      <c r="BI159" s="5">
        <f>BI158-BI156</f>
        <v>1030</v>
      </c>
      <c r="BJ159" s="5">
        <f>BJ158-BJ156</f>
        <v>709</v>
      </c>
      <c r="BK159" s="15">
        <v>4</v>
      </c>
      <c r="BL159" s="69">
        <f t="shared" si="101"/>
        <v>2.2222222222222223</v>
      </c>
      <c r="BM159" s="5"/>
    </row>
    <row r="160" spans="2:135" ht="20.100000000000001" customHeight="1">
      <c r="C160" s="753"/>
      <c r="D160" s="754"/>
      <c r="E160" s="754"/>
      <c r="F160" s="754"/>
      <c r="G160" s="754"/>
      <c r="H160" s="754"/>
      <c r="I160" s="754"/>
      <c r="J160" s="754"/>
      <c r="K160" s="754"/>
      <c r="L160" s="754"/>
      <c r="M160" s="754"/>
      <c r="N160" s="754"/>
      <c r="O160" s="754"/>
      <c r="P160" s="754"/>
      <c r="Q160" s="754"/>
      <c r="R160" s="754"/>
      <c r="S160" s="754"/>
      <c r="T160" s="754"/>
      <c r="U160" s="754"/>
      <c r="V160" s="754"/>
      <c r="W160" s="754"/>
      <c r="X160" s="754"/>
      <c r="Y160" s="754"/>
      <c r="Z160" s="754"/>
      <c r="AA160" s="754"/>
      <c r="AB160" s="754"/>
      <c r="AC160" s="754"/>
      <c r="AD160" s="754"/>
      <c r="AE160" s="754"/>
      <c r="AF160" s="754"/>
      <c r="AG160" s="754"/>
      <c r="AH160" s="754"/>
      <c r="AI160" s="754"/>
      <c r="AJ160" s="754"/>
      <c r="AK160" s="754"/>
      <c r="AL160" s="754"/>
      <c r="AM160" s="754"/>
      <c r="AN160" s="754"/>
      <c r="AO160" s="754"/>
      <c r="AP160" s="754"/>
      <c r="AQ160" s="754"/>
      <c r="AR160" s="754"/>
      <c r="AS160" s="754"/>
      <c r="AT160" s="754"/>
      <c r="AU160" s="754"/>
      <c r="AV160" s="754"/>
      <c r="AW160" s="754"/>
      <c r="AX160" s="754"/>
      <c r="AY160" s="754"/>
      <c r="AZ160" s="754"/>
      <c r="BA160" s="754"/>
      <c r="BB160" s="754"/>
      <c r="BC160" s="755"/>
      <c r="BD160" s="760" t="s">
        <v>291</v>
      </c>
      <c r="BE160" s="760"/>
      <c r="BF160" s="760"/>
      <c r="BG160" s="760"/>
      <c r="BI160" s="5">
        <f>BI158-BI155</f>
        <v>990</v>
      </c>
      <c r="BJ160" s="5">
        <f>BJ158-BJ155</f>
        <v>688</v>
      </c>
      <c r="BK160" s="15">
        <v>1</v>
      </c>
      <c r="BL160" s="69">
        <f t="shared" si="101"/>
        <v>0.55555555555555558</v>
      </c>
      <c r="BM160" s="5"/>
    </row>
    <row r="161" spans="3:65" ht="20.100000000000001" customHeight="1">
      <c r="C161" s="753"/>
      <c r="D161" s="754"/>
      <c r="E161" s="754"/>
      <c r="F161" s="754"/>
      <c r="G161" s="754"/>
      <c r="H161" s="754"/>
      <c r="I161" s="754"/>
      <c r="J161" s="754"/>
      <c r="K161" s="754"/>
      <c r="L161" s="754"/>
      <c r="M161" s="754"/>
      <c r="N161" s="754"/>
      <c r="O161" s="754"/>
      <c r="P161" s="754"/>
      <c r="Q161" s="754"/>
      <c r="R161" s="754"/>
      <c r="S161" s="754"/>
      <c r="T161" s="754"/>
      <c r="U161" s="754"/>
      <c r="V161" s="754"/>
      <c r="W161" s="754"/>
      <c r="X161" s="754"/>
      <c r="Y161" s="754"/>
      <c r="Z161" s="754"/>
      <c r="AA161" s="754"/>
      <c r="AB161" s="754"/>
      <c r="AC161" s="754"/>
      <c r="AD161" s="754"/>
      <c r="AE161" s="754"/>
      <c r="AF161" s="754"/>
      <c r="AG161" s="754"/>
      <c r="AH161" s="754"/>
      <c r="AI161" s="754"/>
      <c r="AJ161" s="754"/>
      <c r="AK161" s="754"/>
      <c r="AL161" s="754"/>
      <c r="AM161" s="754"/>
      <c r="AN161" s="754"/>
      <c r="AO161" s="754"/>
      <c r="AP161" s="754"/>
      <c r="AQ161" s="754"/>
      <c r="AR161" s="754"/>
      <c r="AS161" s="754"/>
      <c r="AT161" s="754"/>
      <c r="AU161" s="754"/>
      <c r="AV161" s="754"/>
      <c r="AW161" s="754"/>
      <c r="AX161" s="754"/>
      <c r="AY161" s="754"/>
      <c r="AZ161" s="754"/>
      <c r="BA161" s="754"/>
      <c r="BB161" s="754"/>
      <c r="BC161" s="755"/>
      <c r="BD161" s="760" t="s">
        <v>292</v>
      </c>
      <c r="BE161" s="760"/>
      <c r="BF161" s="760"/>
      <c r="BG161" s="760"/>
      <c r="BI161" s="5">
        <f>BK158-BK156</f>
        <v>43</v>
      </c>
      <c r="BK161" s="15">
        <v>3</v>
      </c>
      <c r="BL161" s="69">
        <f t="shared" si="101"/>
        <v>1.6666666666666667</v>
      </c>
      <c r="BM161" s="5"/>
    </row>
    <row r="162" spans="3:65" ht="20.100000000000001" customHeight="1">
      <c r="C162" s="753"/>
      <c r="D162" s="754"/>
      <c r="E162" s="754"/>
      <c r="F162" s="754"/>
      <c r="G162" s="754"/>
      <c r="H162" s="754"/>
      <c r="I162" s="754"/>
      <c r="J162" s="754"/>
      <c r="K162" s="754"/>
      <c r="L162" s="754"/>
      <c r="M162" s="754"/>
      <c r="N162" s="754"/>
      <c r="O162" s="754"/>
      <c r="P162" s="754"/>
      <c r="Q162" s="754"/>
      <c r="R162" s="754"/>
      <c r="S162" s="754"/>
      <c r="T162" s="754"/>
      <c r="U162" s="754"/>
      <c r="V162" s="754"/>
      <c r="W162" s="754"/>
      <c r="X162" s="754"/>
      <c r="Y162" s="754"/>
      <c r="Z162" s="754"/>
      <c r="AA162" s="754"/>
      <c r="AB162" s="754"/>
      <c r="AC162" s="754"/>
      <c r="AD162" s="754"/>
      <c r="AE162" s="754"/>
      <c r="AF162" s="754"/>
      <c r="AG162" s="754"/>
      <c r="AH162" s="754"/>
      <c r="AI162" s="754"/>
      <c r="AJ162" s="754"/>
      <c r="AK162" s="754"/>
      <c r="AL162" s="754"/>
      <c r="AM162" s="754"/>
      <c r="AN162" s="754"/>
      <c r="AO162" s="754"/>
      <c r="AP162" s="754"/>
      <c r="AQ162" s="754"/>
      <c r="AR162" s="754"/>
      <c r="AS162" s="754"/>
      <c r="AT162" s="754"/>
      <c r="AU162" s="754"/>
      <c r="AV162" s="754"/>
      <c r="AW162" s="754"/>
      <c r="AX162" s="754"/>
      <c r="AY162" s="754"/>
      <c r="AZ162" s="754"/>
      <c r="BA162" s="754"/>
      <c r="BB162" s="754"/>
      <c r="BC162" s="755"/>
      <c r="BD162" s="760" t="s">
        <v>293</v>
      </c>
      <c r="BE162" s="760"/>
      <c r="BF162" s="760"/>
      <c r="BG162" s="760"/>
      <c r="BI162" s="5"/>
      <c r="BK162" s="15">
        <v>3</v>
      </c>
      <c r="BL162" s="69">
        <f t="shared" si="101"/>
        <v>1.6666666666666667</v>
      </c>
      <c r="BM162" s="5"/>
    </row>
    <row r="163" spans="3:65" ht="20.100000000000001" customHeight="1">
      <c r="C163" s="756"/>
      <c r="D163" s="757"/>
      <c r="E163" s="757"/>
      <c r="F163" s="757"/>
      <c r="G163" s="757"/>
      <c r="H163" s="757"/>
      <c r="I163" s="757"/>
      <c r="J163" s="757"/>
      <c r="K163" s="757"/>
      <c r="L163" s="757"/>
      <c r="M163" s="757"/>
      <c r="N163" s="757"/>
      <c r="O163" s="757"/>
      <c r="P163" s="757"/>
      <c r="Q163" s="757"/>
      <c r="R163" s="757"/>
      <c r="S163" s="757"/>
      <c r="T163" s="757"/>
      <c r="U163" s="757"/>
      <c r="V163" s="757"/>
      <c r="W163" s="757"/>
      <c r="X163" s="757"/>
      <c r="Y163" s="757"/>
      <c r="Z163" s="757"/>
      <c r="AA163" s="757"/>
      <c r="AB163" s="757"/>
      <c r="AC163" s="757"/>
      <c r="AD163" s="757"/>
      <c r="AE163" s="757"/>
      <c r="AF163" s="757"/>
      <c r="AG163" s="757"/>
      <c r="AH163" s="757"/>
      <c r="AI163" s="757"/>
      <c r="AJ163" s="757"/>
      <c r="AK163" s="757"/>
      <c r="AL163" s="757"/>
      <c r="AM163" s="757"/>
      <c r="AN163" s="757"/>
      <c r="AO163" s="757"/>
      <c r="AP163" s="757"/>
      <c r="AQ163" s="757"/>
      <c r="AR163" s="757"/>
      <c r="AS163" s="757"/>
      <c r="AT163" s="757"/>
      <c r="AU163" s="757"/>
      <c r="AV163" s="757"/>
      <c r="AW163" s="757"/>
      <c r="AX163" s="757"/>
      <c r="AY163" s="757"/>
      <c r="AZ163" s="757"/>
      <c r="BA163" s="757"/>
      <c r="BB163" s="757"/>
      <c r="BC163" s="758"/>
      <c r="BD163" s="761" t="s">
        <v>288</v>
      </c>
      <c r="BE163" s="762"/>
      <c r="BF163" s="762"/>
      <c r="BG163" s="763"/>
      <c r="BI163" s="5"/>
      <c r="BK163" s="15">
        <f>SUM(BK159:BK162)</f>
        <v>11</v>
      </c>
      <c r="BL163" s="70">
        <f t="shared" si="101"/>
        <v>6.1111111111111107</v>
      </c>
      <c r="BM163" s="5"/>
    </row>
    <row r="164" spans="3:65" hidden="1"/>
    <row r="165" spans="3:65" hidden="1"/>
  </sheetData>
  <mergeCells count="178">
    <mergeCell ref="EB12:ED12"/>
    <mergeCell ref="C159:BC163"/>
    <mergeCell ref="BD159:BG159"/>
    <mergeCell ref="BD160:BG160"/>
    <mergeCell ref="BD161:BG161"/>
    <mergeCell ref="BD162:BG162"/>
    <mergeCell ref="BD163:BG163"/>
    <mergeCell ref="BD153:BG153"/>
    <mergeCell ref="BD154:BG154"/>
    <mergeCell ref="C155:BC158"/>
    <mergeCell ref="BD155:BG155"/>
    <mergeCell ref="BD156:BG156"/>
    <mergeCell ref="BD157:BG157"/>
    <mergeCell ref="BD158:BG158"/>
    <mergeCell ref="BH136:BI136"/>
    <mergeCell ref="BJ136:BO136"/>
    <mergeCell ref="BP136:BS136"/>
    <mergeCell ref="BT136:BW136"/>
    <mergeCell ref="CY136:CY137"/>
    <mergeCell ref="CZ136:CZ137"/>
    <mergeCell ref="DL135:DL137"/>
    <mergeCell ref="DM135:DM137"/>
    <mergeCell ref="D136:G136"/>
    <mergeCell ref="I136:L136"/>
    <mergeCell ref="A139:B139"/>
    <mergeCell ref="B145:B148"/>
    <mergeCell ref="BJ145:BO145"/>
    <mergeCell ref="BP145:BS145"/>
    <mergeCell ref="BT145:BW145"/>
    <mergeCell ref="BT146:BU146"/>
    <mergeCell ref="BV146:BW146"/>
    <mergeCell ref="D137:L137"/>
    <mergeCell ref="N137:V137"/>
    <mergeCell ref="X137:AF137"/>
    <mergeCell ref="AH137:AP137"/>
    <mergeCell ref="AR137:AZ137"/>
    <mergeCell ref="BH137:BI137"/>
    <mergeCell ref="BJ137:BO137"/>
    <mergeCell ref="BP137:BS137"/>
    <mergeCell ref="BT137:BW137"/>
    <mergeCell ref="DI135:DI137"/>
    <mergeCell ref="DJ135:DJ137"/>
    <mergeCell ref="DK135:DK137"/>
    <mergeCell ref="DA136:DA137"/>
    <mergeCell ref="DB136:DB137"/>
    <mergeCell ref="DC136:DC137"/>
    <mergeCell ref="AG135:AG136"/>
    <mergeCell ref="AL135:AL136"/>
    <mergeCell ref="AQ135:AQ136"/>
    <mergeCell ref="AV135:AV136"/>
    <mergeCell ref="BA135:BA136"/>
    <mergeCell ref="BG135:BG137"/>
    <mergeCell ref="AR136:AU136"/>
    <mergeCell ref="AW136:AZ136"/>
    <mergeCell ref="BB136:BF137"/>
    <mergeCell ref="AH136:AK136"/>
    <mergeCell ref="AM136:AP136"/>
    <mergeCell ref="BX135:BX137"/>
    <mergeCell ref="BY135:BY137"/>
    <mergeCell ref="DH135:DH137"/>
    <mergeCell ref="A109:BA109"/>
    <mergeCell ref="A114:BA114"/>
    <mergeCell ref="A115:BA115"/>
    <mergeCell ref="A127:BA127"/>
    <mergeCell ref="A135:C137"/>
    <mergeCell ref="H135:H136"/>
    <mergeCell ref="M135:M136"/>
    <mergeCell ref="R135:R136"/>
    <mergeCell ref="W135:W136"/>
    <mergeCell ref="AB135:AB136"/>
    <mergeCell ref="N136:Q136"/>
    <mergeCell ref="S136:V136"/>
    <mergeCell ref="X136:AA136"/>
    <mergeCell ref="AC136:AF136"/>
    <mergeCell ref="A95:BA95"/>
    <mergeCell ref="A100:BA100"/>
    <mergeCell ref="A101:BA101"/>
    <mergeCell ref="A103:BA103"/>
    <mergeCell ref="A105:BA105"/>
    <mergeCell ref="A107:BA107"/>
    <mergeCell ref="A41:BA41"/>
    <mergeCell ref="A43:BA43"/>
    <mergeCell ref="A44:BA44"/>
    <mergeCell ref="A53:BA53"/>
    <mergeCell ref="A61:BA61"/>
    <mergeCell ref="A77:BA77"/>
    <mergeCell ref="A15:BA15"/>
    <mergeCell ref="A16:BA16"/>
    <mergeCell ref="A20:BA20"/>
    <mergeCell ref="A26:BA26"/>
    <mergeCell ref="A27:BA27"/>
    <mergeCell ref="A31:BA31"/>
    <mergeCell ref="AV13:AV14"/>
    <mergeCell ref="AW13:AZ13"/>
    <mergeCell ref="BA13:BA14"/>
    <mergeCell ref="R13:R14"/>
    <mergeCell ref="S13:V13"/>
    <mergeCell ref="W13:W14"/>
    <mergeCell ref="X13:AA13"/>
    <mergeCell ref="AB13:AB14"/>
    <mergeCell ref="AC13:AF13"/>
    <mergeCell ref="DN12:DN14"/>
    <mergeCell ref="D13:G13"/>
    <mergeCell ref="H13:H14"/>
    <mergeCell ref="I13:L13"/>
    <mergeCell ref="M13:M14"/>
    <mergeCell ref="N13:Q13"/>
    <mergeCell ref="BB12:BB14"/>
    <mergeCell ref="BC12:BF13"/>
    <mergeCell ref="BG12:BG14"/>
    <mergeCell ref="CN12:CO12"/>
    <mergeCell ref="CY12:CY13"/>
    <mergeCell ref="CZ12:CZ13"/>
    <mergeCell ref="BP13:BS13"/>
    <mergeCell ref="DJ13:DK13"/>
    <mergeCell ref="DL13:DM13"/>
    <mergeCell ref="AG13:AG14"/>
    <mergeCell ref="AH13:AK13"/>
    <mergeCell ref="AL13:AL14"/>
    <mergeCell ref="AM13:AP13"/>
    <mergeCell ref="AQ13:AQ14"/>
    <mergeCell ref="AR13:AU13"/>
    <mergeCell ref="DA12:DA13"/>
    <mergeCell ref="DB12:DB13"/>
    <mergeCell ref="DC12:DC13"/>
    <mergeCell ref="DJ10:DM12"/>
    <mergeCell ref="BH11:BI11"/>
    <mergeCell ref="BJ11:BK11"/>
    <mergeCell ref="BL11:BM11"/>
    <mergeCell ref="BN11:BO11"/>
    <mergeCell ref="BP11:BQ11"/>
    <mergeCell ref="BR11:BS11"/>
    <mergeCell ref="BT11:BU11"/>
    <mergeCell ref="BZ10:CA10"/>
    <mergeCell ref="CB10:CG10"/>
    <mergeCell ref="CH10:CM10"/>
    <mergeCell ref="CN10:CU10"/>
    <mergeCell ref="CV10:CW11"/>
    <mergeCell ref="CX10:CX12"/>
    <mergeCell ref="CJ11:CK11"/>
    <mergeCell ref="CL11:CM11"/>
    <mergeCell ref="CN11:CO11"/>
    <mergeCell ref="CP11:CQ11"/>
    <mergeCell ref="CR11:CS11"/>
    <mergeCell ref="CT11:CU11"/>
    <mergeCell ref="BV11:BW11"/>
    <mergeCell ref="BZ11:CA11"/>
    <mergeCell ref="CB11:CC11"/>
    <mergeCell ref="CD11:CE11"/>
    <mergeCell ref="BH9:BW9"/>
    <mergeCell ref="BZ9:CW9"/>
    <mergeCell ref="A10:BG10"/>
    <mergeCell ref="BH10:BO10"/>
    <mergeCell ref="BP10:BS10"/>
    <mergeCell ref="BT10:BW10"/>
    <mergeCell ref="BX10:BY13"/>
    <mergeCell ref="CY10:DC10"/>
    <mergeCell ref="DG10:DI13"/>
    <mergeCell ref="A12:A14"/>
    <mergeCell ref="B12:B14"/>
    <mergeCell ref="C12:C14"/>
    <mergeCell ref="D12:M12"/>
    <mergeCell ref="N12:W12"/>
    <mergeCell ref="X12:AG12"/>
    <mergeCell ref="AH12:AQ12"/>
    <mergeCell ref="AR12:BA12"/>
    <mergeCell ref="CF11:CG11"/>
    <mergeCell ref="CH11:CI11"/>
    <mergeCell ref="DD12:DF13"/>
    <mergeCell ref="A1:BG1"/>
    <mergeCell ref="A2:BG2"/>
    <mergeCell ref="A3:BG3"/>
    <mergeCell ref="A4:BG4"/>
    <mergeCell ref="A5:BG5"/>
    <mergeCell ref="A6:BG6"/>
    <mergeCell ref="A7:BG7"/>
    <mergeCell ref="A8:BG8"/>
    <mergeCell ref="A9:BG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D0DF-AAA5-4F64-983D-68E56A478D33}">
  <dimension ref="A1:V87"/>
  <sheetViews>
    <sheetView workbookViewId="0">
      <selection activeCell="F7" sqref="E7:F19"/>
    </sheetView>
  </sheetViews>
  <sheetFormatPr defaultRowHeight="15"/>
  <sheetData>
    <row r="1" spans="1:22">
      <c r="A1" s="76" t="s">
        <v>389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>
      <c r="A3" s="76" t="s">
        <v>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2">
      <c r="A5" s="76"/>
      <c r="B5" s="76"/>
      <c r="C5" s="497"/>
      <c r="D5" s="498"/>
      <c r="E5" s="499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2" ht="82.9" customHeight="1" thickBot="1">
      <c r="A6" s="76"/>
      <c r="B6" s="76"/>
      <c r="C6" s="777"/>
      <c r="D6" s="777"/>
      <c r="E6" s="499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ht="15.75" thickBot="1">
      <c r="A7" s="76"/>
      <c r="B7" s="76"/>
      <c r="C7" s="509">
        <v>2</v>
      </c>
      <c r="D7" s="498"/>
      <c r="E7" s="509"/>
      <c r="F7" s="507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pans="1:22" ht="15.75" thickBot="1">
      <c r="A8" s="76"/>
      <c r="B8" s="76"/>
      <c r="C8" s="510">
        <v>1</v>
      </c>
      <c r="D8" s="498"/>
      <c r="E8" s="510"/>
      <c r="F8" s="508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pans="1:22" ht="15.75" thickBot="1">
      <c r="A9" s="76"/>
      <c r="B9" s="76"/>
      <c r="C9" s="510">
        <v>2</v>
      </c>
      <c r="D9" s="498"/>
      <c r="E9" s="510"/>
      <c r="F9" s="508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pans="1:22" ht="15.75" thickBot="1">
      <c r="A10" s="76"/>
      <c r="B10" s="76"/>
      <c r="C10" s="510">
        <v>1</v>
      </c>
      <c r="D10" s="498"/>
      <c r="E10" s="510"/>
      <c r="F10" s="508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</row>
    <row r="11" spans="1:22" ht="15.75" thickBot="1">
      <c r="A11" s="76"/>
      <c r="B11" s="76"/>
      <c r="C11" s="510">
        <v>1</v>
      </c>
      <c r="D11" s="498"/>
      <c r="E11" s="510"/>
      <c r="F11" s="508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1:22" ht="15.75" thickBot="1">
      <c r="A12" s="76"/>
      <c r="B12" s="76"/>
      <c r="C12" s="510">
        <v>2</v>
      </c>
      <c r="D12" s="498"/>
      <c r="E12" s="510"/>
      <c r="F12" s="508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1:22" ht="15.75" thickBot="1">
      <c r="A13" s="76"/>
      <c r="B13" s="76"/>
      <c r="C13" s="510">
        <v>1</v>
      </c>
      <c r="D13" s="498"/>
      <c r="E13" s="510"/>
      <c r="F13" s="510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pans="1:22" ht="15.75" thickBot="1">
      <c r="A14" s="76"/>
      <c r="B14" s="76"/>
      <c r="C14" s="510">
        <v>2</v>
      </c>
      <c r="D14" s="498"/>
      <c r="E14" s="510"/>
      <c r="F14" s="510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1:22" ht="15.75" thickBot="1">
      <c r="A15" s="76"/>
      <c r="B15" s="76"/>
      <c r="C15" s="510">
        <v>2</v>
      </c>
      <c r="D15" s="498"/>
      <c r="E15" s="510"/>
      <c r="F15" s="510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22" ht="15.75" thickBot="1">
      <c r="A16" s="76"/>
      <c r="B16" s="76"/>
      <c r="C16" s="510">
        <v>2</v>
      </c>
      <c r="D16" s="76"/>
      <c r="E16" s="510"/>
      <c r="F16" s="510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22" ht="15.75" thickBot="1">
      <c r="A17" s="76"/>
      <c r="B17" s="76"/>
      <c r="C17" s="510">
        <v>2</v>
      </c>
      <c r="D17" s="76"/>
      <c r="E17" s="510"/>
      <c r="F17" s="510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</row>
    <row r="18" spans="1:22" ht="15.75" thickBot="1">
      <c r="A18" s="76"/>
      <c r="B18" s="76"/>
      <c r="C18" s="510">
        <v>3</v>
      </c>
      <c r="D18" s="76"/>
      <c r="E18" s="510"/>
      <c r="F18" s="510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</row>
    <row r="19" spans="1:22" ht="15.75" thickBot="1">
      <c r="A19" s="76"/>
      <c r="B19" s="76"/>
      <c r="C19" s="510">
        <v>2</v>
      </c>
      <c r="D19" s="76"/>
      <c r="E19" s="510"/>
      <c r="F19" s="510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</row>
    <row r="20" spans="1:22" ht="15.75" thickBot="1">
      <c r="A20" s="76"/>
      <c r="B20" s="76"/>
      <c r="C20" s="510">
        <v>2</v>
      </c>
      <c r="D20" s="76"/>
      <c r="E20" s="510">
        <v>1.5</v>
      </c>
      <c r="F20" s="510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</row>
    <row r="21" spans="1:22" ht="15.75" thickBot="1">
      <c r="A21" s="76"/>
      <c r="B21" s="76"/>
      <c r="C21" s="510">
        <v>3</v>
      </c>
      <c r="D21" s="76"/>
      <c r="E21" s="510">
        <v>2</v>
      </c>
      <c r="F21" s="510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</row>
    <row r="22" spans="1:2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</row>
    <row r="23" spans="1:2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</row>
    <row r="24" spans="1:2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</row>
    <row r="25" spans="1:2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</row>
    <row r="26" spans="1:2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</row>
    <row r="27" spans="1:22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</row>
    <row r="28" spans="1:2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</row>
    <row r="29" spans="1:2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</row>
    <row r="30" spans="1:2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</row>
    <row r="31" spans="1:22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</row>
    <row r="32" spans="1:2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</row>
    <row r="33" spans="1:2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</row>
    <row r="34" spans="1:2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</row>
    <row r="35" spans="1:2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1:2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spans="1:2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</row>
    <row r="38" spans="1:2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</row>
    <row r="39" spans="1:2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</row>
    <row r="40" spans="1:2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</row>
    <row r="41" spans="1:22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</row>
    <row r="42" spans="1:2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</row>
    <row r="43" spans="1:22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</row>
    <row r="44" spans="1:2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</row>
    <row r="45" spans="1:22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</row>
    <row r="46" spans="1:2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</row>
    <row r="47" spans="1:22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</row>
    <row r="48" spans="1:22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</row>
    <row r="49" spans="1:2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</row>
    <row r="50" spans="1:2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</row>
    <row r="51" spans="1:22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</row>
    <row r="52" spans="1:2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</row>
    <row r="53" spans="1:22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</row>
    <row r="54" spans="1:22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</row>
    <row r="55" spans="1:22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</row>
    <row r="56" spans="1:2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</row>
    <row r="57" spans="1:22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</row>
    <row r="58" spans="1:22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</row>
    <row r="59" spans="1:22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</row>
    <row r="60" spans="1:22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</row>
    <row r="61" spans="1:22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</row>
    <row r="62" spans="1:2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</row>
    <row r="63" spans="1:2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</row>
    <row r="64" spans="1:22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1:22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</row>
    <row r="66" spans="1:22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</row>
    <row r="67" spans="1:2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</row>
    <row r="68" spans="1:2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</row>
    <row r="69" spans="1:22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</row>
    <row r="70" spans="1:22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</row>
    <row r="71" spans="1:22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</row>
    <row r="72" spans="1:2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</row>
    <row r="73" spans="1:22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</row>
    <row r="74" spans="1:22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</row>
    <row r="75" spans="1:22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</row>
    <row r="76" spans="1:22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</row>
    <row r="77" spans="1:22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</row>
    <row r="78" spans="1:2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</row>
    <row r="79" spans="1:22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</row>
    <row r="80" spans="1:22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</row>
    <row r="81" spans="1:22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</row>
    <row r="84" spans="1:22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</row>
    <row r="85" spans="1:22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</row>
    <row r="86" spans="1:22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</row>
    <row r="87" spans="1:22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</row>
  </sheetData>
  <mergeCells count="1">
    <mergeCell ref="C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Gebreselassie</dc:creator>
  <cp:keywords/>
  <dc:description/>
  <cp:lastModifiedBy>Monika Anna Kopeć</cp:lastModifiedBy>
  <cp:revision/>
  <dcterms:created xsi:type="dcterms:W3CDTF">2025-02-27T08:44:14Z</dcterms:created>
  <dcterms:modified xsi:type="dcterms:W3CDTF">2025-03-24T10:00:01Z</dcterms:modified>
  <cp:category/>
  <cp:contentStatus/>
</cp:coreProperties>
</file>