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ydział Humanistyczny - ostateczne\Komunikacja medialna i społeczna\"/>
    </mc:Choice>
  </mc:AlternateContent>
  <xr:revisionPtr revIDLastSave="0" documentId="13_ncr:1_{08A1C41B-7503-4B90-9D27-897DB1DD8B0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Z" sheetId="1" r:id="rId1"/>
    <sheet name="NM" sheetId="2" r:id="rId2"/>
  </sheets>
  <externalReferences>
    <externalReference r:id="rId3"/>
  </externalReferences>
  <definedNames>
    <definedName name="_xlnm.Print_Area" localSheetId="0">DZ!$A$1:$AP$90</definedName>
    <definedName name="_xlnm.Print_Area" localSheetId="1">NM!$A$1:$AM$93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3" i="1" l="1"/>
  <c r="AJ53" i="1"/>
  <c r="AK53" i="1"/>
  <c r="AL53" i="1"/>
  <c r="AM53" i="1"/>
  <c r="AI54" i="1"/>
  <c r="AJ54" i="1"/>
  <c r="AK54" i="1"/>
  <c r="AL54" i="1"/>
  <c r="AM54" i="1"/>
  <c r="AI47" i="1"/>
  <c r="AJ47" i="1"/>
  <c r="AK47" i="1"/>
  <c r="AL47" i="1"/>
  <c r="AM47" i="1"/>
  <c r="AI48" i="1"/>
  <c r="AJ48" i="1"/>
  <c r="AK48" i="1"/>
  <c r="AL48" i="1"/>
  <c r="AM48" i="1"/>
  <c r="AI49" i="1"/>
  <c r="AJ49" i="1"/>
  <c r="AK49" i="1"/>
  <c r="AL49" i="1"/>
  <c r="AM49" i="1"/>
  <c r="AI50" i="1"/>
  <c r="AJ50" i="1"/>
  <c r="AK50" i="1"/>
  <c r="AL50" i="1"/>
  <c r="AM50" i="1"/>
  <c r="AI42" i="1"/>
  <c r="AJ42" i="1"/>
  <c r="AK42" i="1"/>
  <c r="AL42" i="1"/>
  <c r="AM42" i="1"/>
  <c r="AI43" i="1"/>
  <c r="AJ43" i="1"/>
  <c r="AK43" i="1"/>
  <c r="AL43" i="1"/>
  <c r="AM43" i="1"/>
  <c r="AI44" i="1"/>
  <c r="AJ44" i="1"/>
  <c r="AK44" i="1"/>
  <c r="AL44" i="1"/>
  <c r="AM44" i="1"/>
  <c r="AI38" i="1"/>
  <c r="AJ38" i="1"/>
  <c r="AK38" i="1"/>
  <c r="AL38" i="1"/>
  <c r="AM38" i="1"/>
  <c r="AI39" i="1"/>
  <c r="AJ39" i="1"/>
  <c r="AK39" i="1"/>
  <c r="AL39" i="1"/>
  <c r="AM39" i="1"/>
  <c r="AI47" i="2"/>
  <c r="AJ47" i="2"/>
  <c r="AK47" i="2"/>
  <c r="AL47" i="2"/>
  <c r="AM47" i="2"/>
  <c r="AI48" i="2"/>
  <c r="AJ48" i="2"/>
  <c r="AK48" i="2"/>
  <c r="AL48" i="2"/>
  <c r="AM48" i="2"/>
  <c r="AI49" i="2"/>
  <c r="AJ49" i="2"/>
  <c r="AK49" i="2"/>
  <c r="AL49" i="2"/>
  <c r="AM49" i="2"/>
  <c r="AI50" i="2"/>
  <c r="AJ50" i="2"/>
  <c r="AK50" i="2"/>
  <c r="AL50" i="2"/>
  <c r="AM50" i="2"/>
  <c r="AI42" i="2"/>
  <c r="AJ42" i="2"/>
  <c r="AK42" i="2"/>
  <c r="AL42" i="2"/>
  <c r="AM42" i="2"/>
  <c r="AI43" i="2"/>
  <c r="AJ43" i="2"/>
  <c r="AK43" i="2"/>
  <c r="AL43" i="2"/>
  <c r="AM43" i="2"/>
  <c r="AI44" i="2"/>
  <c r="AJ44" i="2"/>
  <c r="AK44" i="2"/>
  <c r="AL44" i="2"/>
  <c r="AM44" i="2"/>
  <c r="AI38" i="2"/>
  <c r="AJ38" i="2"/>
  <c r="AK38" i="2"/>
  <c r="AL38" i="2"/>
  <c r="AM38" i="2"/>
  <c r="AI39" i="2"/>
  <c r="AJ39" i="2"/>
  <c r="AK39" i="2"/>
  <c r="AL39" i="2"/>
  <c r="AM39" i="2"/>
  <c r="AI29" i="2"/>
  <c r="AJ29" i="2"/>
  <c r="AK29" i="2"/>
  <c r="AL29" i="2"/>
  <c r="AM29" i="2"/>
  <c r="AI30" i="2"/>
  <c r="AJ30" i="2"/>
  <c r="AK30" i="2"/>
  <c r="AL30" i="2"/>
  <c r="AM30" i="2"/>
  <c r="AI31" i="2"/>
  <c r="AJ31" i="2"/>
  <c r="AK31" i="2"/>
  <c r="AL31" i="2"/>
  <c r="AM31" i="2"/>
  <c r="AI32" i="2"/>
  <c r="AJ32" i="2"/>
  <c r="AK32" i="2"/>
  <c r="AL32" i="2"/>
  <c r="AM32" i="2"/>
  <c r="AI33" i="2"/>
  <c r="AJ33" i="2"/>
  <c r="AK33" i="2"/>
  <c r="AL33" i="2"/>
  <c r="AM33" i="2"/>
  <c r="AI34" i="2"/>
  <c r="AJ34" i="2"/>
  <c r="AK34" i="2"/>
  <c r="AL34" i="2"/>
  <c r="AM34" i="2"/>
  <c r="AI35" i="2"/>
  <c r="AJ35" i="2"/>
  <c r="AK35" i="2"/>
  <c r="AL35" i="2"/>
  <c r="AM35" i="2"/>
  <c r="AI29" i="1"/>
  <c r="AJ29" i="1"/>
  <c r="AK29" i="1"/>
  <c r="AL29" i="1"/>
  <c r="AM29" i="1"/>
  <c r="AI30" i="1"/>
  <c r="AJ30" i="1"/>
  <c r="AK30" i="1"/>
  <c r="AL30" i="1"/>
  <c r="AM30" i="1"/>
  <c r="AI31" i="1"/>
  <c r="AJ31" i="1"/>
  <c r="AK31" i="1"/>
  <c r="AL31" i="1"/>
  <c r="AM31" i="1"/>
  <c r="AI32" i="1"/>
  <c r="AJ32" i="1"/>
  <c r="AK32" i="1"/>
  <c r="AL32" i="1"/>
  <c r="AM32" i="1"/>
  <c r="AI33" i="1"/>
  <c r="AJ33" i="1"/>
  <c r="AK33" i="1"/>
  <c r="AL33" i="1"/>
  <c r="AM33" i="1"/>
  <c r="AI34" i="1"/>
  <c r="AJ34" i="1"/>
  <c r="AK34" i="1"/>
  <c r="AL34" i="1"/>
  <c r="AM34" i="1"/>
  <c r="AI35" i="1"/>
  <c r="AJ35" i="1"/>
  <c r="AK35" i="1"/>
  <c r="AL35" i="1"/>
  <c r="AM35" i="1"/>
  <c r="AI16" i="1"/>
  <c r="AJ16" i="1"/>
  <c r="AK16" i="1"/>
  <c r="AL16" i="1"/>
  <c r="AM16" i="1"/>
  <c r="AI17" i="1"/>
  <c r="AJ17" i="1"/>
  <c r="AK17" i="1"/>
  <c r="AL17" i="1"/>
  <c r="AM17" i="1"/>
  <c r="AI18" i="1"/>
  <c r="AJ18" i="1"/>
  <c r="AK18" i="1"/>
  <c r="AL18" i="1"/>
  <c r="AM18" i="1"/>
  <c r="AI19" i="1"/>
  <c r="AJ19" i="1"/>
  <c r="AK19" i="1"/>
  <c r="AL19" i="1"/>
  <c r="AM19" i="1"/>
  <c r="AI20" i="1"/>
  <c r="AJ20" i="1"/>
  <c r="AK20" i="1"/>
  <c r="AL20" i="1"/>
  <c r="AM20" i="1"/>
  <c r="AI21" i="1"/>
  <c r="AJ21" i="1"/>
  <c r="AK21" i="1"/>
  <c r="AL21" i="1"/>
  <c r="AM21" i="1"/>
  <c r="AI22" i="1"/>
  <c r="AJ22" i="1"/>
  <c r="AK22" i="1"/>
  <c r="AL22" i="1"/>
  <c r="AM22" i="1"/>
  <c r="AI23" i="1"/>
  <c r="AJ23" i="1"/>
  <c r="AK23" i="1"/>
  <c r="AL23" i="1"/>
  <c r="AM23" i="1"/>
  <c r="AI24" i="1"/>
  <c r="AJ24" i="1"/>
  <c r="AK24" i="1"/>
  <c r="AL24" i="1"/>
  <c r="AM24" i="1"/>
  <c r="AI25" i="1"/>
  <c r="AJ25" i="1"/>
  <c r="AK25" i="1"/>
  <c r="AL25" i="1"/>
  <c r="AM25" i="1"/>
  <c r="AI26" i="1"/>
  <c r="AJ26" i="1"/>
  <c r="AK26" i="1"/>
  <c r="AL26" i="1"/>
  <c r="AM26" i="1"/>
  <c r="AI16" i="2"/>
  <c r="AJ16" i="2"/>
  <c r="AK16" i="2"/>
  <c r="AL16" i="2"/>
  <c r="AM16" i="2"/>
  <c r="AI17" i="2"/>
  <c r="AJ17" i="2"/>
  <c r="AK17" i="2"/>
  <c r="AL17" i="2"/>
  <c r="AM17" i="2"/>
  <c r="AI18" i="2"/>
  <c r="AJ18" i="2"/>
  <c r="AK18" i="2"/>
  <c r="AL18" i="2"/>
  <c r="AM18" i="2"/>
  <c r="AI19" i="2"/>
  <c r="AJ19" i="2"/>
  <c r="AK19" i="2"/>
  <c r="AL19" i="2"/>
  <c r="AM19" i="2"/>
  <c r="AI20" i="2"/>
  <c r="AJ20" i="2"/>
  <c r="AK20" i="2"/>
  <c r="AL20" i="2"/>
  <c r="AM20" i="2"/>
  <c r="AI21" i="2"/>
  <c r="AJ21" i="2"/>
  <c r="AK21" i="2"/>
  <c r="AL21" i="2"/>
  <c r="AM21" i="2"/>
  <c r="AI22" i="2"/>
  <c r="AJ22" i="2"/>
  <c r="AK22" i="2"/>
  <c r="AL22" i="2"/>
  <c r="AM22" i="2"/>
  <c r="AI23" i="2"/>
  <c r="AJ23" i="2"/>
  <c r="AK23" i="2"/>
  <c r="AL23" i="2"/>
  <c r="AM23" i="2"/>
  <c r="AI24" i="2"/>
  <c r="AJ24" i="2"/>
  <c r="AK24" i="2"/>
  <c r="AL24" i="2"/>
  <c r="AM24" i="2"/>
  <c r="AI25" i="2"/>
  <c r="AJ25" i="2"/>
  <c r="AK25" i="2"/>
  <c r="AL25" i="2"/>
  <c r="AM25" i="2"/>
  <c r="AI26" i="2"/>
  <c r="AJ26" i="2"/>
  <c r="AK26" i="2"/>
  <c r="AL26" i="2"/>
  <c r="AM26" i="2"/>
  <c r="AP88" i="2" l="1"/>
  <c r="AP81" i="2" s="1"/>
  <c r="AP87" i="2"/>
  <c r="AP86" i="2"/>
  <c r="AP85" i="2"/>
  <c r="AP84" i="2"/>
  <c r="AP83" i="2"/>
  <c r="AP82" i="2"/>
  <c r="AO81" i="2"/>
  <c r="AN81" i="2"/>
  <c r="AP80" i="2"/>
  <c r="AP79" i="2"/>
  <c r="AP78" i="2"/>
  <c r="AP75" i="2" s="1"/>
  <c r="AP77" i="2"/>
  <c r="AP76" i="2"/>
  <c r="AN75" i="2"/>
  <c r="AP74" i="2"/>
  <c r="AP70" i="2"/>
  <c r="AP69" i="2"/>
  <c r="AP68" i="2"/>
  <c r="AP67" i="2"/>
  <c r="AP62" i="2"/>
  <c r="AP61" i="2"/>
  <c r="AP60" i="2"/>
  <c r="AP59" i="2"/>
  <c r="AO58" i="2"/>
  <c r="AN58" i="2"/>
  <c r="AP57" i="2"/>
  <c r="AP56" i="2"/>
  <c r="AP55" i="2"/>
  <c r="AP54" i="2"/>
  <c r="AP53" i="2"/>
  <c r="AP52" i="2"/>
  <c r="AN51" i="2"/>
  <c r="AP51" i="2" s="1"/>
  <c r="AP50" i="2"/>
  <c r="AP49" i="2"/>
  <c r="AP48" i="2"/>
  <c r="AP47" i="2"/>
  <c r="AP46" i="2"/>
  <c r="AO45" i="2"/>
  <c r="AN45" i="2"/>
  <c r="AP44" i="2"/>
  <c r="AP43" i="2"/>
  <c r="AP42" i="2"/>
  <c r="AP41" i="2"/>
  <c r="AO40" i="2"/>
  <c r="AN40" i="2"/>
  <c r="AP40" i="2" s="1"/>
  <c r="AP38" i="2"/>
  <c r="AP37" i="2"/>
  <c r="AO36" i="2"/>
  <c r="AN36" i="2"/>
  <c r="AP35" i="2"/>
  <c r="AP34" i="2"/>
  <c r="AP33" i="2"/>
  <c r="AP32" i="2"/>
  <c r="AP31" i="2"/>
  <c r="AP30" i="2"/>
  <c r="AP29" i="2"/>
  <c r="AP28" i="2"/>
  <c r="AO27" i="2"/>
  <c r="AP27" i="2" s="1"/>
  <c r="AN27" i="2"/>
  <c r="AP21" i="2"/>
  <c r="AP20" i="2"/>
  <c r="AP19" i="2"/>
  <c r="AP18" i="2"/>
  <c r="AP17" i="2"/>
  <c r="AP16" i="2"/>
  <c r="AP15" i="2"/>
  <c r="AO14" i="2"/>
  <c r="AN14" i="2"/>
  <c r="AP14" i="2" s="1"/>
  <c r="AP85" i="1"/>
  <c r="AP84" i="1"/>
  <c r="AP83" i="1"/>
  <c r="AP82" i="1"/>
  <c r="AP81" i="1"/>
  <c r="AP80" i="1"/>
  <c r="AP79" i="1"/>
  <c r="AO78" i="1"/>
  <c r="AN78" i="1"/>
  <c r="AP77" i="1"/>
  <c r="AP76" i="1"/>
  <c r="AP75" i="1"/>
  <c r="AP74" i="1"/>
  <c r="AP73" i="1"/>
  <c r="AP72" i="1"/>
  <c r="AP71" i="1"/>
  <c r="AP70" i="1"/>
  <c r="AP69" i="1"/>
  <c r="AP68" i="1"/>
  <c r="AP67" i="1"/>
  <c r="AP66" i="1"/>
  <c r="AP65" i="1"/>
  <c r="AO64" i="1"/>
  <c r="AN64" i="1"/>
  <c r="AP62" i="1"/>
  <c r="AP61" i="1"/>
  <c r="AP60" i="1"/>
  <c r="AP59" i="1"/>
  <c r="AO58" i="1"/>
  <c r="AN58" i="1"/>
  <c r="AP57" i="1"/>
  <c r="AP56" i="1"/>
  <c r="AP55" i="1"/>
  <c r="AP54" i="1"/>
  <c r="AP53" i="1"/>
  <c r="AP52" i="1"/>
  <c r="AN51" i="1"/>
  <c r="AP51" i="1" s="1"/>
  <c r="AP50" i="1"/>
  <c r="AP49" i="1"/>
  <c r="AP48" i="1"/>
  <c r="AP47" i="1"/>
  <c r="AP46" i="1"/>
  <c r="AO45" i="1"/>
  <c r="AN45" i="1"/>
  <c r="AP45" i="1" s="1"/>
  <c r="AP44" i="1"/>
  <c r="AP43" i="1"/>
  <c r="AP42" i="1"/>
  <c r="AP41" i="1"/>
  <c r="AO40" i="1"/>
  <c r="AN40" i="1"/>
  <c r="AP40" i="1" s="1"/>
  <c r="AP38" i="1"/>
  <c r="AP37" i="1"/>
  <c r="AO36" i="1"/>
  <c r="AN36" i="1"/>
  <c r="AP35" i="1"/>
  <c r="AP34" i="1"/>
  <c r="AP33" i="1"/>
  <c r="AP32" i="1"/>
  <c r="AP31" i="1"/>
  <c r="AP30" i="1"/>
  <c r="AP29" i="1"/>
  <c r="AP28" i="1"/>
  <c r="AP27" i="1"/>
  <c r="AO27" i="1"/>
  <c r="AN27" i="1"/>
  <c r="AP21" i="1"/>
  <c r="AP20" i="1"/>
  <c r="AP19" i="1"/>
  <c r="AP18" i="1"/>
  <c r="AP17" i="1"/>
  <c r="AP16" i="1"/>
  <c r="AP15" i="1"/>
  <c r="AO14" i="1"/>
  <c r="AN14" i="1"/>
  <c r="AP14" i="1" s="1"/>
  <c r="AP36" i="2" l="1"/>
  <c r="AP58" i="2"/>
  <c r="AP36" i="1"/>
  <c r="AP58" i="1"/>
  <c r="AP78" i="1"/>
  <c r="AP64" i="1"/>
  <c r="AP45" i="2"/>
  <c r="AM91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J86" i="2"/>
  <c r="AJ81" i="2" s="1"/>
  <c r="AI85" i="2"/>
  <c r="AI83" i="2"/>
  <c r="AI82" i="2"/>
  <c r="AM81" i="2"/>
  <c r="AK81" i="2"/>
  <c r="AH81" i="2"/>
  <c r="AM75" i="2"/>
  <c r="AJ75" i="2"/>
  <c r="AI75" i="2"/>
  <c r="AH75" i="2"/>
  <c r="AH74" i="2"/>
  <c r="AH73" i="2"/>
  <c r="AH72" i="2"/>
  <c r="AH71" i="2"/>
  <c r="AH70" i="2"/>
  <c r="AH69" i="2"/>
  <c r="AH68" i="2"/>
  <c r="AH66" i="2"/>
  <c r="AH65" i="2"/>
  <c r="AM64" i="2"/>
  <c r="AJ64" i="2"/>
  <c r="AI64" i="2"/>
  <c r="AM61" i="2"/>
  <c r="AM60" i="2"/>
  <c r="AM59" i="2"/>
  <c r="AJ58" i="2"/>
  <c r="AI58" i="2"/>
  <c r="AH58" i="2"/>
  <c r="AM57" i="2"/>
  <c r="AL57" i="2"/>
  <c r="AK57" i="2"/>
  <c r="AJ57" i="2"/>
  <c r="AI57" i="2"/>
  <c r="AM56" i="2"/>
  <c r="AL56" i="2"/>
  <c r="AK56" i="2"/>
  <c r="AJ56" i="2"/>
  <c r="AI56" i="2"/>
  <c r="AL55" i="2"/>
  <c r="AK55" i="2"/>
  <c r="AI55" i="2"/>
  <c r="AM54" i="2"/>
  <c r="AL54" i="2"/>
  <c r="AK54" i="2"/>
  <c r="AJ54" i="2"/>
  <c r="AI54" i="2"/>
  <c r="AM53" i="2"/>
  <c r="AL53" i="2"/>
  <c r="AK53" i="2"/>
  <c r="AJ53" i="2"/>
  <c r="AI53" i="2"/>
  <c r="AM52" i="2"/>
  <c r="AL52" i="2"/>
  <c r="AK52" i="2"/>
  <c r="AJ52" i="2"/>
  <c r="AI52" i="2"/>
  <c r="AM46" i="2"/>
  <c r="AL46" i="2"/>
  <c r="AK46" i="2"/>
  <c r="AJ46" i="2"/>
  <c r="AI46" i="2"/>
  <c r="AM41" i="2"/>
  <c r="AL41" i="2"/>
  <c r="AK41" i="2"/>
  <c r="AJ41" i="2"/>
  <c r="AI41" i="2"/>
  <c r="AM37" i="2"/>
  <c r="AL37" i="2"/>
  <c r="AK37" i="2"/>
  <c r="AJ37" i="2"/>
  <c r="AI37" i="2"/>
  <c r="AM28" i="2"/>
  <c r="AL28" i="2"/>
  <c r="AK28" i="2"/>
  <c r="AJ28" i="2"/>
  <c r="AI28" i="2"/>
  <c r="AM15" i="2"/>
  <c r="AL15" i="2"/>
  <c r="AK15" i="2"/>
  <c r="AJ15" i="2"/>
  <c r="AI15" i="2"/>
  <c r="AL45" i="2" l="1"/>
  <c r="AM58" i="2"/>
  <c r="AJ36" i="2"/>
  <c r="AM51" i="2"/>
  <c r="AM90" i="2" s="1"/>
  <c r="AK51" i="2"/>
  <c r="AI51" i="2"/>
  <c r="AJ27" i="2"/>
  <c r="AH48" i="2"/>
  <c r="AJ14" i="2"/>
  <c r="AH18" i="2"/>
  <c r="AL40" i="2"/>
  <c r="AH47" i="2"/>
  <c r="AH49" i="2"/>
  <c r="AH35" i="2"/>
  <c r="AI40" i="2"/>
  <c r="AH43" i="2"/>
  <c r="AJ45" i="2"/>
  <c r="S90" i="2"/>
  <c r="AM36" i="2"/>
  <c r="AH30" i="2"/>
  <c r="AH32" i="2"/>
  <c r="AH42" i="2"/>
  <c r="AM40" i="2"/>
  <c r="AH46" i="2"/>
  <c r="M91" i="2"/>
  <c r="AG91" i="2"/>
  <c r="AH16" i="2"/>
  <c r="AK14" i="2"/>
  <c r="AI14" i="2"/>
  <c r="AH20" i="2"/>
  <c r="AH29" i="2"/>
  <c r="AH33" i="2"/>
  <c r="AH38" i="2"/>
  <c r="AK36" i="2"/>
  <c r="AJ40" i="2"/>
  <c r="AH44" i="2"/>
  <c r="AH53" i="2"/>
  <c r="AH56" i="2"/>
  <c r="AM55" i="2"/>
  <c r="D90" i="2"/>
  <c r="X90" i="2"/>
  <c r="AH17" i="2"/>
  <c r="AL27" i="2"/>
  <c r="AK27" i="2"/>
  <c r="AK89" i="2" s="1"/>
  <c r="AM27" i="2"/>
  <c r="AL36" i="2"/>
  <c r="AH39" i="2"/>
  <c r="AK40" i="2"/>
  <c r="AM45" i="2"/>
  <c r="AJ51" i="2"/>
  <c r="AL51" i="2"/>
  <c r="AJ55" i="2"/>
  <c r="AH64" i="2"/>
  <c r="AI81" i="2"/>
  <c r="I90" i="2"/>
  <c r="AC90" i="2"/>
  <c r="AL14" i="2"/>
  <c r="AH15" i="2"/>
  <c r="AH19" i="2"/>
  <c r="AM14" i="2"/>
  <c r="AH28" i="2"/>
  <c r="AH34" i="2"/>
  <c r="AH37" i="2"/>
  <c r="AK45" i="2"/>
  <c r="AH52" i="2"/>
  <c r="AH57" i="2"/>
  <c r="N90" i="2"/>
  <c r="W91" i="2"/>
  <c r="AH41" i="2"/>
  <c r="AI45" i="2"/>
  <c r="AH54" i="2"/>
  <c r="AI27" i="2"/>
  <c r="AI36" i="2"/>
  <c r="AH27" i="2" l="1"/>
  <c r="AH45" i="2"/>
  <c r="AH36" i="2"/>
  <c r="AH40" i="2"/>
  <c r="AH14" i="2"/>
  <c r="N91" i="2"/>
  <c r="AM89" i="2"/>
  <c r="AJ89" i="2"/>
  <c r="D91" i="2"/>
  <c r="AH51" i="2"/>
  <c r="AL89" i="2"/>
  <c r="AH55" i="2"/>
  <c r="AI89" i="2"/>
  <c r="X91" i="2"/>
  <c r="AH89" i="2" l="1"/>
  <c r="AH90" i="2"/>
  <c r="H86" i="1" l="1"/>
  <c r="E86" i="1"/>
  <c r="AM85" i="1" l="1"/>
  <c r="AM84" i="1"/>
  <c r="AM83" i="1"/>
  <c r="AM82" i="1"/>
  <c r="AM81" i="1"/>
  <c r="AM80" i="1"/>
  <c r="AM79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 s="1"/>
  <c r="AM62" i="1"/>
  <c r="AM61" i="1"/>
  <c r="AM60" i="1"/>
  <c r="AM59" i="1"/>
  <c r="W86" i="1" l="1"/>
  <c r="R86" i="1"/>
  <c r="AJ58" i="1"/>
  <c r="AM58" i="1"/>
  <c r="AG86" i="1"/>
  <c r="AB86" i="1"/>
  <c r="AD86" i="1"/>
  <c r="AC86" i="1"/>
  <c r="Y86" i="1"/>
  <c r="X86" i="1"/>
  <c r="T86" i="1"/>
  <c r="S86" i="1"/>
  <c r="N86" i="1"/>
  <c r="O86" i="1"/>
  <c r="M86" i="1"/>
  <c r="J86" i="1"/>
  <c r="I86" i="1"/>
  <c r="D86" i="1"/>
  <c r="AM78" i="1"/>
  <c r="AJ83" i="1"/>
  <c r="AJ80" i="1"/>
  <c r="AJ79" i="1"/>
  <c r="AI82" i="1"/>
  <c r="AI81" i="1"/>
  <c r="AI80" i="1"/>
  <c r="AI79" i="1"/>
  <c r="AH80" i="1"/>
  <c r="AH79" i="1"/>
  <c r="AJ64" i="1"/>
  <c r="AH71" i="1"/>
  <c r="AH69" i="1"/>
  <c r="AH67" i="1"/>
  <c r="AH65" i="1"/>
  <c r="AI58" i="1"/>
  <c r="AH58" i="1"/>
  <c r="AI55" i="1"/>
  <c r="AK55" i="1"/>
  <c r="AL55" i="1"/>
  <c r="AJ56" i="1"/>
  <c r="AK56" i="1"/>
  <c r="AL56" i="1"/>
  <c r="AM56" i="1"/>
  <c r="AI56" i="1"/>
  <c r="AI52" i="1"/>
  <c r="AJ52" i="1"/>
  <c r="AK52" i="1"/>
  <c r="AL52" i="1"/>
  <c r="AM52" i="1"/>
  <c r="AI57" i="1"/>
  <c r="AJ57" i="1"/>
  <c r="AK57" i="1"/>
  <c r="AL57" i="1"/>
  <c r="AM57" i="1"/>
  <c r="AM88" i="1"/>
  <c r="F86" i="1"/>
  <c r="G86" i="1"/>
  <c r="K86" i="1"/>
  <c r="L86" i="1"/>
  <c r="P86" i="1"/>
  <c r="Q86" i="1"/>
  <c r="U86" i="1"/>
  <c r="V86" i="1"/>
  <c r="Z86" i="1"/>
  <c r="AA86" i="1"/>
  <c r="AE86" i="1"/>
  <c r="AF86" i="1"/>
  <c r="AI28" i="1"/>
  <c r="AI15" i="1"/>
  <c r="AI37" i="1"/>
  <c r="AI41" i="1"/>
  <c r="AI46" i="1"/>
  <c r="AJ28" i="1"/>
  <c r="AJ15" i="1"/>
  <c r="AJ37" i="1"/>
  <c r="AJ41" i="1"/>
  <c r="AJ46" i="1"/>
  <c r="AK28" i="1"/>
  <c r="AK15" i="1"/>
  <c r="AK37" i="1"/>
  <c r="AK41" i="1"/>
  <c r="AK46" i="1"/>
  <c r="AL28" i="1"/>
  <c r="AL15" i="1"/>
  <c r="AL37" i="1"/>
  <c r="AL41" i="1"/>
  <c r="AL46" i="1"/>
  <c r="AM46" i="1"/>
  <c r="AM41" i="1"/>
  <c r="AM37" i="1"/>
  <c r="AM28" i="1"/>
  <c r="AM15" i="1"/>
  <c r="AH78" i="1" l="1"/>
  <c r="AJ55" i="1"/>
  <c r="AH18" i="1"/>
  <c r="AI51" i="1"/>
  <c r="AH20" i="1"/>
  <c r="AH29" i="1"/>
  <c r="AJ27" i="1"/>
  <c r="AK51" i="1"/>
  <c r="M88" i="1"/>
  <c r="AH54" i="1"/>
  <c r="AH56" i="1"/>
  <c r="AH15" i="1"/>
  <c r="AJ36" i="1"/>
  <c r="AH49" i="1"/>
  <c r="AK36" i="1"/>
  <c r="AJ45" i="1"/>
  <c r="AH47" i="1"/>
  <c r="AH37" i="1"/>
  <c r="AK45" i="1"/>
  <c r="AL40" i="1"/>
  <c r="AL45" i="1"/>
  <c r="AC87" i="1"/>
  <c r="AL36" i="1"/>
  <c r="AL27" i="1"/>
  <c r="AK40" i="1"/>
  <c r="AH46" i="1"/>
  <c r="AI14" i="1"/>
  <c r="AH33" i="1"/>
  <c r="X87" i="1"/>
  <c r="AH57" i="1"/>
  <c r="AL51" i="1"/>
  <c r="AI78" i="1"/>
  <c r="N87" i="1"/>
  <c r="AI36" i="1"/>
  <c r="AH34" i="1"/>
  <c r="AK27" i="1"/>
  <c r="AH30" i="1"/>
  <c r="AH43" i="1"/>
  <c r="AI27" i="1"/>
  <c r="AM51" i="1"/>
  <c r="AM87" i="1" s="1"/>
  <c r="AJ51" i="1"/>
  <c r="AH64" i="1"/>
  <c r="AH32" i="1"/>
  <c r="AM36" i="1"/>
  <c r="AM14" i="1"/>
  <c r="AK14" i="1"/>
  <c r="AH42" i="1"/>
  <c r="AH17" i="1"/>
  <c r="S87" i="1"/>
  <c r="AM40" i="1"/>
  <c r="AH39" i="1"/>
  <c r="AH52" i="1"/>
  <c r="AH41" i="1"/>
  <c r="AH16" i="1"/>
  <c r="AH53" i="1"/>
  <c r="AJ78" i="1"/>
  <c r="I87" i="1"/>
  <c r="AH28" i="1"/>
  <c r="AI40" i="1"/>
  <c r="AM27" i="1"/>
  <c r="AH48" i="1"/>
  <c r="AH38" i="1"/>
  <c r="AH35" i="1"/>
  <c r="AM55" i="1"/>
  <c r="W88" i="1"/>
  <c r="AH31" i="1"/>
  <c r="AM45" i="1"/>
  <c r="AL14" i="1"/>
  <c r="AH44" i="1"/>
  <c r="AH19" i="1"/>
  <c r="AG88" i="1"/>
  <c r="D87" i="1"/>
  <c r="AJ14" i="1"/>
  <c r="AI45" i="1"/>
  <c r="AJ40" i="1"/>
  <c r="AH45" i="1" l="1"/>
  <c r="AH55" i="1"/>
  <c r="X88" i="1"/>
  <c r="AH36" i="1"/>
  <c r="AH51" i="1"/>
  <c r="AL86" i="1"/>
  <c r="AK86" i="1"/>
  <c r="AH27" i="1"/>
  <c r="AI86" i="1"/>
  <c r="AH40" i="1"/>
  <c r="N88" i="1"/>
  <c r="AM86" i="1"/>
  <c r="AH14" i="1"/>
  <c r="AJ86" i="1"/>
  <c r="D88" i="1"/>
  <c r="AH87" i="1" l="1"/>
  <c r="AH86" i="1"/>
</calcChain>
</file>

<file path=xl/sharedStrings.xml><?xml version="1.0" encoding="utf-8"?>
<sst xmlns="http://schemas.openxmlformats.org/spreadsheetml/2006/main" count="397" uniqueCount="138">
  <si>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</si>
  <si>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</si>
  <si>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</si>
  <si>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</si>
  <si>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</si>
  <si>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</si>
  <si>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</si>
  <si>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</si>
  <si>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</si>
  <si>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ECTS  bezpośredni kontakt - zajęcia*</t>
  </si>
  <si>
    <t>Bezpośredni kontakt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</si>
  <si>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</si>
  <si>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</si>
  <si>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</si>
  <si>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</si>
  <si>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</si>
  <si>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</si>
  <si>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</si>
  <si>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</si>
  <si>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</si>
  <si>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</si>
  <si>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</si>
  <si>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</si>
  <si>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Zo</t>
  </si>
  <si>
    <t>E</t>
  </si>
  <si>
    <t>Stylistyka praktyczna</t>
  </si>
  <si>
    <t>Kultura języka polskiego</t>
  </si>
  <si>
    <t>Seminarium dyplomowe</t>
  </si>
  <si>
    <t>Praca dyplomowa</t>
  </si>
  <si>
    <t>Technologia informacyjna</t>
  </si>
  <si>
    <t>Bezpieczeństwo i higiena pracy</t>
  </si>
  <si>
    <t>RAZEM</t>
  </si>
  <si>
    <t>* - liczba godzin zajęć : 25,</t>
  </si>
  <si>
    <t>** - 1 sem = 0,6 pkt.; Jeżeli 1 pkt. = 25 godz, to 15 godz. = 0,6 pkt. na semestr.</t>
  </si>
  <si>
    <t xml:space="preserve">KIERUNEK: KOMUNIKACJA MEDIALNA I SPOŁECZNA </t>
  </si>
  <si>
    <t>Psychologia społeczna</t>
  </si>
  <si>
    <t>Wstęp do socjologii</t>
  </si>
  <si>
    <t>Historia najnowsza</t>
  </si>
  <si>
    <t xml:space="preserve">Wiedza o kulturze </t>
  </si>
  <si>
    <t>Kultura regionu</t>
  </si>
  <si>
    <t>Życie literackie w regionie</t>
  </si>
  <si>
    <t>Wiedza o literaturze XX i XXI wieku</t>
  </si>
  <si>
    <t>Literatura faktu</t>
  </si>
  <si>
    <t>Podstawy ekonomii</t>
  </si>
  <si>
    <t>Wstęp do informacji naukowej</t>
  </si>
  <si>
    <t>Etyka w mediach</t>
  </si>
  <si>
    <t>Prawo autorskie i prasowe</t>
  </si>
  <si>
    <t>Języki obce</t>
  </si>
  <si>
    <t>Pragmalingwistyka</t>
  </si>
  <si>
    <t>Warsztaty ortografii i interpunkcji</t>
  </si>
  <si>
    <t>Nauka o komunikowaniu</t>
  </si>
  <si>
    <t xml:space="preserve">Komunikacja międzykulturowa </t>
  </si>
  <si>
    <t>Komunikacja w mediach społecznościowych</t>
  </si>
  <si>
    <t>Współczesne problemy polityczne</t>
  </si>
  <si>
    <t>Protokół dyplomatyczny</t>
  </si>
  <si>
    <t>Savoir vivre</t>
  </si>
  <si>
    <t>Język polityki</t>
  </si>
  <si>
    <t>Dykcja i emisja głosu</t>
  </si>
  <si>
    <t>Sztuka autoprezentacji i wystąpień publicznych</t>
  </si>
  <si>
    <t>Retoryka i erystyka</t>
  </si>
  <si>
    <t>VII. Marketing i public relations</t>
  </si>
  <si>
    <t>Marketing i reklama w mediach</t>
  </si>
  <si>
    <t>Kreatywność w public relations i reklamie</t>
  </si>
  <si>
    <t>Edycja tekstów</t>
  </si>
  <si>
    <t xml:space="preserve">Warsztat krytyka kultury </t>
  </si>
  <si>
    <t>Kurs kreatywnego pisania</t>
  </si>
  <si>
    <t>Warsztat dziennikarza prasowego i internetowego</t>
  </si>
  <si>
    <t>Warsztat dziennikarza radiowego</t>
  </si>
  <si>
    <t>Warsztat dziennikarza telewizyjnego</t>
  </si>
  <si>
    <t>Warsztat rzecznika prasowego</t>
  </si>
  <si>
    <t>Dziennikarstwo kulturalne</t>
  </si>
  <si>
    <t>Dziennikarstwo sportowe</t>
  </si>
  <si>
    <t>Dziennikarstwo publicystyczne</t>
  </si>
  <si>
    <t>Podstawy fotografii</t>
  </si>
  <si>
    <t>Praca z kamerą</t>
  </si>
  <si>
    <t xml:space="preserve">Praca z mikrofonem </t>
  </si>
  <si>
    <t>Podstawy montażu telewizyjnego</t>
  </si>
  <si>
    <t>Podstawy montażu radiowego</t>
  </si>
  <si>
    <t xml:space="preserve">Media lokalne i środowiskowe </t>
  </si>
  <si>
    <t>Media w Polsce i na świecie</t>
  </si>
  <si>
    <t>Społeczne i kulturowe oddziaływanie mediów</t>
  </si>
  <si>
    <t>Historia prasy</t>
  </si>
  <si>
    <t>Gatunki dziennikarskie</t>
  </si>
  <si>
    <t>Dziennikarskie źródła informacji</t>
  </si>
  <si>
    <t>Psychologia mediów</t>
  </si>
  <si>
    <t>Komunikacja w subkulturach młodzieżowych</t>
  </si>
  <si>
    <t>Współczesne systemy polityczne</t>
  </si>
  <si>
    <t>Dziennikarstwo on-line</t>
  </si>
  <si>
    <t>PROFIL: PRAKTYCZNY</t>
  </si>
  <si>
    <t>I. Wiedza ogólna</t>
  </si>
  <si>
    <t>Konsultacje 10godz./sem**</t>
  </si>
  <si>
    <t>II. Przedmioty ogólnouczelniane</t>
  </si>
  <si>
    <t>III. Wiedza o języku</t>
  </si>
  <si>
    <t>IV. Wiedza o komunikowaniu</t>
  </si>
  <si>
    <t>V. Polityka i dyplomacja</t>
  </si>
  <si>
    <t>VI. Kreowanie wizerunku</t>
  </si>
  <si>
    <t>VIII. Sztuka pisania</t>
  </si>
  <si>
    <t>Wykład ogólnowydziałowy</t>
  </si>
  <si>
    <t>Wykład ogólnowydziałowy II</t>
  </si>
  <si>
    <t>Kultura 2.0</t>
  </si>
  <si>
    <t>Wprowadzenie do wiedzy o grach komputerowych</t>
  </si>
  <si>
    <t>0.8</t>
  </si>
  <si>
    <t>Filmowe środki wyrazu</t>
  </si>
  <si>
    <t>Gatunki medialne</t>
  </si>
  <si>
    <t>Analiza tekstów medialnych</t>
  </si>
  <si>
    <t>Liternet</t>
  </si>
  <si>
    <t>Warsztat e-recenzenta</t>
  </si>
  <si>
    <t>Antropologia nowych mediów</t>
  </si>
  <si>
    <t>Kultura w mediach społecznościowych</t>
  </si>
  <si>
    <t>Tradycyjne media                                        w Internecie</t>
  </si>
  <si>
    <t>Język reklamy</t>
  </si>
  <si>
    <t>Bezpieczeństwo i dostęp do informacji w Internecie</t>
  </si>
  <si>
    <t>Projektowanie wizerunku w Internecie
 w Internecie</t>
  </si>
  <si>
    <t>Język komunikacji internetowej</t>
  </si>
  <si>
    <t xml:space="preserve"> Komunikacja polityczna w nowych mediach</t>
  </si>
  <si>
    <t>Dziennikarstwo obywatelskie</t>
  </si>
  <si>
    <t>Sztuka w nowych mediach</t>
  </si>
  <si>
    <t>Animacja kultury w nowych mediach</t>
  </si>
  <si>
    <t xml:space="preserve">Projektowanie stron internetowych </t>
  </si>
  <si>
    <t>Grafika komputerowa</t>
  </si>
  <si>
    <t>Marketing internetowy</t>
  </si>
  <si>
    <t>Praktyka (960 godz.)</t>
  </si>
  <si>
    <t>Praktyka (960)</t>
  </si>
  <si>
    <r>
      <t xml:space="preserve">do </t>
    </r>
    <r>
      <rPr>
        <i/>
        <sz val="10"/>
        <rFont val="Calibri"/>
        <family val="2"/>
        <charset val="238"/>
      </rPr>
      <t>Programu studiów na kierunku komunikacja medialna i społeczna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</si>
  <si>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23 czerwca 2020 r.</t>
  </si>
  <si>
    <t>obowiązuje I rok od r.a. 2020/2021</t>
  </si>
  <si>
    <t>Załącznik nr 3</t>
  </si>
  <si>
    <t xml:space="preserve">PLAN  STUDIÓW  NIESTACJONARNYCH I stopnia                 </t>
  </si>
  <si>
    <t>Część I: Warsztaty dziennikarskie</t>
  </si>
  <si>
    <t>Część II. Teoretyczne podstawy dziennikarstwa</t>
  </si>
  <si>
    <t>Część I: Wspólczesna kultura audiowizualna</t>
  </si>
  <si>
    <t>Część II. Komunikacja w nowych mediach</t>
  </si>
  <si>
    <t>Część III. Warsztaty kultury 2.0</t>
  </si>
  <si>
    <t>stanowiącego załącznik do Uchwały nr 23/000/2020 Senatu AJP</t>
  </si>
  <si>
    <t>IX. MODUŁ DO WYBORU: DZIENNIKARSTWO</t>
  </si>
  <si>
    <t>IX. MODUŁ DO WYBORU: NOWE MEDIA</t>
  </si>
  <si>
    <t>moduł: DZIENNIKARSTWO</t>
  </si>
  <si>
    <t>moduł: NOWE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</si>
</sst>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b/>
      <sz val="8"/>
      <color indexed="8"/>
      <name val="Arial CE"/>
      <charset val="238"/>
    </font>
    <font>
      <b/>
      <sz val="8"/>
      <color indexed="10"/>
      <name val="Arial CE"/>
      <charset val="238"/>
    </font>
    <font>
      <b/>
      <sz val="8"/>
      <color indexed="10"/>
      <name val="Arial CE"/>
      <charset val="238"/>
    </font>
    <font>
      <b/>
      <i/>
      <sz val="8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i/>
      <sz val="8"/>
      <color indexed="10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7.5"/>
      <name val="Arial"/>
      <family val="2"/>
      <charset val="238"/>
    </font>
    <font>
      <sz val="7.5"/>
      <name val="Arial CE"/>
      <family val="2"/>
      <charset val="238"/>
    </font>
    <font>
      <sz val="7.5"/>
      <color indexed="8"/>
      <name val="Arial"/>
      <family val="2"/>
      <charset val="238"/>
    </font>
    <font>
      <sz val="7"/>
      <name val="Arial CE"/>
      <charset val="238"/>
    </font>
    <font>
      <b/>
      <sz val="7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42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14" fillId="11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11" borderId="9" xfId="0" applyFont="1" applyFill="1" applyBorder="1" applyAlignment="1">
      <alignment vertical="center"/>
    </xf>
    <xf numFmtId="0" fontId="38" fillId="11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11" borderId="9" xfId="0" applyFont="1" applyFill="1" applyBorder="1" applyAlignment="1">
      <alignment vertical="center"/>
    </xf>
    <xf numFmtId="0" fontId="38" fillId="11" borderId="10" xfId="0" applyFont="1" applyFill="1" applyBorder="1" applyAlignment="1">
      <alignment vertical="center"/>
    </xf>
    <xf numFmtId="0" fontId="29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 wrapText="1"/>
    </xf>
    <xf numFmtId="0" fontId="39" fillId="0" borderId="1" xfId="0" applyFont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9" fillId="6" borderId="11" xfId="0" applyFont="1" applyFill="1" applyBorder="1" applyAlignment="1">
      <alignment horizontal="center" vertical="center"/>
    </xf>
    <xf numFmtId="0" fontId="39" fillId="6" borderId="13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 vertical="center"/>
    </xf>
    <xf numFmtId="0" fontId="38" fillId="6" borderId="11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/AppData/Local/Microsoft/Windows/Temporary%20Internet%20Files/Content.IE5/L53UP1TD/I%20Filologia%20polska/PROGRAM%20KSZTA&#321;CENIA%20FILOLOGIA%20POLSKA%20I%20STOPNIE&#323;/I%20Filologia%20polska/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Q93"/>
  <sheetViews>
    <sheetView tabSelected="1" workbookViewId="0">
      <selection activeCell="B10" sqref="B10"/>
    </sheetView>
  </sheetViews>
  <sheetFormatPr defaultRowHeight="12.75" x14ac:dyDescent="0.2"/>
  <cols>
    <col min="1" max="1" width="2.85546875" customWidth="1"/>
    <col min="2" max="2" width="29.5703125" customWidth="1"/>
    <col min="3" max="3" width="4" customWidth="1"/>
    <col min="4" max="33" width="3.7109375" customWidth="1"/>
    <col min="34" max="34" width="4.42578125" customWidth="1"/>
    <col min="35" max="39" width="4.28515625" customWidth="1"/>
    <col min="40" max="40" width="3.85546875" customWidth="1"/>
    <col min="41" max="42" width="5.42578125" customWidth="1"/>
  </cols>
  <sheetData>
    <row r="1" spans="1:42" x14ac:dyDescent="0.2">
      <c r="A1" s="92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2" x14ac:dyDescent="0.2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1:42" x14ac:dyDescent="0.2">
      <c r="A3" s="92" t="s">
        <v>133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</row>
    <row r="4" spans="1:42" x14ac:dyDescent="0.2">
      <c r="A4" s="92" t="s">
        <v>124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</row>
    <row r="5" spans="1:42" x14ac:dyDescent="0.2">
      <c r="A5" s="93" t="s">
        <v>125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</row>
    <row r="6" spans="1:42" ht="15" customHeight="1" x14ac:dyDescent="0.2">
      <c r="A6" s="86" t="s">
        <v>127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2" ht="15" customHeight="1" x14ac:dyDescent="0.2">
      <c r="A7" s="87" t="s">
        <v>34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</row>
    <row r="8" spans="1:42" ht="15" customHeight="1" x14ac:dyDescent="0.2">
      <c r="A8" s="87" t="s">
        <v>88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2" ht="15" customHeight="1" x14ac:dyDescent="0.2">
      <c r="A9" s="50"/>
      <c r="B9" s="88" t="s">
        <v>136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</row>
    <row r="10" spans="1:42" x14ac:dyDescent="0.2">
      <c r="A10" s="2"/>
      <c r="B10" s="3"/>
      <c r="C10" s="4"/>
      <c r="D10" s="5"/>
      <c r="E10" s="5"/>
      <c r="F10" s="5"/>
      <c r="G10" s="5"/>
      <c r="H10" s="6"/>
      <c r="I10" s="5"/>
      <c r="J10" s="5"/>
      <c r="K10" s="5"/>
      <c r="L10" s="5"/>
      <c r="M10" s="6"/>
      <c r="N10" s="7"/>
      <c r="O10" s="7"/>
      <c r="P10" s="7"/>
      <c r="Q10" s="7"/>
      <c r="R10" s="8"/>
      <c r="S10" s="5"/>
      <c r="T10" s="5"/>
      <c r="U10" s="5"/>
      <c r="V10" s="5"/>
      <c r="W10" s="6"/>
      <c r="X10" s="7"/>
      <c r="Y10" s="7"/>
      <c r="Z10" s="7"/>
      <c r="AA10" s="7"/>
      <c r="AB10" s="8"/>
      <c r="AC10" s="5"/>
      <c r="AD10" s="5"/>
      <c r="AE10" s="5"/>
      <c r="AF10" s="5"/>
      <c r="AG10" s="6"/>
      <c r="AH10" s="9"/>
      <c r="AI10" s="10"/>
      <c r="AJ10" s="10"/>
      <c r="AK10" s="10"/>
      <c r="AL10" s="10"/>
      <c r="AM10" s="11"/>
    </row>
    <row r="11" spans="1:42" ht="18" customHeight="1" x14ac:dyDescent="0.2">
      <c r="A11" s="105" t="s">
        <v>0</v>
      </c>
      <c r="B11" s="105" t="s">
        <v>1</v>
      </c>
      <c r="C11" s="106" t="s">
        <v>2</v>
      </c>
      <c r="D11" s="101" t="s">
        <v>3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 t="s">
        <v>4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 t="s">
        <v>5</v>
      </c>
      <c r="Y11" s="101"/>
      <c r="Z11" s="101"/>
      <c r="AA11" s="101"/>
      <c r="AB11" s="101"/>
      <c r="AC11" s="101"/>
      <c r="AD11" s="101"/>
      <c r="AE11" s="101"/>
      <c r="AF11" s="101"/>
      <c r="AG11" s="101"/>
      <c r="AH11" s="95" t="s">
        <v>6</v>
      </c>
      <c r="AI11" s="99" t="s">
        <v>7</v>
      </c>
      <c r="AJ11" s="99"/>
      <c r="AK11" s="99"/>
      <c r="AL11" s="99"/>
      <c r="AM11" s="96" t="s">
        <v>8</v>
      </c>
      <c r="AN11" s="94" t="s">
        <v>9</v>
      </c>
      <c r="AO11" s="94" t="s">
        <v>90</v>
      </c>
      <c r="AP11" s="94" t="s">
        <v>10</v>
      </c>
    </row>
    <row r="12" spans="1:42" ht="18" customHeight="1" x14ac:dyDescent="0.2">
      <c r="A12" s="105"/>
      <c r="B12" s="105"/>
      <c r="C12" s="106"/>
      <c r="D12" s="97" t="s">
        <v>11</v>
      </c>
      <c r="E12" s="97"/>
      <c r="F12" s="97"/>
      <c r="G12" s="97"/>
      <c r="H12" s="96" t="s">
        <v>8</v>
      </c>
      <c r="I12" s="97" t="s">
        <v>12</v>
      </c>
      <c r="J12" s="97"/>
      <c r="K12" s="97"/>
      <c r="L12" s="97"/>
      <c r="M12" s="96" t="s">
        <v>8</v>
      </c>
      <c r="N12" s="100" t="s">
        <v>13</v>
      </c>
      <c r="O12" s="100"/>
      <c r="P12" s="100"/>
      <c r="Q12" s="100"/>
      <c r="R12" s="96" t="s">
        <v>8</v>
      </c>
      <c r="S12" s="100" t="s">
        <v>14</v>
      </c>
      <c r="T12" s="100"/>
      <c r="U12" s="100"/>
      <c r="V12" s="100"/>
      <c r="W12" s="96" t="s">
        <v>8</v>
      </c>
      <c r="X12" s="98" t="s">
        <v>15</v>
      </c>
      <c r="Y12" s="98"/>
      <c r="Z12" s="98"/>
      <c r="AA12" s="98"/>
      <c r="AB12" s="96" t="s">
        <v>8</v>
      </c>
      <c r="AC12" s="98" t="s">
        <v>16</v>
      </c>
      <c r="AD12" s="98"/>
      <c r="AE12" s="98"/>
      <c r="AF12" s="98"/>
      <c r="AG12" s="96" t="s">
        <v>8</v>
      </c>
      <c r="AH12" s="95"/>
      <c r="AI12" s="99"/>
      <c r="AJ12" s="99"/>
      <c r="AK12" s="99"/>
      <c r="AL12" s="99"/>
      <c r="AM12" s="96"/>
      <c r="AN12" s="94"/>
      <c r="AO12" s="94"/>
      <c r="AP12" s="94"/>
    </row>
    <row r="13" spans="1:42" ht="18" customHeight="1" x14ac:dyDescent="0.2">
      <c r="A13" s="105"/>
      <c r="B13" s="105"/>
      <c r="C13" s="106"/>
      <c r="D13" s="18" t="s">
        <v>17</v>
      </c>
      <c r="E13" s="18" t="s">
        <v>18</v>
      </c>
      <c r="F13" s="18" t="s">
        <v>19</v>
      </c>
      <c r="G13" s="18" t="s">
        <v>20</v>
      </c>
      <c r="H13" s="96"/>
      <c r="I13" s="18" t="s">
        <v>17</v>
      </c>
      <c r="J13" s="18" t="s">
        <v>18</v>
      </c>
      <c r="K13" s="18" t="s">
        <v>19</v>
      </c>
      <c r="L13" s="18" t="s">
        <v>20</v>
      </c>
      <c r="M13" s="96"/>
      <c r="N13" s="19" t="s">
        <v>17</v>
      </c>
      <c r="O13" s="19" t="s">
        <v>18</v>
      </c>
      <c r="P13" s="19" t="s">
        <v>19</v>
      </c>
      <c r="Q13" s="19" t="s">
        <v>20</v>
      </c>
      <c r="R13" s="96"/>
      <c r="S13" s="19" t="s">
        <v>17</v>
      </c>
      <c r="T13" s="19" t="s">
        <v>18</v>
      </c>
      <c r="U13" s="19" t="s">
        <v>19</v>
      </c>
      <c r="V13" s="19" t="s">
        <v>20</v>
      </c>
      <c r="W13" s="96"/>
      <c r="X13" s="20" t="s">
        <v>17</v>
      </c>
      <c r="Y13" s="20" t="s">
        <v>18</v>
      </c>
      <c r="Z13" s="20" t="s">
        <v>19</v>
      </c>
      <c r="AA13" s="20" t="s">
        <v>20</v>
      </c>
      <c r="AB13" s="96"/>
      <c r="AC13" s="20" t="s">
        <v>17</v>
      </c>
      <c r="AD13" s="20" t="s">
        <v>18</v>
      </c>
      <c r="AE13" s="20" t="s">
        <v>19</v>
      </c>
      <c r="AF13" s="20" t="s">
        <v>20</v>
      </c>
      <c r="AG13" s="96"/>
      <c r="AH13" s="95"/>
      <c r="AI13" s="21" t="s">
        <v>21</v>
      </c>
      <c r="AJ13" s="21" t="s">
        <v>22</v>
      </c>
      <c r="AK13" s="21" t="s">
        <v>19</v>
      </c>
      <c r="AL13" s="21" t="s">
        <v>20</v>
      </c>
      <c r="AM13" s="96"/>
      <c r="AN13" s="94"/>
      <c r="AO13" s="94"/>
      <c r="AP13" s="94"/>
    </row>
    <row r="14" spans="1:42" ht="20.100000000000001" customHeight="1" x14ac:dyDescent="0.2">
      <c r="A14" s="147" t="s">
        <v>89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22">
        <f>SUM(AH15:AH26)</f>
        <v>189</v>
      </c>
      <c r="AI14" s="22">
        <f>SUM(AI26,AI25,AI24,AI23,AI22,AI21,AI20,AI19,AI18,AI17,AI16,AI15)</f>
        <v>132</v>
      </c>
      <c r="AJ14" s="22">
        <f>SUM(AJ15,AJ16,AJ17,AJ18,AJ19,AJ20,AJ21,AJ22,AJ23,AJ24,AJ25,AJ26)</f>
        <v>57</v>
      </c>
      <c r="AK14" s="22">
        <f>SUM(AK15:AK20)</f>
        <v>0</v>
      </c>
      <c r="AL14" s="22">
        <f>SUM(AL15:AL20)</f>
        <v>0</v>
      </c>
      <c r="AM14" s="23">
        <f>SUM(AM15:AM26)</f>
        <v>30</v>
      </c>
      <c r="AN14" s="80">
        <f>SUM(AN15:AN26)</f>
        <v>7.5399999999999991</v>
      </c>
      <c r="AO14" s="80">
        <f>SUM(AO15:AO26)</f>
        <v>4.8</v>
      </c>
      <c r="AP14" s="81">
        <f t="shared" ref="AP14:AP21" si="0">AN14+AO14</f>
        <v>12.34</v>
      </c>
    </row>
    <row r="15" spans="1:42" ht="20.100000000000001" customHeight="1" x14ac:dyDescent="0.2">
      <c r="A15" s="12">
        <v>1</v>
      </c>
      <c r="B15" s="69" t="s">
        <v>35</v>
      </c>
      <c r="C15" s="13" t="s">
        <v>23</v>
      </c>
      <c r="D15" s="55">
        <v>9</v>
      </c>
      <c r="E15" s="55">
        <v>9</v>
      </c>
      <c r="F15" s="55"/>
      <c r="G15" s="55"/>
      <c r="H15" s="74">
        <v>2</v>
      </c>
      <c r="I15" s="55"/>
      <c r="J15" s="55"/>
      <c r="K15" s="55"/>
      <c r="L15" s="55"/>
      <c r="M15" s="74"/>
      <c r="N15" s="56"/>
      <c r="O15" s="56"/>
      <c r="P15" s="56"/>
      <c r="Q15" s="56"/>
      <c r="R15" s="57"/>
      <c r="S15" s="56"/>
      <c r="T15" s="56"/>
      <c r="U15" s="56"/>
      <c r="V15" s="56"/>
      <c r="W15" s="57"/>
      <c r="X15" s="58"/>
      <c r="Y15" s="58"/>
      <c r="Z15" s="58"/>
      <c r="AA15" s="58"/>
      <c r="AB15" s="57"/>
      <c r="AC15" s="58"/>
      <c r="AD15" s="58"/>
      <c r="AE15" s="58"/>
      <c r="AF15" s="58"/>
      <c r="AG15" s="57"/>
      <c r="AH15" s="24">
        <f t="shared" ref="AH15:AH49" si="1">AI15+AJ15+AL15</f>
        <v>18</v>
      </c>
      <c r="AI15" s="25">
        <f t="shared" ref="AI15:AM15" si="2">D15+I15+N15+S15+X15+AC15</f>
        <v>9</v>
      </c>
      <c r="AJ15" s="25">
        <f t="shared" si="2"/>
        <v>9</v>
      </c>
      <c r="AK15" s="25">
        <f t="shared" si="2"/>
        <v>0</v>
      </c>
      <c r="AL15" s="25">
        <f t="shared" si="2"/>
        <v>0</v>
      </c>
      <c r="AM15" s="26">
        <f t="shared" si="2"/>
        <v>2</v>
      </c>
      <c r="AN15" s="82">
        <v>0.72</v>
      </c>
      <c r="AO15" s="82">
        <v>0.4</v>
      </c>
      <c r="AP15" s="83">
        <f t="shared" si="0"/>
        <v>1.1200000000000001</v>
      </c>
    </row>
    <row r="16" spans="1:42" ht="20.100000000000001" customHeight="1" x14ac:dyDescent="0.2">
      <c r="A16" s="12">
        <v>2</v>
      </c>
      <c r="B16" s="69" t="s">
        <v>84</v>
      </c>
      <c r="C16" s="13" t="s">
        <v>23</v>
      </c>
      <c r="D16" s="55">
        <v>9</v>
      </c>
      <c r="E16" s="55"/>
      <c r="F16" s="55"/>
      <c r="G16" s="55"/>
      <c r="H16" s="74">
        <v>2</v>
      </c>
      <c r="I16" s="55"/>
      <c r="J16" s="55"/>
      <c r="K16" s="55"/>
      <c r="L16" s="55"/>
      <c r="M16" s="74"/>
      <c r="N16" s="56"/>
      <c r="O16" s="56"/>
      <c r="P16" s="56"/>
      <c r="Q16" s="56"/>
      <c r="R16" s="57"/>
      <c r="S16" s="56"/>
      <c r="T16" s="56"/>
      <c r="U16" s="56"/>
      <c r="V16" s="56"/>
      <c r="W16" s="57"/>
      <c r="X16" s="58"/>
      <c r="Y16" s="58"/>
      <c r="Z16" s="58"/>
      <c r="AA16" s="58"/>
      <c r="AB16" s="57"/>
      <c r="AC16" s="58"/>
      <c r="AD16" s="58"/>
      <c r="AE16" s="58"/>
      <c r="AF16" s="58"/>
      <c r="AG16" s="57"/>
      <c r="AH16" s="24">
        <f t="shared" si="1"/>
        <v>9</v>
      </c>
      <c r="AI16" s="25">
        <f t="shared" ref="AI16:AI26" si="3">D16+I16+N16+S16+X16+AC16</f>
        <v>9</v>
      </c>
      <c r="AJ16" s="25">
        <f t="shared" ref="AJ16:AJ26" si="4">E16+J16+O16+T16+Y16+AD16</f>
        <v>0</v>
      </c>
      <c r="AK16" s="25">
        <f t="shared" ref="AK16:AK26" si="5">F16+K16+P16+U16+Z16+AE16</f>
        <v>0</v>
      </c>
      <c r="AL16" s="25">
        <f t="shared" ref="AL16:AL26" si="6">G16+L16+Q16+V16+AA16+AF16</f>
        <v>0</v>
      </c>
      <c r="AM16" s="26">
        <f t="shared" ref="AM16:AM26" si="7">H16+M16+R16+W16+AB16+AG16</f>
        <v>2</v>
      </c>
      <c r="AN16" s="82">
        <v>0.36</v>
      </c>
      <c r="AO16" s="82">
        <v>0.4</v>
      </c>
      <c r="AP16" s="83">
        <f t="shared" si="0"/>
        <v>0.76</v>
      </c>
    </row>
    <row r="17" spans="1:43" ht="20.100000000000001" customHeight="1" x14ac:dyDescent="0.2">
      <c r="A17" s="12">
        <v>3</v>
      </c>
      <c r="B17" s="69" t="s">
        <v>36</v>
      </c>
      <c r="C17" s="13" t="s">
        <v>23</v>
      </c>
      <c r="D17" s="59">
        <v>9</v>
      </c>
      <c r="E17" s="55"/>
      <c r="F17" s="55"/>
      <c r="G17" s="55"/>
      <c r="H17" s="74">
        <v>2</v>
      </c>
      <c r="I17" s="55"/>
      <c r="J17" s="55"/>
      <c r="K17" s="55"/>
      <c r="L17" s="55"/>
      <c r="M17" s="74"/>
      <c r="N17" s="56"/>
      <c r="O17" s="56"/>
      <c r="P17" s="56"/>
      <c r="Q17" s="56"/>
      <c r="R17" s="57"/>
      <c r="S17" s="56"/>
      <c r="T17" s="56"/>
      <c r="U17" s="56"/>
      <c r="V17" s="56"/>
      <c r="W17" s="57"/>
      <c r="X17" s="58"/>
      <c r="Y17" s="58"/>
      <c r="Z17" s="58"/>
      <c r="AA17" s="58"/>
      <c r="AB17" s="57"/>
      <c r="AC17" s="58"/>
      <c r="AD17" s="58"/>
      <c r="AE17" s="58"/>
      <c r="AF17" s="58"/>
      <c r="AG17" s="57"/>
      <c r="AH17" s="24">
        <f t="shared" si="1"/>
        <v>9</v>
      </c>
      <c r="AI17" s="25">
        <f t="shared" si="3"/>
        <v>9</v>
      </c>
      <c r="AJ17" s="25">
        <f t="shared" si="4"/>
        <v>0</v>
      </c>
      <c r="AK17" s="25">
        <f t="shared" si="5"/>
        <v>0</v>
      </c>
      <c r="AL17" s="25">
        <f t="shared" si="6"/>
        <v>0</v>
      </c>
      <c r="AM17" s="26">
        <f t="shared" si="7"/>
        <v>2</v>
      </c>
      <c r="AN17" s="82">
        <v>0.36</v>
      </c>
      <c r="AO17" s="82">
        <v>0.4</v>
      </c>
      <c r="AP17" s="83">
        <f t="shared" si="0"/>
        <v>0.76</v>
      </c>
    </row>
    <row r="18" spans="1:43" ht="20.100000000000001" customHeight="1" x14ac:dyDescent="0.2">
      <c r="A18" s="12">
        <v>4</v>
      </c>
      <c r="B18" s="69" t="s">
        <v>37</v>
      </c>
      <c r="C18" s="13" t="s">
        <v>24</v>
      </c>
      <c r="D18" s="55"/>
      <c r="E18" s="55"/>
      <c r="F18" s="55"/>
      <c r="G18" s="55"/>
      <c r="H18" s="74"/>
      <c r="I18" s="59">
        <v>9</v>
      </c>
      <c r="J18" s="55">
        <v>9</v>
      </c>
      <c r="K18" s="55"/>
      <c r="L18" s="55"/>
      <c r="M18" s="74">
        <v>3</v>
      </c>
      <c r="N18" s="56"/>
      <c r="O18" s="56"/>
      <c r="P18" s="56"/>
      <c r="Q18" s="56"/>
      <c r="R18" s="57"/>
      <c r="S18" s="56"/>
      <c r="T18" s="56"/>
      <c r="U18" s="56"/>
      <c r="V18" s="56"/>
      <c r="W18" s="57"/>
      <c r="X18" s="58"/>
      <c r="Y18" s="58"/>
      <c r="Z18" s="58"/>
      <c r="AA18" s="58"/>
      <c r="AB18" s="57"/>
      <c r="AC18" s="58"/>
      <c r="AD18" s="58"/>
      <c r="AE18" s="58"/>
      <c r="AF18" s="58"/>
      <c r="AG18" s="57"/>
      <c r="AH18" s="24">
        <f t="shared" si="1"/>
        <v>18</v>
      </c>
      <c r="AI18" s="25">
        <f t="shared" si="3"/>
        <v>9</v>
      </c>
      <c r="AJ18" s="25">
        <f t="shared" si="4"/>
        <v>9</v>
      </c>
      <c r="AK18" s="25">
        <f t="shared" si="5"/>
        <v>0</v>
      </c>
      <c r="AL18" s="25">
        <f t="shared" si="6"/>
        <v>0</v>
      </c>
      <c r="AM18" s="26">
        <f t="shared" si="7"/>
        <v>3</v>
      </c>
      <c r="AN18" s="82">
        <v>0.72</v>
      </c>
      <c r="AO18" s="82">
        <v>0.4</v>
      </c>
      <c r="AP18" s="83">
        <f t="shared" si="0"/>
        <v>1.1200000000000001</v>
      </c>
    </row>
    <row r="19" spans="1:43" ht="20.100000000000001" customHeight="1" x14ac:dyDescent="0.2">
      <c r="A19" s="12">
        <v>5</v>
      </c>
      <c r="B19" s="69" t="s">
        <v>38</v>
      </c>
      <c r="C19" s="13" t="s">
        <v>23</v>
      </c>
      <c r="D19" s="60">
        <v>18</v>
      </c>
      <c r="E19" s="55"/>
      <c r="F19" s="55"/>
      <c r="G19" s="61"/>
      <c r="H19" s="74">
        <v>3</v>
      </c>
      <c r="I19" s="55"/>
      <c r="J19" s="55"/>
      <c r="K19" s="55"/>
      <c r="L19" s="61"/>
      <c r="M19" s="75"/>
      <c r="N19" s="62"/>
      <c r="O19" s="62"/>
      <c r="P19" s="62"/>
      <c r="Q19" s="62"/>
      <c r="R19" s="63"/>
      <c r="S19" s="62"/>
      <c r="T19" s="62"/>
      <c r="U19" s="62"/>
      <c r="V19" s="62"/>
      <c r="W19" s="63"/>
      <c r="X19" s="64"/>
      <c r="Y19" s="64"/>
      <c r="Z19" s="64"/>
      <c r="AA19" s="58"/>
      <c r="AB19" s="57"/>
      <c r="AC19" s="58"/>
      <c r="AD19" s="58"/>
      <c r="AE19" s="58"/>
      <c r="AF19" s="58"/>
      <c r="AG19" s="57"/>
      <c r="AH19" s="24">
        <f t="shared" si="1"/>
        <v>18</v>
      </c>
      <c r="AI19" s="25">
        <f t="shared" si="3"/>
        <v>18</v>
      </c>
      <c r="AJ19" s="25">
        <f t="shared" si="4"/>
        <v>0</v>
      </c>
      <c r="AK19" s="25">
        <f t="shared" si="5"/>
        <v>0</v>
      </c>
      <c r="AL19" s="25">
        <f t="shared" si="6"/>
        <v>0</v>
      </c>
      <c r="AM19" s="26">
        <f t="shared" si="7"/>
        <v>3</v>
      </c>
      <c r="AN19" s="82">
        <v>0.72</v>
      </c>
      <c r="AO19" s="82">
        <v>0.4</v>
      </c>
      <c r="AP19" s="83">
        <f t="shared" si="0"/>
        <v>1.1200000000000001</v>
      </c>
    </row>
    <row r="20" spans="1:43" ht="20.100000000000001" customHeight="1" x14ac:dyDescent="0.2">
      <c r="A20" s="12">
        <v>6</v>
      </c>
      <c r="B20" s="69" t="s">
        <v>39</v>
      </c>
      <c r="C20" s="13" t="s">
        <v>23</v>
      </c>
      <c r="D20" s="55"/>
      <c r="E20" s="55"/>
      <c r="F20" s="55"/>
      <c r="G20" s="61"/>
      <c r="H20" s="74"/>
      <c r="I20" s="55">
        <v>18</v>
      </c>
      <c r="J20" s="55"/>
      <c r="K20" s="55"/>
      <c r="L20" s="61"/>
      <c r="M20" s="74">
        <v>2</v>
      </c>
      <c r="N20" s="62"/>
      <c r="O20" s="62"/>
      <c r="P20" s="62"/>
      <c r="Q20" s="62"/>
      <c r="R20" s="63"/>
      <c r="S20" s="62"/>
      <c r="T20" s="62"/>
      <c r="U20" s="62"/>
      <c r="V20" s="62"/>
      <c r="W20" s="63"/>
      <c r="X20" s="58"/>
      <c r="Y20" s="58"/>
      <c r="Z20" s="58"/>
      <c r="AA20" s="58"/>
      <c r="AB20" s="57"/>
      <c r="AC20" s="58"/>
      <c r="AD20" s="58"/>
      <c r="AE20" s="58"/>
      <c r="AF20" s="58"/>
      <c r="AG20" s="57"/>
      <c r="AH20" s="24">
        <f t="shared" si="1"/>
        <v>18</v>
      </c>
      <c r="AI20" s="25">
        <f t="shared" si="3"/>
        <v>18</v>
      </c>
      <c r="AJ20" s="25">
        <f t="shared" si="4"/>
        <v>0</v>
      </c>
      <c r="AK20" s="25">
        <f t="shared" si="5"/>
        <v>0</v>
      </c>
      <c r="AL20" s="25">
        <f t="shared" si="6"/>
        <v>0</v>
      </c>
      <c r="AM20" s="26">
        <f t="shared" si="7"/>
        <v>2</v>
      </c>
      <c r="AN20" s="82">
        <v>0.72</v>
      </c>
      <c r="AO20" s="82">
        <v>0.4</v>
      </c>
      <c r="AP20" s="83">
        <f t="shared" si="0"/>
        <v>1.1200000000000001</v>
      </c>
    </row>
    <row r="21" spans="1:43" ht="20.100000000000001" customHeight="1" x14ac:dyDescent="0.2">
      <c r="A21" s="12">
        <v>7</v>
      </c>
      <c r="B21" s="69" t="s">
        <v>40</v>
      </c>
      <c r="C21" s="13" t="s">
        <v>23</v>
      </c>
      <c r="D21" s="55"/>
      <c r="E21" s="55"/>
      <c r="F21" s="55"/>
      <c r="G21" s="61"/>
      <c r="H21" s="74"/>
      <c r="I21" s="55">
        <v>18</v>
      </c>
      <c r="J21" s="55"/>
      <c r="K21" s="55"/>
      <c r="L21" s="61"/>
      <c r="M21" s="74">
        <v>2</v>
      </c>
      <c r="N21" s="65"/>
      <c r="O21" s="62"/>
      <c r="P21" s="62"/>
      <c r="Q21" s="62"/>
      <c r="R21" s="63"/>
      <c r="S21" s="62"/>
      <c r="T21" s="62"/>
      <c r="U21" s="62"/>
      <c r="V21" s="62"/>
      <c r="W21" s="63"/>
      <c r="X21" s="58"/>
      <c r="Y21" s="58"/>
      <c r="Z21" s="58"/>
      <c r="AA21" s="58"/>
      <c r="AB21" s="57"/>
      <c r="AC21" s="58"/>
      <c r="AD21" s="58"/>
      <c r="AE21" s="58"/>
      <c r="AF21" s="58"/>
      <c r="AG21" s="57"/>
      <c r="AH21" s="24">
        <v>18</v>
      </c>
      <c r="AI21" s="25">
        <f t="shared" si="3"/>
        <v>18</v>
      </c>
      <c r="AJ21" s="25">
        <f t="shared" si="4"/>
        <v>0</v>
      </c>
      <c r="AK21" s="25">
        <f t="shared" si="5"/>
        <v>0</v>
      </c>
      <c r="AL21" s="25">
        <f t="shared" si="6"/>
        <v>0</v>
      </c>
      <c r="AM21" s="26">
        <f t="shared" si="7"/>
        <v>2</v>
      </c>
      <c r="AN21" s="82">
        <v>0.72</v>
      </c>
      <c r="AO21" s="82">
        <v>0.4</v>
      </c>
      <c r="AP21" s="83">
        <f t="shared" si="0"/>
        <v>1.1200000000000001</v>
      </c>
    </row>
    <row r="22" spans="1:43" ht="20.100000000000001" customHeight="1" x14ac:dyDescent="0.2">
      <c r="A22" s="12">
        <v>8</v>
      </c>
      <c r="B22" s="69" t="s">
        <v>41</v>
      </c>
      <c r="C22" s="13" t="s">
        <v>24</v>
      </c>
      <c r="D22" s="55"/>
      <c r="E22" s="55"/>
      <c r="F22" s="55"/>
      <c r="G22" s="61"/>
      <c r="H22" s="74"/>
      <c r="I22" s="55">
        <v>9</v>
      </c>
      <c r="J22" s="55">
        <v>9</v>
      </c>
      <c r="K22" s="55"/>
      <c r="L22" s="61"/>
      <c r="M22" s="74">
        <v>4</v>
      </c>
      <c r="N22" s="65"/>
      <c r="O22" s="62"/>
      <c r="P22" s="62"/>
      <c r="Q22" s="62"/>
      <c r="R22" s="63"/>
      <c r="S22" s="62"/>
      <c r="T22" s="62"/>
      <c r="U22" s="62"/>
      <c r="V22" s="62"/>
      <c r="W22" s="63"/>
      <c r="X22" s="58"/>
      <c r="Y22" s="58"/>
      <c r="Z22" s="58"/>
      <c r="AA22" s="58"/>
      <c r="AB22" s="57"/>
      <c r="AC22" s="58"/>
      <c r="AD22" s="58"/>
      <c r="AE22" s="58"/>
      <c r="AF22" s="58"/>
      <c r="AG22" s="57"/>
      <c r="AH22" s="24">
        <v>18</v>
      </c>
      <c r="AI22" s="25">
        <f t="shared" si="3"/>
        <v>9</v>
      </c>
      <c r="AJ22" s="25">
        <f t="shared" si="4"/>
        <v>9</v>
      </c>
      <c r="AK22" s="25">
        <f t="shared" si="5"/>
        <v>0</v>
      </c>
      <c r="AL22" s="25">
        <f t="shared" si="6"/>
        <v>0</v>
      </c>
      <c r="AM22" s="26">
        <f t="shared" si="7"/>
        <v>4</v>
      </c>
      <c r="AN22" s="82">
        <v>0.72</v>
      </c>
      <c r="AO22" s="82">
        <v>0.4</v>
      </c>
      <c r="AP22" s="83">
        <v>2.4</v>
      </c>
    </row>
    <row r="23" spans="1:43" ht="20.100000000000001" customHeight="1" x14ac:dyDescent="0.2">
      <c r="A23" s="12">
        <v>9</v>
      </c>
      <c r="B23" s="69" t="s">
        <v>42</v>
      </c>
      <c r="C23" s="13" t="s">
        <v>23</v>
      </c>
      <c r="D23" s="55"/>
      <c r="E23" s="55"/>
      <c r="F23" s="55"/>
      <c r="G23" s="61"/>
      <c r="H23" s="74"/>
      <c r="I23" s="55">
        <v>9</v>
      </c>
      <c r="J23" s="55">
        <v>9</v>
      </c>
      <c r="K23" s="55"/>
      <c r="L23" s="61"/>
      <c r="M23" s="74">
        <v>3</v>
      </c>
      <c r="N23" s="65"/>
      <c r="O23" s="62"/>
      <c r="P23" s="62"/>
      <c r="Q23" s="62"/>
      <c r="R23" s="63"/>
      <c r="S23" s="62"/>
      <c r="T23" s="62"/>
      <c r="U23" s="62"/>
      <c r="V23" s="62"/>
      <c r="W23" s="63"/>
      <c r="X23" s="58"/>
      <c r="Y23" s="58"/>
      <c r="Z23" s="58"/>
      <c r="AA23" s="58"/>
      <c r="AB23" s="57"/>
      <c r="AC23" s="58"/>
      <c r="AD23" s="58"/>
      <c r="AE23" s="58"/>
      <c r="AF23" s="58"/>
      <c r="AG23" s="57"/>
      <c r="AH23" s="24">
        <v>18</v>
      </c>
      <c r="AI23" s="25">
        <f t="shared" si="3"/>
        <v>9</v>
      </c>
      <c r="AJ23" s="25">
        <f t="shared" si="4"/>
        <v>9</v>
      </c>
      <c r="AK23" s="25">
        <f t="shared" si="5"/>
        <v>0</v>
      </c>
      <c r="AL23" s="25">
        <f t="shared" si="6"/>
        <v>0</v>
      </c>
      <c r="AM23" s="26">
        <f t="shared" si="7"/>
        <v>3</v>
      </c>
      <c r="AN23" s="82">
        <v>0.72</v>
      </c>
      <c r="AO23" s="82">
        <v>0.4</v>
      </c>
      <c r="AP23" s="83">
        <v>1.8</v>
      </c>
    </row>
    <row r="24" spans="1:43" ht="20.100000000000001" customHeight="1" x14ac:dyDescent="0.2">
      <c r="A24" s="12">
        <v>10</v>
      </c>
      <c r="B24" s="69" t="s">
        <v>43</v>
      </c>
      <c r="C24" s="13" t="s">
        <v>23</v>
      </c>
      <c r="D24" s="55"/>
      <c r="E24" s="55"/>
      <c r="F24" s="55"/>
      <c r="G24" s="61"/>
      <c r="H24" s="74"/>
      <c r="I24" s="55"/>
      <c r="J24" s="55"/>
      <c r="K24" s="55"/>
      <c r="L24" s="61"/>
      <c r="M24" s="75"/>
      <c r="N24" s="65"/>
      <c r="O24" s="62"/>
      <c r="P24" s="62"/>
      <c r="Q24" s="62"/>
      <c r="R24" s="63"/>
      <c r="S24" s="62"/>
      <c r="T24" s="62"/>
      <c r="U24" s="62"/>
      <c r="V24" s="62"/>
      <c r="W24" s="63"/>
      <c r="X24" s="58">
        <v>9</v>
      </c>
      <c r="Y24" s="58">
        <v>9</v>
      </c>
      <c r="Z24" s="58"/>
      <c r="AA24" s="58"/>
      <c r="AB24" s="57">
        <v>2</v>
      </c>
      <c r="AC24" s="58"/>
      <c r="AD24" s="58"/>
      <c r="AE24" s="58"/>
      <c r="AF24" s="58"/>
      <c r="AG24" s="57"/>
      <c r="AH24" s="24">
        <v>18</v>
      </c>
      <c r="AI24" s="25">
        <f t="shared" si="3"/>
        <v>9</v>
      </c>
      <c r="AJ24" s="25">
        <f t="shared" si="4"/>
        <v>9</v>
      </c>
      <c r="AK24" s="25">
        <f t="shared" si="5"/>
        <v>0</v>
      </c>
      <c r="AL24" s="25">
        <f t="shared" si="6"/>
        <v>0</v>
      </c>
      <c r="AM24" s="26">
        <f t="shared" si="7"/>
        <v>2</v>
      </c>
      <c r="AN24" s="82">
        <v>0.72</v>
      </c>
      <c r="AO24" s="82">
        <v>0.4</v>
      </c>
      <c r="AP24" s="83">
        <v>1.8</v>
      </c>
    </row>
    <row r="25" spans="1:43" ht="20.100000000000001" customHeight="1" x14ac:dyDescent="0.2">
      <c r="A25" s="12">
        <v>11</v>
      </c>
      <c r="B25" s="69" t="s">
        <v>44</v>
      </c>
      <c r="C25" s="13" t="s">
        <v>23</v>
      </c>
      <c r="D25" s="55">
        <v>9</v>
      </c>
      <c r="E25" s="55"/>
      <c r="F25" s="55"/>
      <c r="G25" s="61"/>
      <c r="H25" s="74">
        <v>2</v>
      </c>
      <c r="I25" s="55"/>
      <c r="J25" s="55"/>
      <c r="K25" s="55"/>
      <c r="L25" s="61"/>
      <c r="M25" s="75"/>
      <c r="N25" s="65"/>
      <c r="O25" s="62"/>
      <c r="P25" s="62"/>
      <c r="Q25" s="62"/>
      <c r="R25" s="63"/>
      <c r="S25" s="62"/>
      <c r="T25" s="62"/>
      <c r="U25" s="62"/>
      <c r="V25" s="62"/>
      <c r="W25" s="63"/>
      <c r="X25" s="58"/>
      <c r="Y25" s="58"/>
      <c r="Z25" s="58"/>
      <c r="AA25" s="58"/>
      <c r="AB25" s="57"/>
      <c r="AC25" s="58"/>
      <c r="AD25" s="58"/>
      <c r="AE25" s="58"/>
      <c r="AF25" s="58"/>
      <c r="AG25" s="57"/>
      <c r="AH25" s="24">
        <v>9</v>
      </c>
      <c r="AI25" s="25">
        <f t="shared" si="3"/>
        <v>9</v>
      </c>
      <c r="AJ25" s="25">
        <f t="shared" si="4"/>
        <v>0</v>
      </c>
      <c r="AK25" s="25">
        <f t="shared" si="5"/>
        <v>0</v>
      </c>
      <c r="AL25" s="25">
        <f t="shared" si="6"/>
        <v>0</v>
      </c>
      <c r="AM25" s="26">
        <f t="shared" si="7"/>
        <v>2</v>
      </c>
      <c r="AN25" s="82">
        <v>0.36</v>
      </c>
      <c r="AO25" s="82">
        <v>0.4</v>
      </c>
      <c r="AP25" s="83">
        <v>2.4</v>
      </c>
    </row>
    <row r="26" spans="1:43" ht="20.100000000000001" customHeight="1" x14ac:dyDescent="0.2">
      <c r="A26" s="12">
        <v>12</v>
      </c>
      <c r="B26" s="69" t="s">
        <v>45</v>
      </c>
      <c r="C26" s="13" t="s">
        <v>23</v>
      </c>
      <c r="D26" s="55"/>
      <c r="E26" s="55"/>
      <c r="F26" s="55"/>
      <c r="G26" s="61"/>
      <c r="H26" s="74"/>
      <c r="I26" s="55"/>
      <c r="J26" s="55"/>
      <c r="K26" s="55"/>
      <c r="L26" s="61"/>
      <c r="M26" s="75"/>
      <c r="N26" s="65">
        <v>6</v>
      </c>
      <c r="O26" s="65">
        <v>12</v>
      </c>
      <c r="P26" s="62"/>
      <c r="Q26" s="62"/>
      <c r="R26" s="57">
        <v>3</v>
      </c>
      <c r="S26" s="62"/>
      <c r="T26" s="62"/>
      <c r="U26" s="62"/>
      <c r="V26" s="62"/>
      <c r="W26" s="63"/>
      <c r="X26" s="58"/>
      <c r="Y26" s="58"/>
      <c r="Z26" s="58"/>
      <c r="AA26" s="58"/>
      <c r="AB26" s="57"/>
      <c r="AC26" s="58"/>
      <c r="AD26" s="58"/>
      <c r="AE26" s="58"/>
      <c r="AF26" s="58"/>
      <c r="AG26" s="57"/>
      <c r="AH26" s="24">
        <v>18</v>
      </c>
      <c r="AI26" s="25">
        <f t="shared" si="3"/>
        <v>6</v>
      </c>
      <c r="AJ26" s="25">
        <f t="shared" si="4"/>
        <v>12</v>
      </c>
      <c r="AK26" s="25">
        <f t="shared" si="5"/>
        <v>0</v>
      </c>
      <c r="AL26" s="25">
        <f t="shared" si="6"/>
        <v>0</v>
      </c>
      <c r="AM26" s="26">
        <f t="shared" si="7"/>
        <v>3</v>
      </c>
      <c r="AN26" s="82">
        <v>0.7</v>
      </c>
      <c r="AO26" s="82">
        <v>0.4</v>
      </c>
      <c r="AP26" s="83">
        <v>2.4</v>
      </c>
    </row>
    <row r="27" spans="1:43" ht="20.100000000000001" customHeight="1" x14ac:dyDescent="0.2">
      <c r="A27" s="102" t="s">
        <v>91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4"/>
      <c r="AH27" s="22">
        <f>SUM(AH28:AH35)</f>
        <v>166</v>
      </c>
      <c r="AI27" s="22">
        <f>SUM(AI28:AI35)</f>
        <v>81</v>
      </c>
      <c r="AJ27" s="22">
        <f>SUM(AJ35,AJ34,AJ33,AJ32,AJ31,AJ30,AJ29,)</f>
        <v>67</v>
      </c>
      <c r="AK27" s="22">
        <f>SUM(AK28:AK35)</f>
        <v>18</v>
      </c>
      <c r="AL27" s="22">
        <f>SUM(AL28:AL35)</f>
        <v>0</v>
      </c>
      <c r="AM27" s="23">
        <f>SUM(AM28:AM35)</f>
        <v>30</v>
      </c>
      <c r="AN27" s="80">
        <f>SUM(AN28:AN35)</f>
        <v>6.5200000000000005</v>
      </c>
      <c r="AO27" s="80">
        <f>SUM(AO28:AO35)</f>
        <v>4</v>
      </c>
      <c r="AP27" s="81">
        <f>AO27+AN27</f>
        <v>10.52</v>
      </c>
    </row>
    <row r="28" spans="1:43" ht="20.100000000000001" customHeight="1" x14ac:dyDescent="0.2">
      <c r="A28" s="12">
        <v>1</v>
      </c>
      <c r="B28" s="69" t="s">
        <v>29</v>
      </c>
      <c r="C28" s="13" t="s">
        <v>23</v>
      </c>
      <c r="D28" s="55"/>
      <c r="E28" s="55"/>
      <c r="F28" s="55">
        <v>18</v>
      </c>
      <c r="G28" s="55"/>
      <c r="H28" s="76">
        <v>2</v>
      </c>
      <c r="I28" s="55"/>
      <c r="J28" s="55"/>
      <c r="K28" s="55"/>
      <c r="L28" s="55"/>
      <c r="M28" s="74"/>
      <c r="N28" s="56"/>
      <c r="O28" s="56"/>
      <c r="P28" s="56"/>
      <c r="Q28" s="56"/>
      <c r="R28" s="57"/>
      <c r="S28" s="56"/>
      <c r="T28" s="56"/>
      <c r="U28" s="56"/>
      <c r="V28" s="56"/>
      <c r="W28" s="57"/>
      <c r="X28" s="58"/>
      <c r="Y28" s="58"/>
      <c r="Z28" s="58"/>
      <c r="AA28" s="58"/>
      <c r="AB28" s="57"/>
      <c r="AC28" s="58"/>
      <c r="AD28" s="58"/>
      <c r="AE28" s="58"/>
      <c r="AF28" s="58"/>
      <c r="AG28" s="57"/>
      <c r="AH28" s="24">
        <f>AI28+AJ28+AL28+AK28</f>
        <v>18</v>
      </c>
      <c r="AI28" s="25">
        <f t="shared" ref="AI28" si="8">D28+I28+N28+S28+X28+AC28</f>
        <v>0</v>
      </c>
      <c r="AJ28" s="25">
        <f t="shared" ref="AJ28" si="9">E28+J28+O28+T28+Y28+AD28</f>
        <v>0</v>
      </c>
      <c r="AK28" s="25">
        <f t="shared" ref="AK28" si="10">F28+K28+P28+U28+Z28+AE28</f>
        <v>18</v>
      </c>
      <c r="AL28" s="25">
        <f t="shared" ref="AL28" si="11">G28+L28+Q28+V28+AA28+AF28</f>
        <v>0</v>
      </c>
      <c r="AM28" s="26">
        <f t="shared" ref="AM28" si="12">H28+M28+R28+W28+AB28+AG28</f>
        <v>2</v>
      </c>
      <c r="AN28" s="82">
        <v>0.7</v>
      </c>
      <c r="AO28" s="82">
        <v>0.4</v>
      </c>
      <c r="AP28" s="83">
        <f t="shared" ref="AP28:AP35" si="13">AO28+AN28</f>
        <v>1.1000000000000001</v>
      </c>
    </row>
    <row r="29" spans="1:43" ht="20.100000000000001" customHeight="1" x14ac:dyDescent="0.2">
      <c r="A29" s="12">
        <v>2</v>
      </c>
      <c r="B29" s="69" t="s">
        <v>46</v>
      </c>
      <c r="C29" s="13" t="s">
        <v>23</v>
      </c>
      <c r="D29" s="59"/>
      <c r="E29" s="55"/>
      <c r="F29" s="55"/>
      <c r="G29" s="55"/>
      <c r="H29" s="74"/>
      <c r="I29" s="55">
        <v>9</v>
      </c>
      <c r="J29" s="55">
        <v>9</v>
      </c>
      <c r="K29" s="55"/>
      <c r="L29" s="55"/>
      <c r="M29" s="74">
        <v>2</v>
      </c>
      <c r="N29" s="56"/>
      <c r="O29" s="56"/>
      <c r="P29" s="56"/>
      <c r="Q29" s="56"/>
      <c r="R29" s="57"/>
      <c r="S29" s="56"/>
      <c r="T29" s="56"/>
      <c r="U29" s="56"/>
      <c r="V29" s="56"/>
      <c r="W29" s="57"/>
      <c r="X29" s="58"/>
      <c r="Y29" s="58"/>
      <c r="Z29" s="58"/>
      <c r="AA29" s="58"/>
      <c r="AB29" s="57"/>
      <c r="AC29" s="58"/>
      <c r="AD29" s="58"/>
      <c r="AE29" s="58"/>
      <c r="AF29" s="58"/>
      <c r="AG29" s="57"/>
      <c r="AH29" s="24">
        <f t="shared" si="1"/>
        <v>18</v>
      </c>
      <c r="AI29" s="25">
        <f t="shared" ref="AI29:AI35" si="14">D29+I29+N29+S29+X29+AC29</f>
        <v>9</v>
      </c>
      <c r="AJ29" s="25">
        <f t="shared" ref="AJ29:AJ35" si="15">E29+J29+O29+T29+Y29+AD29</f>
        <v>9</v>
      </c>
      <c r="AK29" s="25">
        <f t="shared" ref="AK29:AK35" si="16">F29+K29+P29+U29+Z29+AE29</f>
        <v>0</v>
      </c>
      <c r="AL29" s="25">
        <f t="shared" ref="AL29:AL35" si="17">G29+L29+Q29+V29+AA29+AF29</f>
        <v>0</v>
      </c>
      <c r="AM29" s="26">
        <f t="shared" ref="AM29:AM35" si="18">H29+M29+R29+W29+AB29+AG29</f>
        <v>2</v>
      </c>
      <c r="AN29" s="82">
        <v>0.7</v>
      </c>
      <c r="AO29" s="82">
        <v>0.4</v>
      </c>
      <c r="AP29" s="83">
        <f t="shared" si="13"/>
        <v>1.1000000000000001</v>
      </c>
      <c r="AQ29" s="14"/>
    </row>
    <row r="30" spans="1:43" ht="20.100000000000001" customHeight="1" x14ac:dyDescent="0.2">
      <c r="A30" s="12">
        <v>3</v>
      </c>
      <c r="B30" s="69" t="s">
        <v>47</v>
      </c>
      <c r="C30" s="13" t="s">
        <v>23</v>
      </c>
      <c r="D30" s="55"/>
      <c r="E30" s="55">
        <v>18</v>
      </c>
      <c r="F30" s="55"/>
      <c r="G30" s="55"/>
      <c r="H30" s="74">
        <v>2</v>
      </c>
      <c r="I30" s="55"/>
      <c r="J30" s="55">
        <v>18</v>
      </c>
      <c r="K30" s="55"/>
      <c r="L30" s="55"/>
      <c r="M30" s="74">
        <v>2</v>
      </c>
      <c r="N30" s="56"/>
      <c r="O30" s="56">
        <v>18</v>
      </c>
      <c r="P30" s="56"/>
      <c r="Q30" s="56"/>
      <c r="R30" s="57">
        <v>2</v>
      </c>
      <c r="S30" s="56"/>
      <c r="T30" s="56"/>
      <c r="U30" s="56"/>
      <c r="V30" s="56"/>
      <c r="W30" s="57"/>
      <c r="X30" s="58"/>
      <c r="Y30" s="58"/>
      <c r="Z30" s="58"/>
      <c r="AA30" s="58"/>
      <c r="AB30" s="57"/>
      <c r="AC30" s="58"/>
      <c r="AD30" s="58"/>
      <c r="AE30" s="58"/>
      <c r="AF30" s="58"/>
      <c r="AG30" s="57"/>
      <c r="AH30" s="24">
        <f t="shared" si="1"/>
        <v>54</v>
      </c>
      <c r="AI30" s="25">
        <f t="shared" si="14"/>
        <v>0</v>
      </c>
      <c r="AJ30" s="25">
        <f t="shared" si="15"/>
        <v>54</v>
      </c>
      <c r="AK30" s="25">
        <f t="shared" si="16"/>
        <v>0</v>
      </c>
      <c r="AL30" s="25">
        <f t="shared" si="17"/>
        <v>0</v>
      </c>
      <c r="AM30" s="26">
        <f t="shared" si="18"/>
        <v>6</v>
      </c>
      <c r="AN30" s="82">
        <v>2.16</v>
      </c>
      <c r="AO30" s="82">
        <v>1.2</v>
      </c>
      <c r="AP30" s="83">
        <f t="shared" si="13"/>
        <v>3.3600000000000003</v>
      </c>
      <c r="AQ30" s="14"/>
    </row>
    <row r="31" spans="1:43" ht="20.100000000000001" customHeight="1" x14ac:dyDescent="0.2">
      <c r="A31" s="12">
        <v>4</v>
      </c>
      <c r="B31" s="69" t="s">
        <v>30</v>
      </c>
      <c r="C31" s="13" t="s">
        <v>23</v>
      </c>
      <c r="D31" s="55"/>
      <c r="E31" s="55">
        <v>4</v>
      </c>
      <c r="F31" s="55"/>
      <c r="G31" s="55"/>
      <c r="H31" s="74">
        <v>0</v>
      </c>
      <c r="I31" s="55"/>
      <c r="J31" s="55"/>
      <c r="K31" s="55"/>
      <c r="L31" s="55"/>
      <c r="M31" s="74"/>
      <c r="N31" s="66"/>
      <c r="O31" s="56"/>
      <c r="P31" s="56"/>
      <c r="Q31" s="56"/>
      <c r="R31" s="57"/>
      <c r="S31" s="56"/>
      <c r="T31" s="56"/>
      <c r="U31" s="56"/>
      <c r="V31" s="56"/>
      <c r="W31" s="57"/>
      <c r="X31" s="58"/>
      <c r="Y31" s="58"/>
      <c r="Z31" s="58"/>
      <c r="AA31" s="58"/>
      <c r="AB31" s="57"/>
      <c r="AC31" s="58"/>
      <c r="AD31" s="58"/>
      <c r="AE31" s="58"/>
      <c r="AF31" s="58"/>
      <c r="AG31" s="57"/>
      <c r="AH31" s="24">
        <f t="shared" si="1"/>
        <v>4</v>
      </c>
      <c r="AI31" s="25">
        <f t="shared" si="14"/>
        <v>0</v>
      </c>
      <c r="AJ31" s="25">
        <f t="shared" si="15"/>
        <v>4</v>
      </c>
      <c r="AK31" s="25">
        <f t="shared" si="16"/>
        <v>0</v>
      </c>
      <c r="AL31" s="25">
        <f t="shared" si="17"/>
        <v>0</v>
      </c>
      <c r="AM31" s="26">
        <f t="shared" si="18"/>
        <v>0</v>
      </c>
      <c r="AN31" s="82">
        <v>0</v>
      </c>
      <c r="AO31" s="82">
        <v>0</v>
      </c>
      <c r="AP31" s="83">
        <f t="shared" si="13"/>
        <v>0</v>
      </c>
      <c r="AQ31" s="14"/>
    </row>
    <row r="32" spans="1:43" ht="20.100000000000001" customHeight="1" x14ac:dyDescent="0.2">
      <c r="A32" s="12">
        <v>5</v>
      </c>
      <c r="B32" s="69" t="s">
        <v>97</v>
      </c>
      <c r="C32" s="13" t="s">
        <v>23</v>
      </c>
      <c r="D32" s="55">
        <v>9</v>
      </c>
      <c r="E32" s="55"/>
      <c r="F32" s="55"/>
      <c r="G32" s="55"/>
      <c r="H32" s="74">
        <v>1</v>
      </c>
      <c r="I32" s="55"/>
      <c r="J32" s="55"/>
      <c r="K32" s="55"/>
      <c r="L32" s="55"/>
      <c r="M32" s="74"/>
      <c r="N32" s="66"/>
      <c r="O32" s="56"/>
      <c r="P32" s="56"/>
      <c r="Q32" s="56"/>
      <c r="R32" s="57"/>
      <c r="S32" s="56"/>
      <c r="T32" s="56"/>
      <c r="U32" s="56"/>
      <c r="V32" s="56"/>
      <c r="W32" s="57"/>
      <c r="X32" s="58"/>
      <c r="Y32" s="58"/>
      <c r="Z32" s="58"/>
      <c r="AA32" s="58"/>
      <c r="AB32" s="57"/>
      <c r="AC32" s="58"/>
      <c r="AD32" s="58"/>
      <c r="AE32" s="58"/>
      <c r="AF32" s="58"/>
      <c r="AG32" s="57"/>
      <c r="AH32" s="24">
        <f t="shared" si="1"/>
        <v>9</v>
      </c>
      <c r="AI32" s="25">
        <f t="shared" si="14"/>
        <v>9</v>
      </c>
      <c r="AJ32" s="25">
        <f t="shared" si="15"/>
        <v>0</v>
      </c>
      <c r="AK32" s="25">
        <f t="shared" si="16"/>
        <v>0</v>
      </c>
      <c r="AL32" s="25">
        <f t="shared" si="17"/>
        <v>0</v>
      </c>
      <c r="AM32" s="26">
        <f t="shared" si="18"/>
        <v>1</v>
      </c>
      <c r="AN32" s="82">
        <v>0.4</v>
      </c>
      <c r="AO32" s="82">
        <v>0.4</v>
      </c>
      <c r="AP32" s="83">
        <f t="shared" si="13"/>
        <v>0.8</v>
      </c>
      <c r="AQ32" s="14"/>
    </row>
    <row r="33" spans="1:43" ht="20.100000000000001" customHeight="1" x14ac:dyDescent="0.2">
      <c r="A33" s="12">
        <v>6</v>
      </c>
      <c r="B33" s="69" t="s">
        <v>98</v>
      </c>
      <c r="C33" s="13" t="s">
        <v>23</v>
      </c>
      <c r="D33" s="55">
        <v>9</v>
      </c>
      <c r="E33" s="55"/>
      <c r="F33" s="55"/>
      <c r="G33" s="55"/>
      <c r="H33" s="74">
        <v>1</v>
      </c>
      <c r="I33" s="55"/>
      <c r="J33" s="55"/>
      <c r="K33" s="55"/>
      <c r="L33" s="55"/>
      <c r="M33" s="74"/>
      <c r="N33" s="56"/>
      <c r="O33" s="56"/>
      <c r="P33" s="56"/>
      <c r="Q33" s="56"/>
      <c r="R33" s="57"/>
      <c r="S33" s="56"/>
      <c r="T33" s="56"/>
      <c r="U33" s="56"/>
      <c r="V33" s="56"/>
      <c r="W33" s="57"/>
      <c r="X33" s="58"/>
      <c r="Y33" s="58"/>
      <c r="Z33" s="58"/>
      <c r="AA33" s="58"/>
      <c r="AB33" s="57"/>
      <c r="AC33" s="58"/>
      <c r="AD33" s="58"/>
      <c r="AE33" s="58"/>
      <c r="AF33" s="58"/>
      <c r="AG33" s="57"/>
      <c r="AH33" s="24">
        <f t="shared" si="1"/>
        <v>9</v>
      </c>
      <c r="AI33" s="25">
        <f t="shared" si="14"/>
        <v>9</v>
      </c>
      <c r="AJ33" s="25">
        <f t="shared" si="15"/>
        <v>0</v>
      </c>
      <c r="AK33" s="25">
        <f t="shared" si="16"/>
        <v>0</v>
      </c>
      <c r="AL33" s="25">
        <f t="shared" si="17"/>
        <v>0</v>
      </c>
      <c r="AM33" s="26">
        <f t="shared" si="18"/>
        <v>1</v>
      </c>
      <c r="AN33" s="82">
        <v>0.4</v>
      </c>
      <c r="AO33" s="82">
        <v>0.4</v>
      </c>
      <c r="AP33" s="83">
        <f t="shared" si="13"/>
        <v>0.8</v>
      </c>
      <c r="AQ33" s="14"/>
    </row>
    <row r="34" spans="1:43" ht="20.100000000000001" customHeight="1" x14ac:dyDescent="0.2">
      <c r="A34" s="12">
        <v>7</v>
      </c>
      <c r="B34" s="69" t="s">
        <v>27</v>
      </c>
      <c r="C34" s="13" t="s">
        <v>23</v>
      </c>
      <c r="D34" s="55"/>
      <c r="E34" s="55"/>
      <c r="F34" s="55"/>
      <c r="G34" s="55"/>
      <c r="H34" s="74"/>
      <c r="I34" s="55"/>
      <c r="J34" s="55"/>
      <c r="K34" s="55"/>
      <c r="L34" s="55"/>
      <c r="M34" s="74"/>
      <c r="N34" s="56"/>
      <c r="O34" s="56"/>
      <c r="P34" s="56"/>
      <c r="Q34" s="56"/>
      <c r="R34" s="57"/>
      <c r="S34" s="56">
        <v>18</v>
      </c>
      <c r="T34" s="56"/>
      <c r="U34" s="56"/>
      <c r="V34" s="56"/>
      <c r="W34" s="57">
        <v>2</v>
      </c>
      <c r="X34" s="58">
        <v>18</v>
      </c>
      <c r="Y34" s="58"/>
      <c r="Z34" s="58"/>
      <c r="AA34" s="58"/>
      <c r="AB34" s="57">
        <v>2</v>
      </c>
      <c r="AC34" s="58">
        <v>18</v>
      </c>
      <c r="AD34" s="58"/>
      <c r="AE34" s="58"/>
      <c r="AF34" s="58"/>
      <c r="AG34" s="57">
        <v>4</v>
      </c>
      <c r="AH34" s="24">
        <f t="shared" si="1"/>
        <v>54</v>
      </c>
      <c r="AI34" s="25">
        <f t="shared" si="14"/>
        <v>54</v>
      </c>
      <c r="AJ34" s="25">
        <f t="shared" si="15"/>
        <v>0</v>
      </c>
      <c r="AK34" s="25">
        <f t="shared" si="16"/>
        <v>0</v>
      </c>
      <c r="AL34" s="25">
        <f t="shared" si="17"/>
        <v>0</v>
      </c>
      <c r="AM34" s="26">
        <f t="shared" si="18"/>
        <v>8</v>
      </c>
      <c r="AN34" s="82">
        <v>2.16</v>
      </c>
      <c r="AO34" s="82">
        <v>1.2</v>
      </c>
      <c r="AP34" s="83">
        <f t="shared" si="13"/>
        <v>3.3600000000000003</v>
      </c>
      <c r="AQ34" s="14"/>
    </row>
    <row r="35" spans="1:43" ht="20.100000000000001" customHeight="1" x14ac:dyDescent="0.2">
      <c r="A35" s="12">
        <v>8</v>
      </c>
      <c r="B35" s="69" t="s">
        <v>28</v>
      </c>
      <c r="C35" s="13"/>
      <c r="D35" s="55"/>
      <c r="E35" s="55"/>
      <c r="F35" s="55"/>
      <c r="G35" s="55"/>
      <c r="H35" s="74"/>
      <c r="I35" s="55"/>
      <c r="J35" s="55"/>
      <c r="K35" s="55"/>
      <c r="L35" s="55"/>
      <c r="M35" s="74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8"/>
      <c r="Y35" s="58"/>
      <c r="Z35" s="58"/>
      <c r="AA35" s="58"/>
      <c r="AB35" s="57"/>
      <c r="AC35" s="58"/>
      <c r="AD35" s="58"/>
      <c r="AE35" s="58"/>
      <c r="AF35" s="58"/>
      <c r="AG35" s="57">
        <v>10</v>
      </c>
      <c r="AH35" s="24">
        <f t="shared" si="1"/>
        <v>0</v>
      </c>
      <c r="AI35" s="25">
        <f t="shared" si="14"/>
        <v>0</v>
      </c>
      <c r="AJ35" s="25">
        <f t="shared" si="15"/>
        <v>0</v>
      </c>
      <c r="AK35" s="25">
        <f t="shared" si="16"/>
        <v>0</v>
      </c>
      <c r="AL35" s="25">
        <f t="shared" si="17"/>
        <v>0</v>
      </c>
      <c r="AM35" s="26">
        <f t="shared" si="18"/>
        <v>10</v>
      </c>
      <c r="AN35" s="82">
        <v>0</v>
      </c>
      <c r="AO35" s="82">
        <v>0</v>
      </c>
      <c r="AP35" s="83">
        <f t="shared" si="13"/>
        <v>0</v>
      </c>
      <c r="AQ35" s="14"/>
    </row>
    <row r="36" spans="1:43" ht="20.100000000000001" customHeight="1" x14ac:dyDescent="0.2">
      <c r="A36" s="102" t="s">
        <v>92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22">
        <f t="shared" ref="AH36:AO36" si="19">SUM(AH37:AH39)</f>
        <v>54</v>
      </c>
      <c r="AI36" s="22">
        <f t="shared" si="19"/>
        <v>18</v>
      </c>
      <c r="AJ36" s="22">
        <f t="shared" si="19"/>
        <v>36</v>
      </c>
      <c r="AK36" s="22">
        <f t="shared" si="19"/>
        <v>0</v>
      </c>
      <c r="AL36" s="22">
        <f t="shared" si="19"/>
        <v>0</v>
      </c>
      <c r="AM36" s="23">
        <f t="shared" si="19"/>
        <v>11</v>
      </c>
      <c r="AN36" s="80">
        <f t="shared" si="19"/>
        <v>2.0999999999999996</v>
      </c>
      <c r="AO36" s="80">
        <f t="shared" si="19"/>
        <v>1.2000000000000002</v>
      </c>
      <c r="AP36" s="81">
        <f>AO36+AN36</f>
        <v>3.3</v>
      </c>
      <c r="AQ36" s="14"/>
    </row>
    <row r="37" spans="1:43" ht="20.100000000000001" customHeight="1" x14ac:dyDescent="0.2">
      <c r="A37" s="12">
        <v>1</v>
      </c>
      <c r="B37" s="69" t="s">
        <v>48</v>
      </c>
      <c r="C37" s="13" t="s">
        <v>24</v>
      </c>
      <c r="D37" s="61"/>
      <c r="E37" s="55"/>
      <c r="F37" s="55"/>
      <c r="G37" s="55"/>
      <c r="H37" s="74"/>
      <c r="I37" s="55">
        <v>9</v>
      </c>
      <c r="J37" s="55">
        <v>9</v>
      </c>
      <c r="K37" s="55"/>
      <c r="L37" s="55"/>
      <c r="M37" s="74">
        <v>4</v>
      </c>
      <c r="N37" s="56"/>
      <c r="O37" s="66"/>
      <c r="P37" s="56"/>
      <c r="Q37" s="56"/>
      <c r="R37" s="57"/>
      <c r="S37" s="56"/>
      <c r="T37" s="56"/>
      <c r="U37" s="56"/>
      <c r="V37" s="56"/>
      <c r="W37" s="57"/>
      <c r="X37" s="58"/>
      <c r="Y37" s="58"/>
      <c r="Z37" s="58"/>
      <c r="AA37" s="58"/>
      <c r="AB37" s="57"/>
      <c r="AC37" s="58"/>
      <c r="AD37" s="58"/>
      <c r="AE37" s="58"/>
      <c r="AF37" s="58"/>
      <c r="AG37" s="57"/>
      <c r="AH37" s="24">
        <f>AI37+AJ37+AL37</f>
        <v>18</v>
      </c>
      <c r="AI37" s="25">
        <f t="shared" ref="AI37:AM37" si="20">D37+I37+N37+S37+X37+AC37</f>
        <v>9</v>
      </c>
      <c r="AJ37" s="25">
        <f t="shared" si="20"/>
        <v>9</v>
      </c>
      <c r="AK37" s="25">
        <f t="shared" si="20"/>
        <v>0</v>
      </c>
      <c r="AL37" s="25">
        <f t="shared" si="20"/>
        <v>0</v>
      </c>
      <c r="AM37" s="26">
        <f t="shared" si="20"/>
        <v>4</v>
      </c>
      <c r="AN37" s="82">
        <v>0.7</v>
      </c>
      <c r="AO37" s="82">
        <v>0.4</v>
      </c>
      <c r="AP37" s="83">
        <f>AO37+AN37</f>
        <v>1.1000000000000001</v>
      </c>
      <c r="AQ37" s="14"/>
    </row>
    <row r="38" spans="1:43" ht="20.100000000000001" customHeight="1" x14ac:dyDescent="0.2">
      <c r="A38" s="12">
        <v>2</v>
      </c>
      <c r="B38" s="69" t="s">
        <v>26</v>
      </c>
      <c r="C38" s="13" t="s">
        <v>24</v>
      </c>
      <c r="D38" s="55">
        <v>9</v>
      </c>
      <c r="E38" s="55">
        <v>9</v>
      </c>
      <c r="F38" s="55"/>
      <c r="G38" s="55"/>
      <c r="H38" s="74">
        <v>4</v>
      </c>
      <c r="I38" s="55"/>
      <c r="J38" s="55"/>
      <c r="K38" s="55"/>
      <c r="L38" s="55"/>
      <c r="M38" s="74"/>
      <c r="N38" s="56"/>
      <c r="O38" s="56"/>
      <c r="P38" s="56"/>
      <c r="Q38" s="56"/>
      <c r="R38" s="57"/>
      <c r="S38" s="56"/>
      <c r="T38" s="56"/>
      <c r="U38" s="56"/>
      <c r="V38" s="56"/>
      <c r="W38" s="57"/>
      <c r="X38" s="58"/>
      <c r="Y38" s="58"/>
      <c r="Z38" s="58"/>
      <c r="AA38" s="58"/>
      <c r="AB38" s="57"/>
      <c r="AC38" s="58"/>
      <c r="AD38" s="58"/>
      <c r="AE38" s="58"/>
      <c r="AF38" s="58"/>
      <c r="AG38" s="57"/>
      <c r="AH38" s="24">
        <f>AI38+AJ38+AK38</f>
        <v>18</v>
      </c>
      <c r="AI38" s="25">
        <f t="shared" ref="AI38:AI39" si="21">D38+I38+N38+S38+X38+AC38</f>
        <v>9</v>
      </c>
      <c r="AJ38" s="25">
        <f t="shared" ref="AJ38:AJ39" si="22">E38+J38+O38+T38+Y38+AD38</f>
        <v>9</v>
      </c>
      <c r="AK38" s="25">
        <f t="shared" ref="AK38:AK39" si="23">F38+K38+P38+U38+Z38+AE38</f>
        <v>0</v>
      </c>
      <c r="AL38" s="25">
        <f t="shared" ref="AL38:AL39" si="24">G38+L38+Q38+V38+AA38+AF38</f>
        <v>0</v>
      </c>
      <c r="AM38" s="26">
        <f t="shared" ref="AM38:AM39" si="25">H38+M38+R38+W38+AB38+AG38</f>
        <v>4</v>
      </c>
      <c r="AN38" s="82">
        <v>0.7</v>
      </c>
      <c r="AO38" s="82">
        <v>0.4</v>
      </c>
      <c r="AP38" s="83">
        <f>AO38+AN38</f>
        <v>1.1000000000000001</v>
      </c>
      <c r="AQ38" s="14"/>
    </row>
    <row r="39" spans="1:43" ht="20.100000000000001" customHeight="1" x14ac:dyDescent="0.2">
      <c r="A39" s="12">
        <v>3</v>
      </c>
      <c r="B39" s="69" t="s">
        <v>49</v>
      </c>
      <c r="C39" s="13" t="s">
        <v>23</v>
      </c>
      <c r="D39" s="55"/>
      <c r="E39" s="55"/>
      <c r="F39" s="55"/>
      <c r="G39" s="55"/>
      <c r="H39" s="74"/>
      <c r="I39" s="55"/>
      <c r="J39" s="55">
        <v>18</v>
      </c>
      <c r="K39" s="55"/>
      <c r="L39" s="55"/>
      <c r="M39" s="74">
        <v>3</v>
      </c>
      <c r="N39" s="56"/>
      <c r="O39" s="56"/>
      <c r="P39" s="56"/>
      <c r="Q39" s="56"/>
      <c r="R39" s="57"/>
      <c r="S39" s="56"/>
      <c r="T39" s="56"/>
      <c r="U39" s="56"/>
      <c r="V39" s="56"/>
      <c r="W39" s="57"/>
      <c r="X39" s="58"/>
      <c r="Y39" s="58"/>
      <c r="Z39" s="58"/>
      <c r="AA39" s="58"/>
      <c r="AB39" s="57"/>
      <c r="AC39" s="58"/>
      <c r="AD39" s="58"/>
      <c r="AE39" s="58"/>
      <c r="AF39" s="58"/>
      <c r="AG39" s="57"/>
      <c r="AH39" s="24">
        <f>AI39+AJ39+AL39</f>
        <v>18</v>
      </c>
      <c r="AI39" s="25">
        <f t="shared" si="21"/>
        <v>0</v>
      </c>
      <c r="AJ39" s="25">
        <f t="shared" si="22"/>
        <v>18</v>
      </c>
      <c r="AK39" s="25">
        <f t="shared" si="23"/>
        <v>0</v>
      </c>
      <c r="AL39" s="25">
        <f t="shared" si="24"/>
        <v>0</v>
      </c>
      <c r="AM39" s="26">
        <f t="shared" si="25"/>
        <v>3</v>
      </c>
      <c r="AN39" s="82">
        <v>0.7</v>
      </c>
      <c r="AO39" s="82">
        <v>0.4</v>
      </c>
      <c r="AP39" s="83">
        <v>2.4</v>
      </c>
      <c r="AQ39" s="14"/>
    </row>
    <row r="40" spans="1:43" ht="20.100000000000001" customHeight="1" x14ac:dyDescent="0.2">
      <c r="A40" s="102" t="s">
        <v>93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22">
        <f t="shared" ref="AH40:AM40" si="26">SUM(AH41:AH44)</f>
        <v>81</v>
      </c>
      <c r="AI40" s="22">
        <f t="shared" si="26"/>
        <v>45</v>
      </c>
      <c r="AJ40" s="22">
        <f t="shared" si="26"/>
        <v>36</v>
      </c>
      <c r="AK40" s="22">
        <f t="shared" si="26"/>
        <v>0</v>
      </c>
      <c r="AL40" s="22">
        <f t="shared" si="26"/>
        <v>0</v>
      </c>
      <c r="AM40" s="23">
        <f t="shared" si="26"/>
        <v>13</v>
      </c>
      <c r="AN40" s="80">
        <f t="shared" ref="AN40:AO40" si="27">SUM(AN41:AN44)</f>
        <v>3.2399999999999993</v>
      </c>
      <c r="AO40" s="80">
        <f t="shared" si="27"/>
        <v>1.6</v>
      </c>
      <c r="AP40" s="81">
        <f>AN40+AO40</f>
        <v>4.84</v>
      </c>
      <c r="AQ40" s="14"/>
    </row>
    <row r="41" spans="1:43" ht="20.100000000000001" customHeight="1" x14ac:dyDescent="0.2">
      <c r="A41" s="12">
        <v>1</v>
      </c>
      <c r="B41" s="69" t="s">
        <v>50</v>
      </c>
      <c r="C41" s="13" t="s">
        <v>24</v>
      </c>
      <c r="D41" s="55">
        <v>18</v>
      </c>
      <c r="E41" s="55">
        <v>18</v>
      </c>
      <c r="F41" s="55"/>
      <c r="G41" s="55"/>
      <c r="H41" s="57">
        <v>5</v>
      </c>
      <c r="I41" s="55"/>
      <c r="J41" s="55"/>
      <c r="K41" s="55"/>
      <c r="L41" s="55"/>
      <c r="M41" s="57"/>
      <c r="N41" s="56"/>
      <c r="O41" s="56"/>
      <c r="P41" s="56"/>
      <c r="Q41" s="56"/>
      <c r="R41" s="57"/>
      <c r="S41" s="56"/>
      <c r="T41" s="56"/>
      <c r="U41" s="56"/>
      <c r="V41" s="56"/>
      <c r="W41" s="57"/>
      <c r="X41" s="58"/>
      <c r="Y41" s="58"/>
      <c r="Z41" s="58"/>
      <c r="AA41" s="58"/>
      <c r="AB41" s="57"/>
      <c r="AC41" s="58"/>
      <c r="AD41" s="58"/>
      <c r="AE41" s="58"/>
      <c r="AF41" s="58"/>
      <c r="AG41" s="57"/>
      <c r="AH41" s="24">
        <f t="shared" si="1"/>
        <v>36</v>
      </c>
      <c r="AI41" s="25">
        <f t="shared" ref="AI41:AM41" si="28">D41+I41+N41+S41+X41+AC41</f>
        <v>18</v>
      </c>
      <c r="AJ41" s="25">
        <f t="shared" si="28"/>
        <v>18</v>
      </c>
      <c r="AK41" s="25">
        <f t="shared" si="28"/>
        <v>0</v>
      </c>
      <c r="AL41" s="25">
        <f t="shared" si="28"/>
        <v>0</v>
      </c>
      <c r="AM41" s="26">
        <f t="shared" si="28"/>
        <v>5</v>
      </c>
      <c r="AN41" s="82">
        <v>1.44</v>
      </c>
      <c r="AO41" s="82">
        <v>0.4</v>
      </c>
      <c r="AP41" s="83">
        <f>AO41+AN41</f>
        <v>1.8399999999999999</v>
      </c>
      <c r="AQ41" s="14"/>
    </row>
    <row r="42" spans="1:43" ht="20.100000000000001" customHeight="1" x14ac:dyDescent="0.2">
      <c r="A42" s="12">
        <v>2</v>
      </c>
      <c r="B42" s="69" t="s">
        <v>51</v>
      </c>
      <c r="C42" s="13" t="s">
        <v>23</v>
      </c>
      <c r="D42" s="55"/>
      <c r="E42" s="55"/>
      <c r="F42" s="55"/>
      <c r="G42" s="55"/>
      <c r="H42" s="57"/>
      <c r="I42" s="55"/>
      <c r="J42" s="55"/>
      <c r="K42" s="55"/>
      <c r="L42" s="55"/>
      <c r="M42" s="57"/>
      <c r="N42" s="56">
        <v>9</v>
      </c>
      <c r="O42" s="56">
        <v>9</v>
      </c>
      <c r="P42" s="56"/>
      <c r="Q42" s="56"/>
      <c r="R42" s="57">
        <v>3</v>
      </c>
      <c r="S42" s="56"/>
      <c r="T42" s="56"/>
      <c r="U42" s="56"/>
      <c r="V42" s="56"/>
      <c r="W42" s="57"/>
      <c r="X42" s="58"/>
      <c r="Y42" s="58"/>
      <c r="Z42" s="58"/>
      <c r="AA42" s="58"/>
      <c r="AB42" s="57"/>
      <c r="AC42" s="58"/>
      <c r="AD42" s="58"/>
      <c r="AE42" s="58"/>
      <c r="AF42" s="58"/>
      <c r="AG42" s="57"/>
      <c r="AH42" s="24">
        <f t="shared" si="1"/>
        <v>18</v>
      </c>
      <c r="AI42" s="25">
        <f t="shared" ref="AI42:AI44" si="29">D42+I42+N42+S42+X42+AC42</f>
        <v>9</v>
      </c>
      <c r="AJ42" s="25">
        <f t="shared" ref="AJ42:AJ44" si="30">E42+J42+O42+T42+Y42+AD42</f>
        <v>9</v>
      </c>
      <c r="AK42" s="25">
        <f t="shared" ref="AK42:AK44" si="31">F42+K42+P42+U42+Z42+AE42</f>
        <v>0</v>
      </c>
      <c r="AL42" s="25">
        <f t="shared" ref="AL42:AL44" si="32">G42+L42+Q42+V42+AA42+AF42</f>
        <v>0</v>
      </c>
      <c r="AM42" s="26">
        <f t="shared" ref="AM42:AM44" si="33">H42+M42+R42+W42+AB42+AG42</f>
        <v>3</v>
      </c>
      <c r="AN42" s="82">
        <v>0.7</v>
      </c>
      <c r="AO42" s="82">
        <v>0.4</v>
      </c>
      <c r="AP42" s="83">
        <f>AO42+AN42</f>
        <v>1.1000000000000001</v>
      </c>
      <c r="AQ42" s="14"/>
    </row>
    <row r="43" spans="1:43" ht="20.100000000000001" customHeight="1" x14ac:dyDescent="0.2">
      <c r="A43" s="12">
        <v>3</v>
      </c>
      <c r="B43" s="69" t="s">
        <v>52</v>
      </c>
      <c r="C43" s="13" t="s">
        <v>23</v>
      </c>
      <c r="D43" s="55"/>
      <c r="E43" s="55"/>
      <c r="F43" s="55"/>
      <c r="G43" s="55"/>
      <c r="H43" s="57"/>
      <c r="I43" s="55">
        <v>9</v>
      </c>
      <c r="J43" s="55"/>
      <c r="K43" s="55"/>
      <c r="L43" s="55"/>
      <c r="M43" s="57">
        <v>2</v>
      </c>
      <c r="N43" s="56"/>
      <c r="O43" s="56"/>
      <c r="P43" s="56"/>
      <c r="Q43" s="56"/>
      <c r="R43" s="57"/>
      <c r="S43" s="56"/>
      <c r="T43" s="56"/>
      <c r="U43" s="56"/>
      <c r="V43" s="56"/>
      <c r="W43" s="57"/>
      <c r="X43" s="58"/>
      <c r="Y43" s="58"/>
      <c r="Z43" s="58"/>
      <c r="AA43" s="58"/>
      <c r="AB43" s="57"/>
      <c r="AC43" s="58"/>
      <c r="AD43" s="58"/>
      <c r="AE43" s="58"/>
      <c r="AF43" s="58"/>
      <c r="AG43" s="57"/>
      <c r="AH43" s="24">
        <f t="shared" si="1"/>
        <v>9</v>
      </c>
      <c r="AI43" s="25">
        <f t="shared" si="29"/>
        <v>9</v>
      </c>
      <c r="AJ43" s="25">
        <f t="shared" si="30"/>
        <v>0</v>
      </c>
      <c r="AK43" s="25">
        <f t="shared" si="31"/>
        <v>0</v>
      </c>
      <c r="AL43" s="25">
        <f t="shared" si="32"/>
        <v>0</v>
      </c>
      <c r="AM43" s="26">
        <f t="shared" si="33"/>
        <v>2</v>
      </c>
      <c r="AN43" s="82">
        <v>0.4</v>
      </c>
      <c r="AO43" s="82">
        <v>0.4</v>
      </c>
      <c r="AP43" s="83">
        <f>AO43+AN43</f>
        <v>0.8</v>
      </c>
      <c r="AQ43" s="14"/>
    </row>
    <row r="44" spans="1:43" ht="20.100000000000001" customHeight="1" x14ac:dyDescent="0.2">
      <c r="A44" s="12">
        <v>4</v>
      </c>
      <c r="B44" s="69" t="s">
        <v>85</v>
      </c>
      <c r="C44" s="13" t="s">
        <v>23</v>
      </c>
      <c r="D44" s="55"/>
      <c r="E44" s="55"/>
      <c r="F44" s="55"/>
      <c r="G44" s="55"/>
      <c r="H44" s="57"/>
      <c r="I44" s="55">
        <v>9</v>
      </c>
      <c r="J44" s="55">
        <v>9</v>
      </c>
      <c r="K44" s="55"/>
      <c r="L44" s="55"/>
      <c r="M44" s="57">
        <v>3</v>
      </c>
      <c r="N44" s="56"/>
      <c r="O44" s="56"/>
      <c r="P44" s="56"/>
      <c r="Q44" s="56"/>
      <c r="R44" s="57"/>
      <c r="S44" s="56"/>
      <c r="T44" s="56"/>
      <c r="U44" s="56"/>
      <c r="V44" s="56"/>
      <c r="W44" s="57"/>
      <c r="X44" s="58"/>
      <c r="Y44" s="58"/>
      <c r="Z44" s="58"/>
      <c r="AA44" s="58"/>
      <c r="AB44" s="57"/>
      <c r="AC44" s="58"/>
      <c r="AD44" s="58"/>
      <c r="AE44" s="58"/>
      <c r="AF44" s="58"/>
      <c r="AG44" s="57"/>
      <c r="AH44" s="24">
        <f t="shared" si="1"/>
        <v>18</v>
      </c>
      <c r="AI44" s="25">
        <f t="shared" si="29"/>
        <v>9</v>
      </c>
      <c r="AJ44" s="25">
        <f t="shared" si="30"/>
        <v>9</v>
      </c>
      <c r="AK44" s="25">
        <f t="shared" si="31"/>
        <v>0</v>
      </c>
      <c r="AL44" s="25">
        <f t="shared" si="32"/>
        <v>0</v>
      </c>
      <c r="AM44" s="26">
        <f t="shared" si="33"/>
        <v>3</v>
      </c>
      <c r="AN44" s="82">
        <v>0.7</v>
      </c>
      <c r="AO44" s="82">
        <v>0.4</v>
      </c>
      <c r="AP44" s="83">
        <f>AO44+AN44</f>
        <v>1.1000000000000001</v>
      </c>
      <c r="AQ44" s="14"/>
    </row>
    <row r="45" spans="1:43" ht="20.100000000000001" customHeight="1" x14ac:dyDescent="0.2">
      <c r="A45" s="102" t="s">
        <v>94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4"/>
      <c r="AH45" s="22">
        <f t="shared" ref="AH45:AM45" si="34">AH46+AH47+AH48+AH49+AH50</f>
        <v>81</v>
      </c>
      <c r="AI45" s="22">
        <f t="shared" si="34"/>
        <v>36</v>
      </c>
      <c r="AJ45" s="22">
        <f t="shared" si="34"/>
        <v>45</v>
      </c>
      <c r="AK45" s="22">
        <f t="shared" si="34"/>
        <v>0</v>
      </c>
      <c r="AL45" s="22">
        <f t="shared" si="34"/>
        <v>0</v>
      </c>
      <c r="AM45" s="23">
        <f t="shared" si="34"/>
        <v>12</v>
      </c>
      <c r="AN45" s="80">
        <f>SUM(AN46:AN50)</f>
        <v>3.2800000000000002</v>
      </c>
      <c r="AO45" s="80">
        <f>SUM(AO46:AO50)</f>
        <v>2</v>
      </c>
      <c r="AP45" s="81">
        <f t="shared" ref="AP45:AP50" si="35">AN45+AO45</f>
        <v>5.28</v>
      </c>
      <c r="AQ45" s="14"/>
    </row>
    <row r="46" spans="1:43" ht="20.100000000000001" customHeight="1" x14ac:dyDescent="0.2">
      <c r="A46" s="12">
        <v>1</v>
      </c>
      <c r="B46" s="69" t="s">
        <v>53</v>
      </c>
      <c r="C46" s="13" t="s">
        <v>23</v>
      </c>
      <c r="D46" s="55">
        <v>9</v>
      </c>
      <c r="E46" s="55"/>
      <c r="F46" s="55"/>
      <c r="G46" s="55"/>
      <c r="H46" s="74">
        <v>2</v>
      </c>
      <c r="I46" s="55"/>
      <c r="J46" s="55"/>
      <c r="K46" s="55"/>
      <c r="L46" s="67"/>
      <c r="M46" s="57"/>
      <c r="N46" s="56"/>
      <c r="O46" s="56"/>
      <c r="P46" s="56"/>
      <c r="Q46" s="56"/>
      <c r="R46" s="74"/>
      <c r="S46" s="56"/>
      <c r="T46" s="56"/>
      <c r="U46" s="56"/>
      <c r="V46" s="68"/>
      <c r="W46" s="57"/>
      <c r="X46" s="58"/>
      <c r="Y46" s="58"/>
      <c r="Z46" s="58"/>
      <c r="AA46" s="58"/>
      <c r="AB46" s="57"/>
      <c r="AC46" s="58"/>
      <c r="AD46" s="58"/>
      <c r="AE46" s="58"/>
      <c r="AF46" s="58"/>
      <c r="AG46" s="57"/>
      <c r="AH46" s="24">
        <f t="shared" si="1"/>
        <v>9</v>
      </c>
      <c r="AI46" s="25">
        <f t="shared" ref="AI46:AM46" si="36">D46+I46+N46+S46+X46+AC46</f>
        <v>9</v>
      </c>
      <c r="AJ46" s="25">
        <f t="shared" si="36"/>
        <v>0</v>
      </c>
      <c r="AK46" s="25">
        <f t="shared" si="36"/>
        <v>0</v>
      </c>
      <c r="AL46" s="25">
        <f t="shared" si="36"/>
        <v>0</v>
      </c>
      <c r="AM46" s="26">
        <f t="shared" si="36"/>
        <v>2</v>
      </c>
      <c r="AN46" s="82">
        <v>0.4</v>
      </c>
      <c r="AO46" s="82">
        <v>0.4</v>
      </c>
      <c r="AP46" s="83">
        <f t="shared" si="35"/>
        <v>0.8</v>
      </c>
      <c r="AQ46" s="14"/>
    </row>
    <row r="47" spans="1:43" ht="20.100000000000001" customHeight="1" x14ac:dyDescent="0.2">
      <c r="A47" s="12">
        <v>2</v>
      </c>
      <c r="B47" s="69" t="s">
        <v>54</v>
      </c>
      <c r="C47" s="13" t="s">
        <v>23</v>
      </c>
      <c r="D47" s="55"/>
      <c r="E47" s="55"/>
      <c r="F47" s="55"/>
      <c r="G47" s="55"/>
      <c r="H47" s="74"/>
      <c r="I47" s="55"/>
      <c r="J47" s="55"/>
      <c r="K47" s="55"/>
      <c r="L47" s="67"/>
      <c r="M47" s="57"/>
      <c r="N47" s="56"/>
      <c r="O47" s="56"/>
      <c r="P47" s="56"/>
      <c r="Q47" s="56"/>
      <c r="R47" s="57"/>
      <c r="S47" s="56"/>
      <c r="T47" s="56"/>
      <c r="U47" s="56"/>
      <c r="V47" s="68"/>
      <c r="W47" s="57"/>
      <c r="X47" s="58"/>
      <c r="Y47" s="58"/>
      <c r="Z47" s="58"/>
      <c r="AA47" s="58"/>
      <c r="AB47" s="57"/>
      <c r="AC47" s="58"/>
      <c r="AD47" s="58">
        <v>18</v>
      </c>
      <c r="AE47" s="58"/>
      <c r="AF47" s="58"/>
      <c r="AG47" s="57">
        <v>2</v>
      </c>
      <c r="AH47" s="24">
        <f t="shared" si="1"/>
        <v>18</v>
      </c>
      <c r="AI47" s="25">
        <f t="shared" ref="AI47:AI50" si="37">D47+I47+N47+S47+X47+AC47</f>
        <v>0</v>
      </c>
      <c r="AJ47" s="25">
        <f t="shared" ref="AJ47:AJ50" si="38">E47+J47+O47+T47+Y47+AD47</f>
        <v>18</v>
      </c>
      <c r="AK47" s="25">
        <f t="shared" ref="AK47:AK50" si="39">F47+K47+P47+U47+Z47+AE47</f>
        <v>0</v>
      </c>
      <c r="AL47" s="25">
        <f t="shared" ref="AL47:AL50" si="40">G47+L47+Q47+V47+AA47+AF47</f>
        <v>0</v>
      </c>
      <c r="AM47" s="26">
        <f t="shared" ref="AM47:AM50" si="41">H47+M47+R47+W47+AB47+AG47</f>
        <v>2</v>
      </c>
      <c r="AN47" s="82">
        <v>0.7</v>
      </c>
      <c r="AO47" s="82">
        <v>0.4</v>
      </c>
      <c r="AP47" s="83">
        <f t="shared" si="35"/>
        <v>1.1000000000000001</v>
      </c>
      <c r="AQ47" s="14"/>
    </row>
    <row r="48" spans="1:43" ht="20.100000000000001" customHeight="1" x14ac:dyDescent="0.2">
      <c r="A48" s="12">
        <v>3</v>
      </c>
      <c r="B48" s="69" t="s">
        <v>55</v>
      </c>
      <c r="C48" s="13" t="s">
        <v>23</v>
      </c>
      <c r="D48" s="55"/>
      <c r="E48" s="55"/>
      <c r="F48" s="55"/>
      <c r="G48" s="55"/>
      <c r="H48" s="57"/>
      <c r="I48" s="55"/>
      <c r="J48" s="55"/>
      <c r="K48" s="55"/>
      <c r="L48" s="55"/>
      <c r="M48" s="57"/>
      <c r="N48" s="56"/>
      <c r="O48" s="56"/>
      <c r="P48" s="56"/>
      <c r="Q48" s="56"/>
      <c r="R48" s="57"/>
      <c r="S48" s="56"/>
      <c r="T48" s="56">
        <v>9</v>
      </c>
      <c r="U48" s="56"/>
      <c r="V48" s="56"/>
      <c r="W48" s="57">
        <v>2</v>
      </c>
      <c r="X48" s="58"/>
      <c r="Y48" s="58"/>
      <c r="Z48" s="58"/>
      <c r="AA48" s="58"/>
      <c r="AB48" s="57"/>
      <c r="AC48" s="58"/>
      <c r="AD48" s="58"/>
      <c r="AE48" s="58"/>
      <c r="AF48" s="58"/>
      <c r="AG48" s="57"/>
      <c r="AH48" s="24">
        <f t="shared" si="1"/>
        <v>9</v>
      </c>
      <c r="AI48" s="25">
        <f t="shared" si="37"/>
        <v>0</v>
      </c>
      <c r="AJ48" s="25">
        <f t="shared" si="38"/>
        <v>9</v>
      </c>
      <c r="AK48" s="25">
        <f t="shared" si="39"/>
        <v>0</v>
      </c>
      <c r="AL48" s="25">
        <f t="shared" si="40"/>
        <v>0</v>
      </c>
      <c r="AM48" s="26">
        <f t="shared" si="41"/>
        <v>2</v>
      </c>
      <c r="AN48" s="82">
        <v>0.4</v>
      </c>
      <c r="AO48" s="82">
        <v>0.4</v>
      </c>
      <c r="AP48" s="83">
        <f t="shared" si="35"/>
        <v>0.8</v>
      </c>
      <c r="AQ48" s="14"/>
    </row>
    <row r="49" spans="1:43" ht="20.100000000000001" customHeight="1" x14ac:dyDescent="0.2">
      <c r="A49" s="12">
        <v>4</v>
      </c>
      <c r="B49" s="69" t="s">
        <v>86</v>
      </c>
      <c r="C49" s="13" t="s">
        <v>24</v>
      </c>
      <c r="D49" s="55"/>
      <c r="E49" s="55"/>
      <c r="F49" s="55"/>
      <c r="G49" s="55"/>
      <c r="H49" s="74"/>
      <c r="I49" s="55"/>
      <c r="J49" s="55"/>
      <c r="K49" s="55"/>
      <c r="L49" s="55"/>
      <c r="M49" s="74"/>
      <c r="N49" s="56"/>
      <c r="O49" s="56"/>
      <c r="P49" s="56"/>
      <c r="Q49" s="56"/>
      <c r="R49" s="74"/>
      <c r="S49" s="56">
        <v>18</v>
      </c>
      <c r="T49" s="56">
        <v>9</v>
      </c>
      <c r="U49" s="56"/>
      <c r="V49" s="56"/>
      <c r="W49" s="74">
        <v>3</v>
      </c>
      <c r="X49" s="58"/>
      <c r="Y49" s="58"/>
      <c r="Z49" s="58"/>
      <c r="AA49" s="58"/>
      <c r="AB49" s="74"/>
      <c r="AC49" s="58"/>
      <c r="AD49" s="58"/>
      <c r="AE49" s="58"/>
      <c r="AF49" s="58"/>
      <c r="AG49" s="74"/>
      <c r="AH49" s="24">
        <f t="shared" si="1"/>
        <v>27</v>
      </c>
      <c r="AI49" s="25">
        <f t="shared" si="37"/>
        <v>18</v>
      </c>
      <c r="AJ49" s="25">
        <f t="shared" si="38"/>
        <v>9</v>
      </c>
      <c r="AK49" s="25">
        <f t="shared" si="39"/>
        <v>0</v>
      </c>
      <c r="AL49" s="25">
        <f t="shared" si="40"/>
        <v>0</v>
      </c>
      <c r="AM49" s="26">
        <f t="shared" si="41"/>
        <v>3</v>
      </c>
      <c r="AN49" s="82">
        <v>1.08</v>
      </c>
      <c r="AO49" s="82">
        <v>0.4</v>
      </c>
      <c r="AP49" s="83">
        <f t="shared" si="35"/>
        <v>1.48</v>
      </c>
      <c r="AQ49" s="14"/>
    </row>
    <row r="50" spans="1:43" ht="20.100000000000001" customHeight="1" x14ac:dyDescent="0.2">
      <c r="A50" s="12">
        <v>5</v>
      </c>
      <c r="B50" s="69" t="s">
        <v>56</v>
      </c>
      <c r="C50" s="13" t="s">
        <v>23</v>
      </c>
      <c r="D50" s="55"/>
      <c r="E50" s="55"/>
      <c r="F50" s="55"/>
      <c r="G50" s="55"/>
      <c r="H50" s="74"/>
      <c r="I50" s="55"/>
      <c r="J50" s="55"/>
      <c r="K50" s="55"/>
      <c r="L50" s="55"/>
      <c r="M50" s="74"/>
      <c r="N50" s="56"/>
      <c r="O50" s="56"/>
      <c r="P50" s="56"/>
      <c r="Q50" s="56"/>
      <c r="R50" s="74"/>
      <c r="S50" s="56"/>
      <c r="T50" s="56"/>
      <c r="U50" s="56"/>
      <c r="V50" s="56"/>
      <c r="W50" s="74"/>
      <c r="X50" s="58">
        <v>9</v>
      </c>
      <c r="Y50" s="58">
        <v>9</v>
      </c>
      <c r="Z50" s="58"/>
      <c r="AA50" s="58"/>
      <c r="AB50" s="74">
        <v>3</v>
      </c>
      <c r="AC50" s="58"/>
      <c r="AD50" s="58"/>
      <c r="AE50" s="58"/>
      <c r="AF50" s="58"/>
      <c r="AG50" s="74"/>
      <c r="AH50" s="24">
        <v>18</v>
      </c>
      <c r="AI50" s="25">
        <f t="shared" si="37"/>
        <v>9</v>
      </c>
      <c r="AJ50" s="25">
        <f t="shared" si="38"/>
        <v>9</v>
      </c>
      <c r="AK50" s="25">
        <f t="shared" si="39"/>
        <v>0</v>
      </c>
      <c r="AL50" s="25">
        <f t="shared" si="40"/>
        <v>0</v>
      </c>
      <c r="AM50" s="26">
        <f t="shared" si="41"/>
        <v>3</v>
      </c>
      <c r="AN50" s="82">
        <v>0.7</v>
      </c>
      <c r="AO50" s="82">
        <v>0.4</v>
      </c>
      <c r="AP50" s="83">
        <f t="shared" si="35"/>
        <v>1.1000000000000001</v>
      </c>
      <c r="AQ50" s="14"/>
    </row>
    <row r="51" spans="1:43" ht="20.100000000000001" customHeight="1" x14ac:dyDescent="0.2">
      <c r="A51" s="102" t="s">
        <v>95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4"/>
      <c r="AH51" s="22">
        <f>SUM(AH52:AH54)</f>
        <v>54</v>
      </c>
      <c r="AI51" s="22">
        <f>SUM(AI54,AI53)</f>
        <v>18</v>
      </c>
      <c r="AJ51" s="22">
        <f>SUM(AJ52:AJ54)</f>
        <v>36</v>
      </c>
      <c r="AK51" s="22">
        <f>SUM(AK52:AK54)</f>
        <v>0</v>
      </c>
      <c r="AL51" s="22">
        <f>SUM(AL52:AL85)</f>
        <v>0</v>
      </c>
      <c r="AM51" s="23">
        <f>SUM(AM52:AM54)</f>
        <v>8</v>
      </c>
      <c r="AN51" s="80">
        <f>SUM(AN52:AN54)</f>
        <v>2.0999999999999996</v>
      </c>
      <c r="AO51" s="80">
        <v>1.2</v>
      </c>
      <c r="AP51" s="81">
        <f>AN51+AO51</f>
        <v>3.3</v>
      </c>
      <c r="AQ51" s="14"/>
    </row>
    <row r="52" spans="1:43" ht="20.100000000000001" customHeight="1" x14ac:dyDescent="0.2">
      <c r="A52" s="12">
        <v>1</v>
      </c>
      <c r="B52" s="69" t="s">
        <v>57</v>
      </c>
      <c r="C52" s="13" t="s">
        <v>23</v>
      </c>
      <c r="D52" s="55"/>
      <c r="E52" s="55"/>
      <c r="F52" s="55"/>
      <c r="G52" s="55"/>
      <c r="H52" s="74"/>
      <c r="I52" s="55"/>
      <c r="J52" s="55"/>
      <c r="K52" s="55"/>
      <c r="L52" s="67"/>
      <c r="M52" s="57"/>
      <c r="N52" s="56"/>
      <c r="O52" s="56">
        <v>18</v>
      </c>
      <c r="P52" s="56"/>
      <c r="Q52" s="56"/>
      <c r="R52" s="74">
        <v>2</v>
      </c>
      <c r="S52" s="56"/>
      <c r="T52" s="56"/>
      <c r="U52" s="56"/>
      <c r="V52" s="68"/>
      <c r="W52" s="57"/>
      <c r="X52" s="58"/>
      <c r="Y52" s="58"/>
      <c r="Z52" s="58"/>
      <c r="AA52" s="58"/>
      <c r="AB52" s="57"/>
      <c r="AC52" s="58"/>
      <c r="AD52" s="58"/>
      <c r="AE52" s="58"/>
      <c r="AF52" s="58"/>
      <c r="AG52" s="57"/>
      <c r="AH52" s="17">
        <f t="shared" ref="AH52:AH57" si="42">AI52+AJ52+AL52</f>
        <v>18</v>
      </c>
      <c r="AI52" s="25">
        <f t="shared" ref="AI52:AM52" si="43">D52+I52+N52+S52+X52+AC52</f>
        <v>0</v>
      </c>
      <c r="AJ52" s="25">
        <f t="shared" si="43"/>
        <v>18</v>
      </c>
      <c r="AK52" s="25">
        <f t="shared" si="43"/>
        <v>0</v>
      </c>
      <c r="AL52" s="25">
        <f t="shared" si="43"/>
        <v>0</v>
      </c>
      <c r="AM52" s="26">
        <f t="shared" si="43"/>
        <v>2</v>
      </c>
      <c r="AN52" s="82">
        <v>0.7</v>
      </c>
      <c r="AO52" s="82">
        <v>0.4</v>
      </c>
      <c r="AP52" s="83">
        <f t="shared" ref="AP52:AP57" si="44">AN52+AO52</f>
        <v>1.1000000000000001</v>
      </c>
      <c r="AQ52" s="14"/>
    </row>
    <row r="53" spans="1:43" ht="20.100000000000001" customHeight="1" x14ac:dyDescent="0.2">
      <c r="A53" s="12">
        <v>2</v>
      </c>
      <c r="B53" s="69" t="s">
        <v>58</v>
      </c>
      <c r="C53" s="13" t="s">
        <v>23</v>
      </c>
      <c r="D53" s="55"/>
      <c r="E53" s="55"/>
      <c r="F53" s="55"/>
      <c r="G53" s="55"/>
      <c r="H53" s="74"/>
      <c r="I53" s="55"/>
      <c r="J53" s="55"/>
      <c r="K53" s="55"/>
      <c r="L53" s="67"/>
      <c r="M53" s="57"/>
      <c r="N53" s="56"/>
      <c r="O53" s="56"/>
      <c r="P53" s="56"/>
      <c r="Q53" s="56"/>
      <c r="R53" s="74"/>
      <c r="S53" s="56"/>
      <c r="T53" s="56">
        <v>18</v>
      </c>
      <c r="U53" s="56"/>
      <c r="V53" s="68"/>
      <c r="W53" s="57">
        <v>3</v>
      </c>
      <c r="X53" s="58"/>
      <c r="Y53" s="58"/>
      <c r="Z53" s="58"/>
      <c r="AA53" s="58"/>
      <c r="AB53" s="57"/>
      <c r="AC53" s="58"/>
      <c r="AD53" s="58"/>
      <c r="AE53" s="58"/>
      <c r="AF53" s="58"/>
      <c r="AG53" s="57"/>
      <c r="AH53" s="17">
        <f t="shared" si="42"/>
        <v>18</v>
      </c>
      <c r="AI53" s="25">
        <f t="shared" ref="AI53:AI54" si="45">D53+I53+N53+S53+X53+AC53</f>
        <v>0</v>
      </c>
      <c r="AJ53" s="25">
        <f t="shared" ref="AJ53:AJ54" si="46">E53+J53+O53+T53+Y53+AD53</f>
        <v>18</v>
      </c>
      <c r="AK53" s="25">
        <f t="shared" ref="AK53:AK54" si="47">F53+K53+P53+U53+Z53+AE53</f>
        <v>0</v>
      </c>
      <c r="AL53" s="25">
        <f t="shared" ref="AL53:AL54" si="48">G53+L53+Q53+V53+AA53+AF53</f>
        <v>0</v>
      </c>
      <c r="AM53" s="26">
        <f t="shared" ref="AM53:AM54" si="49">H53+M53+R53+W53+AB53+AG53</f>
        <v>3</v>
      </c>
      <c r="AN53" s="82">
        <v>0.7</v>
      </c>
      <c r="AO53" s="82">
        <v>0.4</v>
      </c>
      <c r="AP53" s="83">
        <f t="shared" si="44"/>
        <v>1.1000000000000001</v>
      </c>
      <c r="AQ53" s="14"/>
    </row>
    <row r="54" spans="1:43" ht="20.100000000000001" customHeight="1" x14ac:dyDescent="0.2">
      <c r="A54" s="12">
        <v>3</v>
      </c>
      <c r="B54" s="69" t="s">
        <v>59</v>
      </c>
      <c r="C54" s="13" t="s">
        <v>23</v>
      </c>
      <c r="D54" s="55"/>
      <c r="E54" s="55"/>
      <c r="F54" s="55"/>
      <c r="G54" s="55"/>
      <c r="H54" s="57"/>
      <c r="I54" s="55"/>
      <c r="J54" s="55"/>
      <c r="K54" s="55"/>
      <c r="L54" s="55"/>
      <c r="M54" s="57"/>
      <c r="N54" s="56"/>
      <c r="O54" s="56"/>
      <c r="P54" s="56"/>
      <c r="Q54" s="56"/>
      <c r="R54" s="57"/>
      <c r="S54" s="56"/>
      <c r="T54" s="56"/>
      <c r="U54" s="56"/>
      <c r="V54" s="56"/>
      <c r="W54" s="57"/>
      <c r="X54" s="58"/>
      <c r="Y54" s="58"/>
      <c r="Z54" s="58"/>
      <c r="AA54" s="58"/>
      <c r="AB54" s="57"/>
      <c r="AC54" s="58">
        <v>18</v>
      </c>
      <c r="AD54" s="58"/>
      <c r="AE54" s="58"/>
      <c r="AF54" s="58"/>
      <c r="AG54" s="57">
        <v>3</v>
      </c>
      <c r="AH54" s="17">
        <f t="shared" si="42"/>
        <v>18</v>
      </c>
      <c r="AI54" s="25">
        <f t="shared" si="45"/>
        <v>18</v>
      </c>
      <c r="AJ54" s="25">
        <f t="shared" si="46"/>
        <v>0</v>
      </c>
      <c r="AK54" s="25">
        <f t="shared" si="47"/>
        <v>0</v>
      </c>
      <c r="AL54" s="25">
        <f t="shared" si="48"/>
        <v>0</v>
      </c>
      <c r="AM54" s="26">
        <f t="shared" si="49"/>
        <v>3</v>
      </c>
      <c r="AN54" s="82">
        <v>0.7</v>
      </c>
      <c r="AO54" s="82">
        <v>0.4</v>
      </c>
      <c r="AP54" s="83">
        <f t="shared" si="44"/>
        <v>1.1000000000000001</v>
      </c>
      <c r="AQ54" s="14"/>
    </row>
    <row r="55" spans="1:43" ht="20.100000000000001" customHeight="1" x14ac:dyDescent="0.2">
      <c r="A55" s="89" t="s">
        <v>60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8"/>
      <c r="AH55" s="29">
        <f>AI55+AH56+AH57</f>
        <v>36</v>
      </c>
      <c r="AI55" s="29">
        <f>D55+I55+N55+S55+X55+AC55</f>
        <v>0</v>
      </c>
      <c r="AJ55" s="29">
        <f>AJ56+AJ57</f>
        <v>36</v>
      </c>
      <c r="AK55" s="29">
        <f t="shared" ref="AK55:AL57" si="50">F55+K55+P55+U55+Z55+AE55</f>
        <v>0</v>
      </c>
      <c r="AL55" s="29">
        <f t="shared" si="50"/>
        <v>0</v>
      </c>
      <c r="AM55" s="32">
        <f>AM56+AM57</f>
        <v>4</v>
      </c>
      <c r="AN55" s="78">
        <v>1.4</v>
      </c>
      <c r="AO55" s="78">
        <v>0.8</v>
      </c>
      <c r="AP55" s="79">
        <f>AN55+AO55</f>
        <v>2.2000000000000002</v>
      </c>
      <c r="AQ55" s="14"/>
    </row>
    <row r="56" spans="1:43" ht="20.100000000000001" customHeight="1" x14ac:dyDescent="0.2">
      <c r="A56" s="12">
        <v>1</v>
      </c>
      <c r="B56" s="69" t="s">
        <v>61</v>
      </c>
      <c r="C56" s="13" t="s">
        <v>23</v>
      </c>
      <c r="D56" s="55"/>
      <c r="E56" s="55"/>
      <c r="F56" s="55"/>
      <c r="G56" s="55"/>
      <c r="H56" s="74"/>
      <c r="I56" s="55"/>
      <c r="J56" s="55"/>
      <c r="K56" s="55"/>
      <c r="L56" s="67"/>
      <c r="M56" s="57"/>
      <c r="N56" s="56"/>
      <c r="O56" s="56"/>
      <c r="P56" s="56"/>
      <c r="Q56" s="56"/>
      <c r="R56" s="74"/>
      <c r="S56" s="56"/>
      <c r="T56" s="56"/>
      <c r="U56" s="56"/>
      <c r="V56" s="68"/>
      <c r="W56" s="57"/>
      <c r="X56" s="58"/>
      <c r="Y56" s="58"/>
      <c r="Z56" s="58"/>
      <c r="AA56" s="58"/>
      <c r="AB56" s="57"/>
      <c r="AC56" s="58"/>
      <c r="AD56" s="58">
        <v>18</v>
      </c>
      <c r="AE56" s="58"/>
      <c r="AF56" s="58"/>
      <c r="AG56" s="57">
        <v>2</v>
      </c>
      <c r="AH56" s="17">
        <f t="shared" si="42"/>
        <v>18</v>
      </c>
      <c r="AI56" s="25">
        <f>D56+I56+N56+S56+X56+AC56</f>
        <v>0</v>
      </c>
      <c r="AJ56" s="25">
        <f>E56+J56+O56+T56+Y56+AD56</f>
        <v>18</v>
      </c>
      <c r="AK56" s="25">
        <f t="shared" si="50"/>
        <v>0</v>
      </c>
      <c r="AL56" s="25">
        <f t="shared" si="50"/>
        <v>0</v>
      </c>
      <c r="AM56" s="26">
        <f>H56+M56+R56+W56+AB56+AG56</f>
        <v>2</v>
      </c>
      <c r="AN56" s="82">
        <v>0.7</v>
      </c>
      <c r="AO56" s="82">
        <v>0.4</v>
      </c>
      <c r="AP56" s="83">
        <f>AN56+AO56</f>
        <v>1.1000000000000001</v>
      </c>
      <c r="AQ56" s="14"/>
    </row>
    <row r="57" spans="1:43" ht="20.100000000000001" customHeight="1" x14ac:dyDescent="0.2">
      <c r="A57" s="12">
        <v>2</v>
      </c>
      <c r="B57" s="70" t="s">
        <v>62</v>
      </c>
      <c r="C57" s="13" t="s">
        <v>23</v>
      </c>
      <c r="D57" s="55"/>
      <c r="E57" s="55"/>
      <c r="F57" s="55"/>
      <c r="G57" s="55"/>
      <c r="H57" s="57"/>
      <c r="I57" s="55"/>
      <c r="J57" s="55"/>
      <c r="K57" s="55"/>
      <c r="L57" s="55"/>
      <c r="M57" s="57"/>
      <c r="N57" s="56"/>
      <c r="O57" s="56"/>
      <c r="P57" s="56"/>
      <c r="Q57" s="56"/>
      <c r="R57" s="57"/>
      <c r="S57" s="56"/>
      <c r="T57" s="56"/>
      <c r="U57" s="56"/>
      <c r="V57" s="56"/>
      <c r="W57" s="57"/>
      <c r="X57" s="58"/>
      <c r="Y57" s="58"/>
      <c r="Z57" s="58"/>
      <c r="AA57" s="58"/>
      <c r="AB57" s="57"/>
      <c r="AC57" s="58"/>
      <c r="AD57" s="58">
        <v>18</v>
      </c>
      <c r="AE57" s="58"/>
      <c r="AF57" s="58"/>
      <c r="AG57" s="57">
        <v>2</v>
      </c>
      <c r="AH57" s="17">
        <f t="shared" si="42"/>
        <v>18</v>
      </c>
      <c r="AI57" s="25">
        <f>D57+I57+N57+S57+X57+AC57</f>
        <v>0</v>
      </c>
      <c r="AJ57" s="25">
        <f>E57+J57+O57+T57+Y57+AD57</f>
        <v>18</v>
      </c>
      <c r="AK57" s="25">
        <f t="shared" si="50"/>
        <v>0</v>
      </c>
      <c r="AL57" s="25">
        <f t="shared" si="50"/>
        <v>0</v>
      </c>
      <c r="AM57" s="26">
        <f>H57+M57+R57+W57+AB57+AG57</f>
        <v>2</v>
      </c>
      <c r="AN57" s="82">
        <v>0.7</v>
      </c>
      <c r="AO57" s="82">
        <v>0.4</v>
      </c>
      <c r="AP57" s="83">
        <f t="shared" si="44"/>
        <v>1.1000000000000001</v>
      </c>
      <c r="AQ57" s="14"/>
    </row>
    <row r="58" spans="1:43" ht="20.100000000000001" customHeight="1" x14ac:dyDescent="0.2">
      <c r="A58" s="89" t="s">
        <v>96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1"/>
      <c r="AH58" s="29">
        <f>AH59+AH60+AH61+AH62</f>
        <v>81</v>
      </c>
      <c r="AI58" s="29">
        <f>SUM(AI59+AI60+AI61+AI62)</f>
        <v>0</v>
      </c>
      <c r="AJ58" s="29">
        <f>SUM(AJ59,AJ60,AJ61,AJ62)</f>
        <v>81</v>
      </c>
      <c r="AK58" s="29">
        <v>0</v>
      </c>
      <c r="AL58" s="29">
        <v>0</v>
      </c>
      <c r="AM58" s="32">
        <f>AM59+AM60+AM61+AM62</f>
        <v>12</v>
      </c>
      <c r="AN58" s="78">
        <f>SUM(AN62,AN61,AN60,AN59)</f>
        <v>3.1999999999999997</v>
      </c>
      <c r="AO58" s="78">
        <f>SUM(AO62,AO61,AO60,AO59)</f>
        <v>2</v>
      </c>
      <c r="AP58" s="79">
        <f>SUM(AP62,AP61,AP60,AP59)</f>
        <v>5.2</v>
      </c>
      <c r="AQ58" s="14"/>
    </row>
    <row r="59" spans="1:43" ht="20.100000000000001" customHeight="1" x14ac:dyDescent="0.2">
      <c r="A59" s="12">
        <v>1</v>
      </c>
      <c r="B59" s="71" t="s">
        <v>25</v>
      </c>
      <c r="C59" s="13" t="s">
        <v>23</v>
      </c>
      <c r="D59" s="55"/>
      <c r="E59" s="55">
        <v>9</v>
      </c>
      <c r="F59" s="55"/>
      <c r="G59" s="55"/>
      <c r="H59" s="57">
        <v>2</v>
      </c>
      <c r="I59" s="55"/>
      <c r="J59" s="55"/>
      <c r="K59" s="55"/>
      <c r="L59" s="55"/>
      <c r="M59" s="57"/>
      <c r="N59" s="56"/>
      <c r="O59" s="56"/>
      <c r="P59" s="56"/>
      <c r="Q59" s="56"/>
      <c r="R59" s="57"/>
      <c r="S59" s="56"/>
      <c r="T59" s="56"/>
      <c r="U59" s="56"/>
      <c r="V59" s="56"/>
      <c r="W59" s="57"/>
      <c r="X59" s="58"/>
      <c r="Y59" s="58"/>
      <c r="Z59" s="58"/>
      <c r="AA59" s="58"/>
      <c r="AB59" s="57"/>
      <c r="AC59" s="58"/>
      <c r="AD59" s="58"/>
      <c r="AE59" s="58"/>
      <c r="AF59" s="58"/>
      <c r="AG59" s="57"/>
      <c r="AH59" s="17">
        <v>9</v>
      </c>
      <c r="AI59" s="25">
        <v>0</v>
      </c>
      <c r="AJ59" s="25">
        <v>9</v>
      </c>
      <c r="AK59" s="25">
        <v>0</v>
      </c>
      <c r="AL59" s="25">
        <v>0</v>
      </c>
      <c r="AM59" s="26">
        <f t="shared" ref="AM59:AM62" si="51">H59+M59+R59+W59+AB59+AG59</f>
        <v>2</v>
      </c>
      <c r="AN59" s="82">
        <v>0.36</v>
      </c>
      <c r="AO59" s="82">
        <v>0.4</v>
      </c>
      <c r="AP59" s="83">
        <f>SUM(AO59,AN59)</f>
        <v>0.76</v>
      </c>
      <c r="AQ59" s="14"/>
    </row>
    <row r="60" spans="1:43" ht="20.100000000000001" customHeight="1" x14ac:dyDescent="0.2">
      <c r="A60" s="12">
        <v>2</v>
      </c>
      <c r="B60" s="71" t="s">
        <v>63</v>
      </c>
      <c r="C60" s="13" t="s">
        <v>23</v>
      </c>
      <c r="D60" s="55"/>
      <c r="E60" s="55"/>
      <c r="F60" s="55"/>
      <c r="G60" s="55"/>
      <c r="H60" s="57"/>
      <c r="I60" s="55"/>
      <c r="J60" s="55"/>
      <c r="K60" s="55"/>
      <c r="L60" s="55"/>
      <c r="M60" s="57"/>
      <c r="N60" s="56"/>
      <c r="O60" s="56"/>
      <c r="P60" s="56"/>
      <c r="Q60" s="56"/>
      <c r="R60" s="57"/>
      <c r="S60" s="56"/>
      <c r="T60" s="56">
        <v>18</v>
      </c>
      <c r="U60" s="56"/>
      <c r="V60" s="56"/>
      <c r="W60" s="57">
        <v>3</v>
      </c>
      <c r="X60" s="58"/>
      <c r="Y60" s="58"/>
      <c r="Z60" s="58"/>
      <c r="AA60" s="58"/>
      <c r="AB60" s="57"/>
      <c r="AC60" s="58"/>
      <c r="AD60" s="58"/>
      <c r="AE60" s="58"/>
      <c r="AF60" s="58"/>
      <c r="AG60" s="57"/>
      <c r="AH60" s="17">
        <v>18</v>
      </c>
      <c r="AI60" s="25">
        <v>0</v>
      </c>
      <c r="AJ60" s="25">
        <v>18</v>
      </c>
      <c r="AK60" s="25">
        <v>0</v>
      </c>
      <c r="AL60" s="25">
        <v>0</v>
      </c>
      <c r="AM60" s="26">
        <f t="shared" si="51"/>
        <v>3</v>
      </c>
      <c r="AN60" s="82">
        <v>0.7</v>
      </c>
      <c r="AO60" s="82">
        <v>0.4</v>
      </c>
      <c r="AP60" s="83">
        <f>SUM(AN60,AO60)</f>
        <v>1.1000000000000001</v>
      </c>
      <c r="AQ60" s="14"/>
    </row>
    <row r="61" spans="1:43" ht="20.100000000000001" customHeight="1" x14ac:dyDescent="0.2">
      <c r="A61" s="12">
        <v>3</v>
      </c>
      <c r="B61" s="71" t="s">
        <v>64</v>
      </c>
      <c r="C61" s="13" t="s">
        <v>23</v>
      </c>
      <c r="D61" s="55"/>
      <c r="E61" s="55"/>
      <c r="F61" s="55"/>
      <c r="G61" s="55"/>
      <c r="H61" s="57"/>
      <c r="I61" s="55"/>
      <c r="J61" s="55"/>
      <c r="K61" s="55"/>
      <c r="L61" s="55"/>
      <c r="M61" s="57"/>
      <c r="N61" s="56"/>
      <c r="O61" s="56"/>
      <c r="P61" s="56"/>
      <c r="Q61" s="56"/>
      <c r="R61" s="57"/>
      <c r="S61" s="56"/>
      <c r="T61" s="56"/>
      <c r="U61" s="56"/>
      <c r="V61" s="56"/>
      <c r="W61" s="57"/>
      <c r="X61" s="58"/>
      <c r="Y61" s="58">
        <v>18</v>
      </c>
      <c r="Z61" s="58"/>
      <c r="AA61" s="58"/>
      <c r="AB61" s="57">
        <v>3</v>
      </c>
      <c r="AC61" s="58"/>
      <c r="AD61" s="58"/>
      <c r="AE61" s="58"/>
      <c r="AF61" s="58"/>
      <c r="AG61" s="57"/>
      <c r="AH61" s="17">
        <v>18</v>
      </c>
      <c r="AI61" s="25">
        <v>0</v>
      </c>
      <c r="AJ61" s="25">
        <v>18</v>
      </c>
      <c r="AK61" s="25">
        <v>0</v>
      </c>
      <c r="AL61" s="25">
        <v>0</v>
      </c>
      <c r="AM61" s="26">
        <f t="shared" si="51"/>
        <v>3</v>
      </c>
      <c r="AN61" s="82">
        <v>0.7</v>
      </c>
      <c r="AO61" s="82">
        <v>0.4</v>
      </c>
      <c r="AP61" s="83">
        <f>SUM(AN61,AO61)</f>
        <v>1.1000000000000001</v>
      </c>
      <c r="AQ61" s="14"/>
    </row>
    <row r="62" spans="1:43" ht="20.100000000000001" customHeight="1" x14ac:dyDescent="0.2">
      <c r="A62" s="12">
        <v>4</v>
      </c>
      <c r="B62" s="71" t="s">
        <v>65</v>
      </c>
      <c r="C62" s="13" t="s">
        <v>23</v>
      </c>
      <c r="D62" s="55"/>
      <c r="E62" s="55"/>
      <c r="F62" s="55"/>
      <c r="G62" s="55"/>
      <c r="H62" s="57"/>
      <c r="I62" s="55"/>
      <c r="J62" s="55"/>
      <c r="K62" s="55"/>
      <c r="L62" s="55"/>
      <c r="M62" s="57"/>
      <c r="N62" s="56"/>
      <c r="O62" s="56"/>
      <c r="P62" s="56"/>
      <c r="Q62" s="56"/>
      <c r="R62" s="57"/>
      <c r="S62" s="56"/>
      <c r="T62" s="56">
        <v>18</v>
      </c>
      <c r="U62" s="56"/>
      <c r="V62" s="56"/>
      <c r="W62" s="57">
        <v>2</v>
      </c>
      <c r="X62" s="58"/>
      <c r="Y62" s="58">
        <v>18</v>
      </c>
      <c r="Z62" s="58"/>
      <c r="AA62" s="58"/>
      <c r="AB62" s="57">
        <v>2</v>
      </c>
      <c r="AC62" s="58"/>
      <c r="AD62" s="58"/>
      <c r="AE62" s="58"/>
      <c r="AF62" s="58"/>
      <c r="AG62" s="57"/>
      <c r="AH62" s="17">
        <v>36</v>
      </c>
      <c r="AI62" s="25">
        <v>0</v>
      </c>
      <c r="AJ62" s="25">
        <v>36</v>
      </c>
      <c r="AK62" s="25">
        <v>0</v>
      </c>
      <c r="AL62" s="25">
        <v>0</v>
      </c>
      <c r="AM62" s="26">
        <f t="shared" si="51"/>
        <v>4</v>
      </c>
      <c r="AN62" s="82">
        <v>1.44</v>
      </c>
      <c r="AO62" s="82">
        <v>0.8</v>
      </c>
      <c r="AP62" s="83">
        <f>AO62+AN62</f>
        <v>2.2400000000000002</v>
      </c>
      <c r="AQ62" s="14"/>
    </row>
    <row r="63" spans="1:43" ht="20.100000000000001" customHeight="1" x14ac:dyDescent="0.2">
      <c r="A63" s="89" t="s">
        <v>134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77"/>
      <c r="AI63" s="77"/>
      <c r="AJ63" s="77"/>
      <c r="AK63" s="77"/>
      <c r="AL63" s="77"/>
      <c r="AM63" s="77"/>
      <c r="AN63" s="84"/>
      <c r="AO63" s="84"/>
      <c r="AP63" s="85"/>
      <c r="AQ63" s="14"/>
    </row>
    <row r="64" spans="1:43" ht="20.100000000000001" customHeight="1" x14ac:dyDescent="0.2">
      <c r="A64" s="89" t="s">
        <v>128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1"/>
      <c r="AH64" s="29">
        <f>AH65+AH66+AH67+AH68+AH69+AH70+AH71+AH72+AH73+AH74+AH75+AH76+AH77</f>
        <v>234</v>
      </c>
      <c r="AI64" s="29">
        <v>0</v>
      </c>
      <c r="AJ64" s="29">
        <f>AJ65+AJ66+AJ67+AJ68+AJ69+AJ70+AJ71+AJ72+AJ73+AJ74+AJ75+AJ76+AJ77</f>
        <v>234</v>
      </c>
      <c r="AK64" s="29">
        <v>0</v>
      </c>
      <c r="AL64" s="29">
        <v>0</v>
      </c>
      <c r="AM64" s="31">
        <f>SUM(AM65:AM77)</f>
        <v>32</v>
      </c>
      <c r="AN64" s="78">
        <f>SUM(AN77,AN76,AN75,AN74,AN73,AN72,AN71,AN70,AN69,AN68,AN67,AN66,AN65)</f>
        <v>9.1</v>
      </c>
      <c r="AO64" s="78">
        <f>SUM(AO65,AO66,AO67,AO68,AO69,AO70,AO71,AO72,AO73,AO74,AO75,AO76,AO77)</f>
        <v>5.2</v>
      </c>
      <c r="AP64" s="79">
        <f>SUM(AP65,AP66,AP67,AP68,AP69,AP70,AP71,AP72,AP73,AP74,AP75,AP76,AP77)</f>
        <v>14.299999999999997</v>
      </c>
      <c r="AQ64" s="14"/>
    </row>
    <row r="65" spans="1:43" ht="20.100000000000001" customHeight="1" x14ac:dyDescent="0.2">
      <c r="A65" s="12">
        <v>1</v>
      </c>
      <c r="B65" s="71" t="s">
        <v>66</v>
      </c>
      <c r="C65" s="13" t="s">
        <v>23</v>
      </c>
      <c r="D65" s="55"/>
      <c r="E65" s="55"/>
      <c r="F65" s="55"/>
      <c r="G65" s="55"/>
      <c r="H65" s="57"/>
      <c r="I65" s="55"/>
      <c r="J65" s="55"/>
      <c r="K65" s="55"/>
      <c r="L65" s="55"/>
      <c r="M65" s="57"/>
      <c r="N65" s="56"/>
      <c r="O65" s="56">
        <v>18</v>
      </c>
      <c r="P65" s="56"/>
      <c r="Q65" s="56"/>
      <c r="R65" s="57">
        <v>3</v>
      </c>
      <c r="S65" s="56"/>
      <c r="T65" s="56"/>
      <c r="U65" s="56"/>
      <c r="V65" s="56"/>
      <c r="W65" s="57"/>
      <c r="X65" s="58"/>
      <c r="Y65" s="58"/>
      <c r="Z65" s="58"/>
      <c r="AA65" s="58"/>
      <c r="AB65" s="57"/>
      <c r="AC65" s="58"/>
      <c r="AD65" s="58"/>
      <c r="AE65" s="58"/>
      <c r="AF65" s="58"/>
      <c r="AG65" s="57"/>
      <c r="AH65" s="17">
        <f>O65</f>
        <v>18</v>
      </c>
      <c r="AI65" s="25">
        <v>0</v>
      </c>
      <c r="AJ65" s="25">
        <v>18</v>
      </c>
      <c r="AK65" s="25">
        <v>0</v>
      </c>
      <c r="AL65" s="25">
        <v>0</v>
      </c>
      <c r="AM65" s="26">
        <f t="shared" ref="AM65:AM77" si="52">H65+M65+R65+W65+AB65+AG65</f>
        <v>3</v>
      </c>
      <c r="AN65" s="82">
        <v>0.7</v>
      </c>
      <c r="AO65" s="82">
        <v>0.4</v>
      </c>
      <c r="AP65" s="83">
        <f>AO65+AN65</f>
        <v>1.1000000000000001</v>
      </c>
      <c r="AQ65" s="14"/>
    </row>
    <row r="66" spans="1:43" ht="20.100000000000001" customHeight="1" x14ac:dyDescent="0.2">
      <c r="A66" s="12">
        <v>2</v>
      </c>
      <c r="B66" s="71" t="s">
        <v>67</v>
      </c>
      <c r="C66" s="13" t="s">
        <v>23</v>
      </c>
      <c r="D66" s="55"/>
      <c r="E66" s="55"/>
      <c r="F66" s="55"/>
      <c r="G66" s="55"/>
      <c r="H66" s="57"/>
      <c r="I66" s="55"/>
      <c r="J66" s="55"/>
      <c r="K66" s="55"/>
      <c r="L66" s="55"/>
      <c r="M66" s="57"/>
      <c r="N66" s="56"/>
      <c r="O66" s="56"/>
      <c r="P66" s="56"/>
      <c r="Q66" s="56"/>
      <c r="R66" s="57"/>
      <c r="S66" s="56"/>
      <c r="T66" s="56">
        <v>18</v>
      </c>
      <c r="U66" s="56"/>
      <c r="V66" s="56"/>
      <c r="W66" s="57">
        <v>2</v>
      </c>
      <c r="X66" s="58"/>
      <c r="Y66" s="58"/>
      <c r="Z66" s="58"/>
      <c r="AA66" s="58"/>
      <c r="AB66" s="57"/>
      <c r="AC66" s="58"/>
      <c r="AD66" s="58"/>
      <c r="AE66" s="58"/>
      <c r="AF66" s="58"/>
      <c r="AG66" s="57"/>
      <c r="AH66" s="17">
        <v>18</v>
      </c>
      <c r="AI66" s="25">
        <v>0</v>
      </c>
      <c r="AJ66" s="25">
        <v>18</v>
      </c>
      <c r="AK66" s="25">
        <v>0</v>
      </c>
      <c r="AL66" s="25">
        <v>0</v>
      </c>
      <c r="AM66" s="26">
        <f t="shared" si="52"/>
        <v>2</v>
      </c>
      <c r="AN66" s="82">
        <v>0.7</v>
      </c>
      <c r="AO66" s="82">
        <v>0.4</v>
      </c>
      <c r="AP66" s="83">
        <f>AO66+AN66</f>
        <v>1.1000000000000001</v>
      </c>
      <c r="AQ66" s="14"/>
    </row>
    <row r="67" spans="1:43" ht="20.100000000000001" customHeight="1" x14ac:dyDescent="0.2">
      <c r="A67" s="12">
        <v>3</v>
      </c>
      <c r="B67" s="71" t="s">
        <v>68</v>
      </c>
      <c r="C67" s="13" t="s">
        <v>23</v>
      </c>
      <c r="D67" s="55"/>
      <c r="E67" s="55"/>
      <c r="F67" s="55"/>
      <c r="G67" s="55"/>
      <c r="H67" s="57"/>
      <c r="I67" s="55"/>
      <c r="J67" s="55"/>
      <c r="K67" s="55"/>
      <c r="L67" s="55"/>
      <c r="M67" s="57"/>
      <c r="N67" s="56"/>
      <c r="O67" s="56"/>
      <c r="P67" s="56"/>
      <c r="Q67" s="56"/>
      <c r="R67" s="57"/>
      <c r="S67" s="56"/>
      <c r="T67" s="56">
        <v>18</v>
      </c>
      <c r="U67" s="56"/>
      <c r="V67" s="56"/>
      <c r="W67" s="57">
        <v>2</v>
      </c>
      <c r="X67" s="58"/>
      <c r="Y67" s="58"/>
      <c r="Z67" s="58"/>
      <c r="AA67" s="58"/>
      <c r="AB67" s="57"/>
      <c r="AC67" s="58"/>
      <c r="AD67" s="58"/>
      <c r="AE67" s="58"/>
      <c r="AF67" s="58"/>
      <c r="AG67" s="57"/>
      <c r="AH67" s="17">
        <f>T67</f>
        <v>18</v>
      </c>
      <c r="AI67" s="25">
        <v>0</v>
      </c>
      <c r="AJ67" s="25">
        <v>18</v>
      </c>
      <c r="AK67" s="25">
        <v>0</v>
      </c>
      <c r="AL67" s="25">
        <v>0</v>
      </c>
      <c r="AM67" s="26">
        <f t="shared" si="52"/>
        <v>2</v>
      </c>
      <c r="AN67" s="82">
        <v>0.7</v>
      </c>
      <c r="AO67" s="82">
        <v>0.4</v>
      </c>
      <c r="AP67" s="83">
        <f>AN67+AO67</f>
        <v>1.1000000000000001</v>
      </c>
      <c r="AQ67" s="14"/>
    </row>
    <row r="68" spans="1:43" ht="20.100000000000001" customHeight="1" x14ac:dyDescent="0.2">
      <c r="A68" s="12">
        <v>4</v>
      </c>
      <c r="B68" s="71" t="s">
        <v>69</v>
      </c>
      <c r="C68" s="13" t="s">
        <v>23</v>
      </c>
      <c r="D68" s="55"/>
      <c r="E68" s="55"/>
      <c r="F68" s="55"/>
      <c r="G68" s="55"/>
      <c r="H68" s="57"/>
      <c r="I68" s="55"/>
      <c r="J68" s="55"/>
      <c r="K68" s="55"/>
      <c r="L68" s="55"/>
      <c r="M68" s="57"/>
      <c r="N68" s="56"/>
      <c r="O68" s="56">
        <v>18</v>
      </c>
      <c r="P68" s="56"/>
      <c r="Q68" s="56"/>
      <c r="R68" s="57">
        <v>3</v>
      </c>
      <c r="S68" s="56"/>
      <c r="T68" s="56"/>
      <c r="U68" s="56"/>
      <c r="V68" s="56"/>
      <c r="W68" s="57"/>
      <c r="X68" s="58"/>
      <c r="Y68" s="58"/>
      <c r="Z68" s="58"/>
      <c r="AA68" s="58"/>
      <c r="AB68" s="57"/>
      <c r="AC68" s="58"/>
      <c r="AD68" s="58"/>
      <c r="AE68" s="58"/>
      <c r="AF68" s="58"/>
      <c r="AG68" s="57"/>
      <c r="AH68" s="17">
        <v>18</v>
      </c>
      <c r="AI68" s="25">
        <v>0</v>
      </c>
      <c r="AJ68" s="25">
        <v>18</v>
      </c>
      <c r="AK68" s="25">
        <v>0</v>
      </c>
      <c r="AL68" s="25">
        <v>0</v>
      </c>
      <c r="AM68" s="26">
        <f t="shared" si="52"/>
        <v>3</v>
      </c>
      <c r="AN68" s="82">
        <v>0.7</v>
      </c>
      <c r="AO68" s="82">
        <v>0.4</v>
      </c>
      <c r="AP68" s="83">
        <f t="shared" ref="AP68:AP77" si="53">AO68+AN68</f>
        <v>1.1000000000000001</v>
      </c>
      <c r="AQ68" s="14"/>
    </row>
    <row r="69" spans="1:43" ht="20.100000000000001" customHeight="1" x14ac:dyDescent="0.2">
      <c r="A69" s="12">
        <v>5</v>
      </c>
      <c r="B69" s="71" t="s">
        <v>70</v>
      </c>
      <c r="C69" s="13" t="s">
        <v>23</v>
      </c>
      <c r="D69" s="55"/>
      <c r="E69" s="55"/>
      <c r="F69" s="55"/>
      <c r="G69" s="55"/>
      <c r="H69" s="57"/>
      <c r="I69" s="55"/>
      <c r="J69" s="55"/>
      <c r="K69" s="55"/>
      <c r="L69" s="55"/>
      <c r="M69" s="57"/>
      <c r="N69" s="56"/>
      <c r="O69" s="56">
        <v>18</v>
      </c>
      <c r="P69" s="56"/>
      <c r="Q69" s="56"/>
      <c r="R69" s="57">
        <v>3</v>
      </c>
      <c r="S69" s="56"/>
      <c r="T69" s="56"/>
      <c r="U69" s="56"/>
      <c r="V69" s="56"/>
      <c r="W69" s="57"/>
      <c r="X69" s="58"/>
      <c r="Y69" s="58"/>
      <c r="Z69" s="58"/>
      <c r="AA69" s="58"/>
      <c r="AB69" s="57"/>
      <c r="AC69" s="58"/>
      <c r="AD69" s="58"/>
      <c r="AE69" s="58"/>
      <c r="AF69" s="58"/>
      <c r="AG69" s="57"/>
      <c r="AH69" s="17">
        <f>O69</f>
        <v>18</v>
      </c>
      <c r="AI69" s="25">
        <v>0</v>
      </c>
      <c r="AJ69" s="25">
        <v>18</v>
      </c>
      <c r="AK69" s="25">
        <v>0</v>
      </c>
      <c r="AL69" s="25">
        <v>0</v>
      </c>
      <c r="AM69" s="26">
        <f t="shared" si="52"/>
        <v>3</v>
      </c>
      <c r="AN69" s="82">
        <v>0.7</v>
      </c>
      <c r="AO69" s="82">
        <v>0.4</v>
      </c>
      <c r="AP69" s="83">
        <f t="shared" si="53"/>
        <v>1.1000000000000001</v>
      </c>
      <c r="AQ69" s="14"/>
    </row>
    <row r="70" spans="1:43" ht="20.100000000000001" customHeight="1" x14ac:dyDescent="0.2">
      <c r="A70" s="12">
        <v>6</v>
      </c>
      <c r="B70" s="71" t="s">
        <v>71</v>
      </c>
      <c r="C70" s="13" t="s">
        <v>23</v>
      </c>
      <c r="D70" s="55"/>
      <c r="E70" s="55"/>
      <c r="F70" s="55"/>
      <c r="G70" s="55"/>
      <c r="H70" s="57"/>
      <c r="I70" s="55"/>
      <c r="J70" s="55"/>
      <c r="K70" s="55"/>
      <c r="L70" s="55"/>
      <c r="M70" s="57"/>
      <c r="N70" s="56"/>
      <c r="O70" s="56"/>
      <c r="P70" s="56"/>
      <c r="Q70" s="56"/>
      <c r="R70" s="57"/>
      <c r="S70" s="56"/>
      <c r="T70" s="56">
        <v>18</v>
      </c>
      <c r="U70" s="56"/>
      <c r="V70" s="56"/>
      <c r="W70" s="57">
        <v>2</v>
      </c>
      <c r="X70" s="58"/>
      <c r="Y70" s="58"/>
      <c r="Z70" s="58"/>
      <c r="AA70" s="58"/>
      <c r="AB70" s="57"/>
      <c r="AC70" s="58"/>
      <c r="AD70" s="58"/>
      <c r="AE70" s="58"/>
      <c r="AF70" s="58"/>
      <c r="AG70" s="57"/>
      <c r="AH70" s="17">
        <v>18</v>
      </c>
      <c r="AI70" s="25">
        <v>0</v>
      </c>
      <c r="AJ70" s="25">
        <v>18</v>
      </c>
      <c r="AK70" s="25">
        <v>0</v>
      </c>
      <c r="AL70" s="25">
        <v>0</v>
      </c>
      <c r="AM70" s="26">
        <f t="shared" si="52"/>
        <v>2</v>
      </c>
      <c r="AN70" s="82">
        <v>0.7</v>
      </c>
      <c r="AO70" s="82">
        <v>0.4</v>
      </c>
      <c r="AP70" s="83">
        <f t="shared" si="53"/>
        <v>1.1000000000000001</v>
      </c>
      <c r="AQ70" s="14"/>
    </row>
    <row r="71" spans="1:43" ht="20.100000000000001" customHeight="1" x14ac:dyDescent="0.2">
      <c r="A71" s="12">
        <v>7</v>
      </c>
      <c r="B71" s="71" t="s">
        <v>72</v>
      </c>
      <c r="C71" s="13" t="s">
        <v>23</v>
      </c>
      <c r="D71" s="55"/>
      <c r="E71" s="55"/>
      <c r="F71" s="55"/>
      <c r="G71" s="55"/>
      <c r="H71" s="57"/>
      <c r="I71" s="55"/>
      <c r="J71" s="55"/>
      <c r="K71" s="55"/>
      <c r="L71" s="55"/>
      <c r="M71" s="57"/>
      <c r="N71" s="56"/>
      <c r="O71" s="56">
        <v>18</v>
      </c>
      <c r="P71" s="56"/>
      <c r="Q71" s="56"/>
      <c r="R71" s="57">
        <v>2</v>
      </c>
      <c r="S71" s="56"/>
      <c r="T71" s="56"/>
      <c r="U71" s="56"/>
      <c r="V71" s="56"/>
      <c r="W71" s="57"/>
      <c r="X71" s="58"/>
      <c r="Y71" s="58"/>
      <c r="Z71" s="58"/>
      <c r="AA71" s="58"/>
      <c r="AB71" s="57"/>
      <c r="AC71" s="58"/>
      <c r="AD71" s="58"/>
      <c r="AE71" s="58"/>
      <c r="AF71" s="58"/>
      <c r="AG71" s="57"/>
      <c r="AH71" s="17">
        <f>O71</f>
        <v>18</v>
      </c>
      <c r="AI71" s="25">
        <v>0</v>
      </c>
      <c r="AJ71" s="25">
        <v>18</v>
      </c>
      <c r="AK71" s="25">
        <v>0</v>
      </c>
      <c r="AL71" s="25">
        <v>0</v>
      </c>
      <c r="AM71" s="26">
        <f t="shared" si="52"/>
        <v>2</v>
      </c>
      <c r="AN71" s="82">
        <v>0.7</v>
      </c>
      <c r="AO71" s="82">
        <v>0.4</v>
      </c>
      <c r="AP71" s="83">
        <f t="shared" si="53"/>
        <v>1.1000000000000001</v>
      </c>
      <c r="AQ71" s="14"/>
    </row>
    <row r="72" spans="1:43" ht="20.100000000000001" customHeight="1" x14ac:dyDescent="0.2">
      <c r="A72" s="12">
        <v>8</v>
      </c>
      <c r="B72" s="71" t="s">
        <v>87</v>
      </c>
      <c r="C72" s="13" t="s">
        <v>23</v>
      </c>
      <c r="D72" s="55"/>
      <c r="E72" s="55"/>
      <c r="F72" s="55"/>
      <c r="G72" s="55"/>
      <c r="H72" s="57"/>
      <c r="I72" s="55"/>
      <c r="J72" s="55"/>
      <c r="K72" s="55"/>
      <c r="L72" s="55"/>
      <c r="M72" s="57"/>
      <c r="N72" s="56"/>
      <c r="O72" s="56"/>
      <c r="P72" s="56"/>
      <c r="Q72" s="56"/>
      <c r="R72" s="57"/>
      <c r="S72" s="56"/>
      <c r="T72" s="56">
        <v>18</v>
      </c>
      <c r="U72" s="56"/>
      <c r="V72" s="56"/>
      <c r="W72" s="57">
        <v>3</v>
      </c>
      <c r="X72" s="58"/>
      <c r="Y72" s="58"/>
      <c r="Z72" s="58"/>
      <c r="AA72" s="58"/>
      <c r="AB72" s="57"/>
      <c r="AC72" s="58"/>
      <c r="AD72" s="58"/>
      <c r="AE72" s="58"/>
      <c r="AF72" s="58"/>
      <c r="AG72" s="57"/>
      <c r="AH72" s="17">
        <v>18</v>
      </c>
      <c r="AI72" s="25">
        <v>0</v>
      </c>
      <c r="AJ72" s="25">
        <v>18</v>
      </c>
      <c r="AK72" s="25">
        <v>0</v>
      </c>
      <c r="AL72" s="25">
        <v>0</v>
      </c>
      <c r="AM72" s="26">
        <f t="shared" si="52"/>
        <v>3</v>
      </c>
      <c r="AN72" s="82">
        <v>0.7</v>
      </c>
      <c r="AO72" s="82">
        <v>0.4</v>
      </c>
      <c r="AP72" s="83">
        <f t="shared" si="53"/>
        <v>1.1000000000000001</v>
      </c>
      <c r="AQ72" s="14"/>
    </row>
    <row r="73" spans="1:43" ht="20.100000000000001" customHeight="1" x14ac:dyDescent="0.2">
      <c r="A73" s="12">
        <v>9</v>
      </c>
      <c r="B73" s="71" t="s">
        <v>73</v>
      </c>
      <c r="C73" s="13" t="s">
        <v>23</v>
      </c>
      <c r="D73" s="55"/>
      <c r="E73" s="55"/>
      <c r="F73" s="55"/>
      <c r="G73" s="55"/>
      <c r="H73" s="57"/>
      <c r="I73" s="55"/>
      <c r="J73" s="55"/>
      <c r="K73" s="55"/>
      <c r="L73" s="55"/>
      <c r="M73" s="57"/>
      <c r="N73" s="56"/>
      <c r="O73" s="56">
        <v>18</v>
      </c>
      <c r="P73" s="56"/>
      <c r="Q73" s="56"/>
      <c r="R73" s="57">
        <v>2</v>
      </c>
      <c r="S73" s="56"/>
      <c r="T73" s="56"/>
      <c r="U73" s="56"/>
      <c r="V73" s="56"/>
      <c r="W73" s="57"/>
      <c r="X73" s="58"/>
      <c r="Y73" s="58"/>
      <c r="Z73" s="58"/>
      <c r="AA73" s="58"/>
      <c r="AB73" s="57"/>
      <c r="AC73" s="58"/>
      <c r="AD73" s="58"/>
      <c r="AE73" s="58"/>
      <c r="AF73" s="58"/>
      <c r="AG73" s="57"/>
      <c r="AH73" s="17">
        <v>18</v>
      </c>
      <c r="AI73" s="25">
        <v>0</v>
      </c>
      <c r="AJ73" s="25">
        <v>18</v>
      </c>
      <c r="AK73" s="25">
        <v>0</v>
      </c>
      <c r="AL73" s="25">
        <v>0</v>
      </c>
      <c r="AM73" s="26">
        <f t="shared" si="52"/>
        <v>2</v>
      </c>
      <c r="AN73" s="82">
        <v>0.7</v>
      </c>
      <c r="AO73" s="82">
        <v>0.4</v>
      </c>
      <c r="AP73" s="83">
        <f t="shared" si="53"/>
        <v>1.1000000000000001</v>
      </c>
      <c r="AQ73" s="14"/>
    </row>
    <row r="74" spans="1:43" ht="20.100000000000001" customHeight="1" x14ac:dyDescent="0.2">
      <c r="A74" s="12">
        <v>10</v>
      </c>
      <c r="B74" s="71" t="s">
        <v>74</v>
      </c>
      <c r="C74" s="13" t="s">
        <v>23</v>
      </c>
      <c r="D74" s="55"/>
      <c r="E74" s="55"/>
      <c r="F74" s="55"/>
      <c r="G74" s="55"/>
      <c r="H74" s="57"/>
      <c r="I74" s="55"/>
      <c r="J74" s="55"/>
      <c r="K74" s="55"/>
      <c r="L74" s="55"/>
      <c r="M74" s="57"/>
      <c r="N74" s="56"/>
      <c r="O74" s="56"/>
      <c r="P74" s="56"/>
      <c r="Q74" s="56"/>
      <c r="R74" s="57"/>
      <c r="S74" s="56"/>
      <c r="T74" s="56"/>
      <c r="U74" s="56"/>
      <c r="V74" s="56"/>
      <c r="W74" s="57"/>
      <c r="X74" s="58"/>
      <c r="Y74" s="58">
        <v>18</v>
      </c>
      <c r="Z74" s="58"/>
      <c r="AA74" s="58"/>
      <c r="AB74" s="57">
        <v>3</v>
      </c>
      <c r="AC74" s="58"/>
      <c r="AD74" s="58"/>
      <c r="AE74" s="58"/>
      <c r="AF74" s="58"/>
      <c r="AG74" s="57"/>
      <c r="AH74" s="17">
        <v>18</v>
      </c>
      <c r="AI74" s="25">
        <v>0</v>
      </c>
      <c r="AJ74" s="25">
        <v>18</v>
      </c>
      <c r="AK74" s="25">
        <v>0</v>
      </c>
      <c r="AL74" s="25">
        <v>0</v>
      </c>
      <c r="AM74" s="26">
        <f t="shared" si="52"/>
        <v>3</v>
      </c>
      <c r="AN74" s="82">
        <v>0.7</v>
      </c>
      <c r="AO74" s="82">
        <v>0.4</v>
      </c>
      <c r="AP74" s="83">
        <f t="shared" si="53"/>
        <v>1.1000000000000001</v>
      </c>
      <c r="AQ74" s="14"/>
    </row>
    <row r="75" spans="1:43" ht="20.100000000000001" customHeight="1" x14ac:dyDescent="0.2">
      <c r="A75" s="12">
        <v>11</v>
      </c>
      <c r="B75" s="71" t="s">
        <v>75</v>
      </c>
      <c r="C75" s="13" t="s">
        <v>23</v>
      </c>
      <c r="D75" s="55"/>
      <c r="E75" s="55"/>
      <c r="F75" s="55"/>
      <c r="G75" s="55"/>
      <c r="H75" s="57"/>
      <c r="I75" s="55"/>
      <c r="J75" s="55"/>
      <c r="K75" s="55"/>
      <c r="L75" s="55"/>
      <c r="M75" s="57"/>
      <c r="N75" s="56"/>
      <c r="O75" s="56">
        <v>18</v>
      </c>
      <c r="P75" s="56"/>
      <c r="Q75" s="56"/>
      <c r="R75" s="57">
        <v>2</v>
      </c>
      <c r="S75" s="56"/>
      <c r="T75" s="56"/>
      <c r="U75" s="56"/>
      <c r="V75" s="56"/>
      <c r="W75" s="57"/>
      <c r="X75" s="58"/>
      <c r="Y75" s="58"/>
      <c r="Z75" s="58"/>
      <c r="AA75" s="58"/>
      <c r="AB75" s="57"/>
      <c r="AC75" s="58"/>
      <c r="AD75" s="58"/>
      <c r="AE75" s="58"/>
      <c r="AF75" s="58"/>
      <c r="AG75" s="57"/>
      <c r="AH75" s="17">
        <v>18</v>
      </c>
      <c r="AI75" s="25">
        <v>0</v>
      </c>
      <c r="AJ75" s="25">
        <v>18</v>
      </c>
      <c r="AK75" s="25">
        <v>0</v>
      </c>
      <c r="AL75" s="25">
        <v>0</v>
      </c>
      <c r="AM75" s="26">
        <f t="shared" si="52"/>
        <v>2</v>
      </c>
      <c r="AN75" s="82">
        <v>0.7</v>
      </c>
      <c r="AO75" s="82">
        <v>0.4</v>
      </c>
      <c r="AP75" s="83">
        <f t="shared" si="53"/>
        <v>1.1000000000000001</v>
      </c>
      <c r="AQ75" s="14"/>
    </row>
    <row r="76" spans="1:43" ht="20.100000000000001" customHeight="1" x14ac:dyDescent="0.2">
      <c r="A76" s="12">
        <v>12</v>
      </c>
      <c r="B76" s="71" t="s">
        <v>76</v>
      </c>
      <c r="C76" s="13" t="s">
        <v>23</v>
      </c>
      <c r="D76" s="55"/>
      <c r="E76" s="55"/>
      <c r="F76" s="55"/>
      <c r="G76" s="55"/>
      <c r="H76" s="57"/>
      <c r="I76" s="55"/>
      <c r="J76" s="55"/>
      <c r="K76" s="55"/>
      <c r="L76" s="55"/>
      <c r="M76" s="57"/>
      <c r="N76" s="56"/>
      <c r="O76" s="56"/>
      <c r="P76" s="56"/>
      <c r="Q76" s="56"/>
      <c r="R76" s="57"/>
      <c r="S76" s="56"/>
      <c r="T76" s="56"/>
      <c r="U76" s="56"/>
      <c r="V76" s="56"/>
      <c r="W76" s="57"/>
      <c r="X76" s="58"/>
      <c r="Y76" s="58">
        <v>18</v>
      </c>
      <c r="Z76" s="58"/>
      <c r="AA76" s="58"/>
      <c r="AB76" s="57">
        <v>3</v>
      </c>
      <c r="AC76" s="58"/>
      <c r="AD76" s="58"/>
      <c r="AE76" s="58"/>
      <c r="AF76" s="58"/>
      <c r="AG76" s="57"/>
      <c r="AH76" s="17">
        <v>18</v>
      </c>
      <c r="AI76" s="25">
        <v>0</v>
      </c>
      <c r="AJ76" s="25">
        <v>18</v>
      </c>
      <c r="AK76" s="25">
        <v>0</v>
      </c>
      <c r="AL76" s="25">
        <v>0</v>
      </c>
      <c r="AM76" s="26">
        <f t="shared" si="52"/>
        <v>3</v>
      </c>
      <c r="AN76" s="82">
        <v>0.7</v>
      </c>
      <c r="AO76" s="82">
        <v>0.4</v>
      </c>
      <c r="AP76" s="83">
        <f t="shared" si="53"/>
        <v>1.1000000000000001</v>
      </c>
      <c r="AQ76" s="14"/>
    </row>
    <row r="77" spans="1:43" ht="20.100000000000001" customHeight="1" x14ac:dyDescent="0.2">
      <c r="A77" s="12">
        <v>13</v>
      </c>
      <c r="B77" s="71" t="s">
        <v>77</v>
      </c>
      <c r="C77" s="13" t="s">
        <v>23</v>
      </c>
      <c r="D77" s="55"/>
      <c r="E77" s="55"/>
      <c r="F77" s="55"/>
      <c r="G77" s="55"/>
      <c r="H77" s="57"/>
      <c r="I77" s="55"/>
      <c r="J77" s="55"/>
      <c r="K77" s="55"/>
      <c r="L77" s="55"/>
      <c r="M77" s="57"/>
      <c r="N77" s="56"/>
      <c r="O77" s="56">
        <v>18</v>
      </c>
      <c r="P77" s="56"/>
      <c r="Q77" s="56"/>
      <c r="R77" s="57">
        <v>2</v>
      </c>
      <c r="S77" s="56"/>
      <c r="T77" s="56"/>
      <c r="U77" s="56"/>
      <c r="V77" s="56"/>
      <c r="W77" s="57"/>
      <c r="X77" s="58"/>
      <c r="Y77" s="58"/>
      <c r="Z77" s="58"/>
      <c r="AA77" s="58"/>
      <c r="AB77" s="57"/>
      <c r="AC77" s="58"/>
      <c r="AD77" s="58"/>
      <c r="AE77" s="58"/>
      <c r="AF77" s="58"/>
      <c r="AG77" s="57"/>
      <c r="AH77" s="17">
        <v>18</v>
      </c>
      <c r="AI77" s="25">
        <v>0</v>
      </c>
      <c r="AJ77" s="25">
        <v>18</v>
      </c>
      <c r="AK77" s="25">
        <v>0</v>
      </c>
      <c r="AL77" s="25">
        <v>0</v>
      </c>
      <c r="AM77" s="26">
        <f t="shared" si="52"/>
        <v>2</v>
      </c>
      <c r="AN77" s="82">
        <v>0.7</v>
      </c>
      <c r="AO77" s="82">
        <v>0.4</v>
      </c>
      <c r="AP77" s="83">
        <f t="shared" si="53"/>
        <v>1.1000000000000001</v>
      </c>
      <c r="AQ77" s="14"/>
    </row>
    <row r="78" spans="1:43" ht="20.100000000000001" customHeight="1" x14ac:dyDescent="0.2">
      <c r="A78" s="89" t="s">
        <v>129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1"/>
      <c r="AH78" s="29">
        <f>AH79+AH80+AH81+AH82+AH83+AH84</f>
        <v>99</v>
      </c>
      <c r="AI78" s="30">
        <f>AI79+AI80+AI81+AI82+AI83+AI84</f>
        <v>45</v>
      </c>
      <c r="AJ78" s="30">
        <f>AJ79+AJ80+AJ81+AJ82++AJ83+AJ84</f>
        <v>54</v>
      </c>
      <c r="AK78" s="30">
        <v>0</v>
      </c>
      <c r="AL78" s="30">
        <v>0</v>
      </c>
      <c r="AM78" s="31">
        <f>AM79+AM80+AM81+AM82+AM83+AM84+AM85</f>
        <v>28</v>
      </c>
      <c r="AN78" s="78">
        <f>SUM(AN85,AN84,AN83,AN82,AN81,AN80,AN79)</f>
        <v>3.8599999999999994</v>
      </c>
      <c r="AO78" s="78">
        <f>SUM(AO85,AO84,AO83,AO82,AO81,AO80,AO79)</f>
        <v>2.8</v>
      </c>
      <c r="AP78" s="79">
        <f>SUM(AP85,AP84,AP83,AP82,AP81,AP80,AP79)</f>
        <v>6.66</v>
      </c>
      <c r="AQ78" s="14"/>
    </row>
    <row r="79" spans="1:43" ht="20.100000000000001" customHeight="1" x14ac:dyDescent="0.2">
      <c r="A79" s="12">
        <v>1</v>
      </c>
      <c r="B79" s="71" t="s">
        <v>78</v>
      </c>
      <c r="C79" s="13" t="s">
        <v>23</v>
      </c>
      <c r="D79" s="55"/>
      <c r="E79" s="55"/>
      <c r="F79" s="55"/>
      <c r="G79" s="55"/>
      <c r="H79" s="57"/>
      <c r="I79" s="55"/>
      <c r="J79" s="55"/>
      <c r="K79" s="55"/>
      <c r="L79" s="55"/>
      <c r="M79" s="57"/>
      <c r="N79" s="56"/>
      <c r="O79" s="56"/>
      <c r="P79" s="56"/>
      <c r="Q79" s="56"/>
      <c r="R79" s="57"/>
      <c r="S79" s="56"/>
      <c r="T79" s="56"/>
      <c r="U79" s="56"/>
      <c r="V79" s="56"/>
      <c r="W79" s="57"/>
      <c r="X79" s="58">
        <v>9</v>
      </c>
      <c r="Y79" s="58">
        <v>9</v>
      </c>
      <c r="Z79" s="58"/>
      <c r="AA79" s="58"/>
      <c r="AB79" s="57">
        <v>3</v>
      </c>
      <c r="AC79" s="58"/>
      <c r="AD79" s="58"/>
      <c r="AE79" s="58"/>
      <c r="AF79" s="58"/>
      <c r="AG79" s="57"/>
      <c r="AH79" s="17">
        <f>X79+Y79</f>
        <v>18</v>
      </c>
      <c r="AI79" s="25">
        <f>X79</f>
        <v>9</v>
      </c>
      <c r="AJ79" s="25">
        <f>Y79</f>
        <v>9</v>
      </c>
      <c r="AK79" s="33">
        <v>0</v>
      </c>
      <c r="AL79" s="33">
        <v>0</v>
      </c>
      <c r="AM79" s="26">
        <f t="shared" ref="AM79:AM85" si="54">H79+M79+R79+W79+AB79+AG79</f>
        <v>3</v>
      </c>
      <c r="AN79" s="82">
        <v>0.7</v>
      </c>
      <c r="AO79" s="82">
        <v>0.4</v>
      </c>
      <c r="AP79" s="83">
        <f t="shared" ref="AP79:AP85" si="55">AO79+AN79</f>
        <v>1.1000000000000001</v>
      </c>
      <c r="AQ79" s="14"/>
    </row>
    <row r="80" spans="1:43" ht="20.100000000000001" customHeight="1" x14ac:dyDescent="0.2">
      <c r="A80" s="12">
        <v>2</v>
      </c>
      <c r="B80" s="71" t="s">
        <v>79</v>
      </c>
      <c r="C80" s="13" t="s">
        <v>24</v>
      </c>
      <c r="D80" s="55"/>
      <c r="E80" s="55"/>
      <c r="F80" s="55"/>
      <c r="G80" s="55"/>
      <c r="H80" s="57"/>
      <c r="I80" s="55"/>
      <c r="J80" s="55"/>
      <c r="K80" s="55"/>
      <c r="L80" s="55"/>
      <c r="M80" s="57"/>
      <c r="N80" s="56"/>
      <c r="O80" s="56"/>
      <c r="P80" s="56"/>
      <c r="Q80" s="56"/>
      <c r="R80" s="57"/>
      <c r="S80" s="56"/>
      <c r="T80" s="56"/>
      <c r="U80" s="56"/>
      <c r="V80" s="56"/>
      <c r="W80" s="57"/>
      <c r="X80" s="58"/>
      <c r="Y80" s="58"/>
      <c r="Z80" s="58"/>
      <c r="AA80" s="58"/>
      <c r="AB80" s="57"/>
      <c r="AC80" s="58">
        <v>9</v>
      </c>
      <c r="AD80" s="58">
        <v>9</v>
      </c>
      <c r="AE80" s="58"/>
      <c r="AF80" s="58"/>
      <c r="AG80" s="57">
        <v>3</v>
      </c>
      <c r="AH80" s="17">
        <f>AC80+AD80</f>
        <v>18</v>
      </c>
      <c r="AI80" s="25">
        <f>AC80</f>
        <v>9</v>
      </c>
      <c r="AJ80" s="25">
        <f>AD80</f>
        <v>9</v>
      </c>
      <c r="AK80" s="33">
        <v>0</v>
      </c>
      <c r="AL80" s="33">
        <v>0</v>
      </c>
      <c r="AM80" s="26">
        <f t="shared" si="54"/>
        <v>3</v>
      </c>
      <c r="AN80" s="82">
        <v>0.7</v>
      </c>
      <c r="AO80" s="82">
        <v>0.4</v>
      </c>
      <c r="AP80" s="83">
        <f t="shared" si="55"/>
        <v>1.1000000000000001</v>
      </c>
      <c r="AQ80" s="14"/>
    </row>
    <row r="81" spans="1:43" ht="20.100000000000001" customHeight="1" x14ac:dyDescent="0.2">
      <c r="A81" s="12">
        <v>3</v>
      </c>
      <c r="B81" s="71" t="s">
        <v>80</v>
      </c>
      <c r="C81" s="13" t="s">
        <v>24</v>
      </c>
      <c r="D81" s="55"/>
      <c r="E81" s="55"/>
      <c r="F81" s="55"/>
      <c r="G81" s="55"/>
      <c r="H81" s="57"/>
      <c r="I81" s="55"/>
      <c r="J81" s="55"/>
      <c r="K81" s="55"/>
      <c r="L81" s="55"/>
      <c r="M81" s="57"/>
      <c r="N81" s="56"/>
      <c r="O81" s="56"/>
      <c r="P81" s="56"/>
      <c r="Q81" s="56"/>
      <c r="R81" s="57"/>
      <c r="S81" s="56">
        <v>9</v>
      </c>
      <c r="T81" s="56"/>
      <c r="U81" s="56"/>
      <c r="V81" s="56"/>
      <c r="W81" s="57">
        <v>3</v>
      </c>
      <c r="X81" s="58"/>
      <c r="Y81" s="58"/>
      <c r="Z81" s="58"/>
      <c r="AA81" s="58"/>
      <c r="AB81" s="57"/>
      <c r="AC81" s="58"/>
      <c r="AD81" s="58"/>
      <c r="AE81" s="58"/>
      <c r="AF81" s="58"/>
      <c r="AG81" s="57"/>
      <c r="AH81" s="17">
        <v>9</v>
      </c>
      <c r="AI81" s="25">
        <f>S81</f>
        <v>9</v>
      </c>
      <c r="AJ81" s="25">
        <v>0</v>
      </c>
      <c r="AK81" s="33">
        <v>0</v>
      </c>
      <c r="AL81" s="33">
        <v>0</v>
      </c>
      <c r="AM81" s="26">
        <f t="shared" si="54"/>
        <v>3</v>
      </c>
      <c r="AN81" s="82">
        <v>0.36</v>
      </c>
      <c r="AO81" s="82">
        <v>0.4</v>
      </c>
      <c r="AP81" s="83">
        <f t="shared" si="55"/>
        <v>0.76</v>
      </c>
      <c r="AQ81" s="14"/>
    </row>
    <row r="82" spans="1:43" ht="20.100000000000001" customHeight="1" x14ac:dyDescent="0.2">
      <c r="A82" s="12">
        <v>4</v>
      </c>
      <c r="B82" s="71" t="s">
        <v>81</v>
      </c>
      <c r="C82" s="13" t="s">
        <v>23</v>
      </c>
      <c r="D82" s="55"/>
      <c r="E82" s="55"/>
      <c r="F82" s="55"/>
      <c r="G82" s="55"/>
      <c r="H82" s="57"/>
      <c r="I82" s="55"/>
      <c r="J82" s="55"/>
      <c r="K82" s="55"/>
      <c r="L82" s="55"/>
      <c r="M82" s="57"/>
      <c r="N82" s="56"/>
      <c r="O82" s="56"/>
      <c r="P82" s="56"/>
      <c r="Q82" s="56"/>
      <c r="R82" s="57"/>
      <c r="S82" s="56"/>
      <c r="T82" s="56"/>
      <c r="U82" s="56"/>
      <c r="V82" s="56"/>
      <c r="W82" s="57"/>
      <c r="X82" s="58">
        <v>9</v>
      </c>
      <c r="Y82" s="58"/>
      <c r="Z82" s="58"/>
      <c r="AA82" s="58"/>
      <c r="AB82" s="57">
        <v>1</v>
      </c>
      <c r="AC82" s="58">
        <v>9</v>
      </c>
      <c r="AD82" s="58"/>
      <c r="AE82" s="58"/>
      <c r="AF82" s="58"/>
      <c r="AG82" s="57">
        <v>2</v>
      </c>
      <c r="AH82" s="17">
        <v>18</v>
      </c>
      <c r="AI82" s="25">
        <f>Y83+AD83</f>
        <v>18</v>
      </c>
      <c r="AJ82" s="25">
        <v>0</v>
      </c>
      <c r="AK82" s="33">
        <v>0</v>
      </c>
      <c r="AL82" s="33">
        <v>0</v>
      </c>
      <c r="AM82" s="26">
        <f t="shared" si="54"/>
        <v>3</v>
      </c>
      <c r="AN82" s="82">
        <v>0.7</v>
      </c>
      <c r="AO82" s="82">
        <v>0.8</v>
      </c>
      <c r="AP82" s="83">
        <f t="shared" si="55"/>
        <v>1.5</v>
      </c>
      <c r="AQ82" s="14"/>
    </row>
    <row r="83" spans="1:43" ht="20.100000000000001" customHeight="1" x14ac:dyDescent="0.2">
      <c r="A83" s="12">
        <v>5</v>
      </c>
      <c r="B83" s="71" t="s">
        <v>82</v>
      </c>
      <c r="C83" s="13" t="s">
        <v>24</v>
      </c>
      <c r="D83" s="55"/>
      <c r="E83" s="55"/>
      <c r="F83" s="55"/>
      <c r="G83" s="55"/>
      <c r="H83" s="57"/>
      <c r="I83" s="55"/>
      <c r="J83" s="55"/>
      <c r="K83" s="55"/>
      <c r="L83" s="55"/>
      <c r="M83" s="57"/>
      <c r="N83" s="56"/>
      <c r="O83" s="56"/>
      <c r="P83" s="56"/>
      <c r="Q83" s="56"/>
      <c r="R83" s="57"/>
      <c r="S83" s="56"/>
      <c r="T83" s="56"/>
      <c r="U83" s="56"/>
      <c r="V83" s="56"/>
      <c r="W83" s="57"/>
      <c r="X83" s="58"/>
      <c r="Y83" s="58">
        <v>9</v>
      </c>
      <c r="Z83" s="58"/>
      <c r="AA83" s="58"/>
      <c r="AB83" s="57">
        <v>1</v>
      </c>
      <c r="AC83" s="58"/>
      <c r="AD83" s="58">
        <v>9</v>
      </c>
      <c r="AE83" s="58"/>
      <c r="AF83" s="58"/>
      <c r="AG83" s="57">
        <v>2</v>
      </c>
      <c r="AH83" s="17">
        <v>18</v>
      </c>
      <c r="AI83" s="25">
        <v>0</v>
      </c>
      <c r="AJ83" s="25">
        <f>AD83+Y83</f>
        <v>18</v>
      </c>
      <c r="AK83" s="33">
        <v>0</v>
      </c>
      <c r="AL83" s="33">
        <v>0</v>
      </c>
      <c r="AM83" s="26">
        <f t="shared" si="54"/>
        <v>3</v>
      </c>
      <c r="AN83" s="82">
        <v>0.7</v>
      </c>
      <c r="AO83" s="82">
        <v>0.4</v>
      </c>
      <c r="AP83" s="83">
        <f t="shared" si="55"/>
        <v>1.1000000000000001</v>
      </c>
      <c r="AQ83" s="14"/>
    </row>
    <row r="84" spans="1:43" ht="20.100000000000001" customHeight="1" x14ac:dyDescent="0.2">
      <c r="A84" s="12">
        <v>6</v>
      </c>
      <c r="B84" s="71" t="s">
        <v>83</v>
      </c>
      <c r="C84" s="13" t="s">
        <v>23</v>
      </c>
      <c r="D84" s="55"/>
      <c r="E84" s="55"/>
      <c r="F84" s="55"/>
      <c r="G84" s="55"/>
      <c r="H84" s="57"/>
      <c r="I84" s="55"/>
      <c r="J84" s="55"/>
      <c r="K84" s="55"/>
      <c r="L84" s="55"/>
      <c r="M84" s="57"/>
      <c r="N84" s="56"/>
      <c r="O84" s="56"/>
      <c r="P84" s="56"/>
      <c r="Q84" s="56"/>
      <c r="R84" s="57"/>
      <c r="S84" s="56"/>
      <c r="T84" s="56"/>
      <c r="U84" s="56"/>
      <c r="V84" s="56"/>
      <c r="W84" s="57"/>
      <c r="X84" s="58"/>
      <c r="Y84" s="58">
        <v>18</v>
      </c>
      <c r="Z84" s="58"/>
      <c r="AA84" s="58"/>
      <c r="AB84" s="57">
        <v>3</v>
      </c>
      <c r="AC84" s="58"/>
      <c r="AD84" s="58"/>
      <c r="AE84" s="58"/>
      <c r="AF84" s="58"/>
      <c r="AG84" s="57"/>
      <c r="AH84" s="17">
        <v>18</v>
      </c>
      <c r="AI84" s="25">
        <v>0</v>
      </c>
      <c r="AJ84" s="25">
        <v>18</v>
      </c>
      <c r="AK84" s="33">
        <v>0</v>
      </c>
      <c r="AL84" s="33">
        <v>0</v>
      </c>
      <c r="AM84" s="26">
        <f t="shared" si="54"/>
        <v>3</v>
      </c>
      <c r="AN84" s="82">
        <v>0.7</v>
      </c>
      <c r="AO84" s="82">
        <v>0.4</v>
      </c>
      <c r="AP84" s="83">
        <f t="shared" si="55"/>
        <v>1.1000000000000001</v>
      </c>
      <c r="AQ84" s="14"/>
    </row>
    <row r="85" spans="1:43" ht="20.100000000000001" customHeight="1" x14ac:dyDescent="0.2">
      <c r="A85" s="12">
        <v>7</v>
      </c>
      <c r="B85" s="71" t="s">
        <v>121</v>
      </c>
      <c r="C85" s="13" t="s">
        <v>23</v>
      </c>
      <c r="D85" s="55"/>
      <c r="E85" s="55"/>
      <c r="F85" s="55"/>
      <c r="G85" s="55"/>
      <c r="H85" s="57"/>
      <c r="I85" s="55"/>
      <c r="J85" s="55"/>
      <c r="K85" s="55"/>
      <c r="L85" s="55"/>
      <c r="M85" s="57"/>
      <c r="N85" s="56"/>
      <c r="O85" s="56"/>
      <c r="P85" s="56"/>
      <c r="Q85" s="56"/>
      <c r="R85" s="57">
        <v>3</v>
      </c>
      <c r="S85" s="56"/>
      <c r="T85" s="56"/>
      <c r="U85" s="56"/>
      <c r="V85" s="56"/>
      <c r="W85" s="57">
        <v>3</v>
      </c>
      <c r="X85" s="58"/>
      <c r="Y85" s="58"/>
      <c r="Z85" s="58"/>
      <c r="AA85" s="58"/>
      <c r="AB85" s="57">
        <v>4</v>
      </c>
      <c r="AC85" s="58"/>
      <c r="AD85" s="58"/>
      <c r="AE85" s="58"/>
      <c r="AF85" s="58"/>
      <c r="AG85" s="57"/>
      <c r="AH85" s="17">
        <v>0</v>
      </c>
      <c r="AI85" s="25">
        <v>0</v>
      </c>
      <c r="AJ85" s="25">
        <v>0</v>
      </c>
      <c r="AK85" s="25">
        <v>0</v>
      </c>
      <c r="AL85" s="25">
        <v>0</v>
      </c>
      <c r="AM85" s="26">
        <f t="shared" si="54"/>
        <v>10</v>
      </c>
      <c r="AN85" s="82">
        <v>0</v>
      </c>
      <c r="AO85" s="82">
        <v>0</v>
      </c>
      <c r="AP85" s="83">
        <f t="shared" si="55"/>
        <v>0</v>
      </c>
      <c r="AQ85" s="14"/>
    </row>
    <row r="86" spans="1:43" ht="20.100000000000001" customHeight="1" x14ac:dyDescent="0.2">
      <c r="A86" s="120" t="s">
        <v>31</v>
      </c>
      <c r="B86" s="121"/>
      <c r="C86" s="122"/>
      <c r="D86" s="52">
        <f>SUM(D15:D15,D16,D17,D19,D25,D32,D33,D38,D41,D46)</f>
        <v>108</v>
      </c>
      <c r="E86" s="52">
        <f>SUM(E15,E30,E31,E38,E41,E59)</f>
        <v>67</v>
      </c>
      <c r="F86" s="52">
        <f>SUM(F15:F20,F28:F35,F37:F39,F41:F44,F46:F50,F52:F85)</f>
        <v>18</v>
      </c>
      <c r="G86" s="52">
        <f>SUM(G15:G20,G28:G35,G37:G39,G41:G44,G46:G50,G52:G85)</f>
        <v>0</v>
      </c>
      <c r="H86" s="115">
        <f>SUM(H15,H16,H17,H19,H25,H26,H28,H30,H32,H33,H31,H38,H41,H46,H59,)</f>
        <v>30</v>
      </c>
      <c r="I86" s="52">
        <f>SUM(I20,I21,I18,I22,I23,I29,I37,I43,I44)</f>
        <v>99</v>
      </c>
      <c r="J86" s="52">
        <f>SUM(J18,J22,J23,J29,J30,J37,J39,J44)</f>
        <v>90</v>
      </c>
      <c r="K86" s="52">
        <f>SUM(K15:K20,K28:K35,K37:K39,K41:K44,K46:K50,K52:K85)</f>
        <v>0</v>
      </c>
      <c r="L86" s="52">
        <f>SUM(L15:L20,L28:L35,L37:L39,L41:L44,L46:L50,L52:L85)</f>
        <v>0</v>
      </c>
      <c r="M86" s="115">
        <f>SUM(M18,M20,M21,M22,M23,M29,M30,M37,M39,M43,M44)</f>
        <v>30</v>
      </c>
      <c r="N86" s="53">
        <f>SUM(N42,N26)</f>
        <v>15</v>
      </c>
      <c r="O86" s="53">
        <f>SUM(O77,O75,O73,O71,O69,O65,O68,O52,O42,O30,O26)</f>
        <v>183</v>
      </c>
      <c r="P86" s="53">
        <f>SUM(P15:P20,P28:P35,P37:P39,P41:P44,P46:P50,P52:P85)</f>
        <v>0</v>
      </c>
      <c r="Q86" s="53">
        <f>SUM(Q15:Q20,Q28:Q35,Q37:Q39,Q41:Q44,Q46:Q50,Q52:Q85)</f>
        <v>0</v>
      </c>
      <c r="R86" s="115">
        <f>SUM(R85,R77,R75,R73,R71,R69,R67,R67,R68,R65,R52,R42,R30,R26)</f>
        <v>30</v>
      </c>
      <c r="S86" s="53">
        <f>SUM(S81,S49,S34)</f>
        <v>45</v>
      </c>
      <c r="T86" s="53">
        <f>SUM(T72,T70,T67,T66,T62,T60,T53,T49,T48)</f>
        <v>144</v>
      </c>
      <c r="U86" s="53">
        <f>SUM(U15:U20,U28:U35,U37:U39,U41:U44,U46:U50,U52:U85)</f>
        <v>0</v>
      </c>
      <c r="V86" s="53">
        <f>SUM(V15:V20,V28:V35,V37:V39,V41:V44,V46:V50,V52:V85)</f>
        <v>0</v>
      </c>
      <c r="W86" s="115">
        <f>SUM(W85,W81,W72,W70,W67,W66,W62,W60,W53,W49,W48,W34,)</f>
        <v>30</v>
      </c>
      <c r="X86" s="54">
        <f>SUM(X82,X79,X50,X34,X24)</f>
        <v>54</v>
      </c>
      <c r="Y86" s="54">
        <f>SUM(Y84,Y83,Y79,Y76,Y74,Y62,Y61,Y50,Y24)</f>
        <v>126</v>
      </c>
      <c r="Z86" s="54">
        <f>SUM(Z15:Z20,Z28:Z35,Z37:Z39,Z41:Z44,Z46:Z50,Z52:Z85)</f>
        <v>0</v>
      </c>
      <c r="AA86" s="54">
        <f>SUM(AA15:AA20,AA28:AA35,AA37:AA39,AA41:AA44,AA46:AA50,AA52:AA85)</f>
        <v>0</v>
      </c>
      <c r="AB86" s="115">
        <f>SUM(AB85,AB84,AB83,AB82,AB79,AB76,AB74,AB62,AB61,AB50,AB34,AB24,)</f>
        <v>30</v>
      </c>
      <c r="AC86" s="54">
        <f>SUM(AC82,AC80,AC54,AC34)</f>
        <v>54</v>
      </c>
      <c r="AD86" s="54">
        <f>SUM(AD83,AD80,AD57,AD56,AD47)</f>
        <v>72</v>
      </c>
      <c r="AE86" s="54">
        <f>SUM(AE15:AE20,AE28:AE35,AE37:AE39,AE41:AE44,AE46:AE50,AE52:AE85)</f>
        <v>0</v>
      </c>
      <c r="AF86" s="54">
        <f>SUM(AF15:AF20,AF28:AF35,AF37:AF39,AF41:AF44,AF46:AF50,AF52:AF85)</f>
        <v>0</v>
      </c>
      <c r="AG86" s="115">
        <f>SUM(AG83,AG82,AG80,AG62,AG61,AG60,AG59,AG57,AG56,AG54,AG47,AG35,AG34,)</f>
        <v>30</v>
      </c>
      <c r="AH86" s="27">
        <f>SUM(AH78,AH64,AH58,AH55,AH51,AH45,AH40,AH36,AH27,AH14)</f>
        <v>1075</v>
      </c>
      <c r="AI86" s="27">
        <f>SUM(AI78,AI64,AI58,AI55,AI51,AI45,AI40,AI36,AI27,AI14)</f>
        <v>375</v>
      </c>
      <c r="AJ86" s="27">
        <f>SUM(AJ78,AJ64,AJ58,AJ55,AJ51,AJ45,AJ40,AJ36,AJ27,AJ14)</f>
        <v>682</v>
      </c>
      <c r="AK86" s="27">
        <f>SUM(AK27,AK36,AK40,AK14,AK45,AK51,AK55,AK58,AK64,AK78)</f>
        <v>18</v>
      </c>
      <c r="AL86" s="27">
        <f>AL51+AL45+AL40+AL36+AL27+AL14</f>
        <v>0</v>
      </c>
      <c r="AM86" s="132">
        <f>SUM(AM78,AM64,AM58,AM55,AM51,AM45,AM40,AM36,AM27,AM14)</f>
        <v>180</v>
      </c>
      <c r="AN86" s="112">
        <v>42.6</v>
      </c>
      <c r="AO86" s="112">
        <v>25.6</v>
      </c>
      <c r="AP86" s="109">
        <v>68.599999999999994</v>
      </c>
      <c r="AQ86" s="14"/>
    </row>
    <row r="87" spans="1:43" ht="20.100000000000001" customHeight="1" x14ac:dyDescent="0.2">
      <c r="A87" s="123"/>
      <c r="B87" s="124"/>
      <c r="C87" s="125"/>
      <c r="D87" s="129">
        <f>SUM(D86,E86,F86)</f>
        <v>193</v>
      </c>
      <c r="E87" s="130"/>
      <c r="F87" s="130"/>
      <c r="G87" s="131"/>
      <c r="H87" s="116"/>
      <c r="I87" s="129">
        <f>I86+J86+L86+K86</f>
        <v>189</v>
      </c>
      <c r="J87" s="130"/>
      <c r="K87" s="130"/>
      <c r="L87" s="131"/>
      <c r="M87" s="116"/>
      <c r="N87" s="135">
        <f>N86+O86+P86+Q86</f>
        <v>198</v>
      </c>
      <c r="O87" s="136"/>
      <c r="P87" s="136"/>
      <c r="Q87" s="137"/>
      <c r="R87" s="116"/>
      <c r="S87" s="135">
        <f>S86+T86+U86+V86</f>
        <v>189</v>
      </c>
      <c r="T87" s="136"/>
      <c r="U87" s="136"/>
      <c r="V87" s="137"/>
      <c r="W87" s="116"/>
      <c r="X87" s="117">
        <f>X86+Y86+Z86+AA86</f>
        <v>180</v>
      </c>
      <c r="Y87" s="118"/>
      <c r="Z87" s="118"/>
      <c r="AA87" s="119"/>
      <c r="AB87" s="116"/>
      <c r="AC87" s="117">
        <f>AC86+AD86+AE86+AF86</f>
        <v>126</v>
      </c>
      <c r="AD87" s="118"/>
      <c r="AE87" s="118"/>
      <c r="AF87" s="119"/>
      <c r="AG87" s="116"/>
      <c r="AH87" s="138">
        <f>D88+N88+X88</f>
        <v>1075</v>
      </c>
      <c r="AI87" s="139"/>
      <c r="AJ87" s="139"/>
      <c r="AK87" s="139"/>
      <c r="AL87" s="140"/>
      <c r="AM87" s="133" t="e">
        <f>#REF!+#REF!+'[1]plan główny'!AM41+AM51+#REF!</f>
        <v>#REF!</v>
      </c>
      <c r="AN87" s="113"/>
      <c r="AO87" s="113"/>
      <c r="AP87" s="110"/>
      <c r="AQ87" s="14"/>
    </row>
    <row r="88" spans="1:43" ht="20.100000000000001" customHeight="1" x14ac:dyDescent="0.2">
      <c r="A88" s="126"/>
      <c r="B88" s="127"/>
      <c r="C88" s="128"/>
      <c r="D88" s="144">
        <f>D87+I87</f>
        <v>382</v>
      </c>
      <c r="E88" s="145"/>
      <c r="F88" s="145"/>
      <c r="G88" s="145"/>
      <c r="H88" s="145"/>
      <c r="I88" s="145"/>
      <c r="J88" s="145"/>
      <c r="K88" s="145"/>
      <c r="L88" s="146"/>
      <c r="M88" s="51">
        <f>H86+M86</f>
        <v>60</v>
      </c>
      <c r="N88" s="144">
        <f>N87+S87</f>
        <v>387</v>
      </c>
      <c r="O88" s="145"/>
      <c r="P88" s="145"/>
      <c r="Q88" s="145"/>
      <c r="R88" s="145"/>
      <c r="S88" s="145"/>
      <c r="T88" s="145"/>
      <c r="U88" s="145"/>
      <c r="V88" s="146"/>
      <c r="W88" s="51">
        <f>R86+W86</f>
        <v>60</v>
      </c>
      <c r="X88" s="144">
        <f>X87+AC87</f>
        <v>306</v>
      </c>
      <c r="Y88" s="145"/>
      <c r="Z88" s="145"/>
      <c r="AA88" s="145"/>
      <c r="AB88" s="145"/>
      <c r="AC88" s="145"/>
      <c r="AD88" s="145"/>
      <c r="AE88" s="145"/>
      <c r="AF88" s="146"/>
      <c r="AG88" s="51">
        <f>AB86+AG86</f>
        <v>60</v>
      </c>
      <c r="AH88" s="141"/>
      <c r="AI88" s="142"/>
      <c r="AJ88" s="142"/>
      <c r="AK88" s="142"/>
      <c r="AL88" s="143"/>
      <c r="AM88" s="134" t="e">
        <f>#REF!+#REF!+'[1]plan główny'!AM42+#REF!+#REF!</f>
        <v>#REF!</v>
      </c>
      <c r="AN88" s="114"/>
      <c r="AO88" s="114"/>
      <c r="AP88" s="111"/>
      <c r="AQ88" s="14"/>
    </row>
    <row r="89" spans="1:43" ht="20.100000000000001" customHeight="1" x14ac:dyDescent="0.2">
      <c r="B89" t="s">
        <v>32</v>
      </c>
      <c r="AN89" s="15"/>
      <c r="AO89" s="15"/>
      <c r="AP89" s="15"/>
      <c r="AQ89" s="14"/>
    </row>
    <row r="90" spans="1:43" ht="20.100000000000001" customHeight="1" x14ac:dyDescent="0.2">
      <c r="B90" t="s">
        <v>33</v>
      </c>
      <c r="AN90" s="15"/>
      <c r="AO90" s="15"/>
      <c r="AP90" s="15"/>
      <c r="AQ90" s="14"/>
    </row>
    <row r="91" spans="1:43" ht="11.25" customHeight="1" x14ac:dyDescent="0.2"/>
    <row r="92" spans="1:43" ht="11.25" customHeight="1" x14ac:dyDescent="0.2"/>
    <row r="93" spans="1:43" ht="16.5" customHeight="1" x14ac:dyDescent="0.2"/>
  </sheetData>
  <mergeCells count="65">
    <mergeCell ref="A63:AG63"/>
    <mergeCell ref="N87:Q87"/>
    <mergeCell ref="S87:V87"/>
    <mergeCell ref="H86:H87"/>
    <mergeCell ref="M86:M87"/>
    <mergeCell ref="AH87:AL88"/>
    <mergeCell ref="D88:L88"/>
    <mergeCell ref="N88:V88"/>
    <mergeCell ref="X88:AF88"/>
    <mergeCell ref="AG86:AG87"/>
    <mergeCell ref="R86:R87"/>
    <mergeCell ref="I87:L87"/>
    <mergeCell ref="AC87:AF87"/>
    <mergeCell ref="AP86:AP88"/>
    <mergeCell ref="A64:AG64"/>
    <mergeCell ref="AN11:AN13"/>
    <mergeCell ref="AM11:AM13"/>
    <mergeCell ref="AN86:AN88"/>
    <mergeCell ref="AO11:AO13"/>
    <mergeCell ref="AO86:AO88"/>
    <mergeCell ref="A27:AG27"/>
    <mergeCell ref="W86:W87"/>
    <mergeCell ref="A11:A13"/>
    <mergeCell ref="AB86:AB87"/>
    <mergeCell ref="X87:AA87"/>
    <mergeCell ref="A51:AG51"/>
    <mergeCell ref="A86:C88"/>
    <mergeCell ref="D87:G87"/>
    <mergeCell ref="AM86:AM88"/>
    <mergeCell ref="A78:AG78"/>
    <mergeCell ref="R12:R13"/>
    <mergeCell ref="S12:V12"/>
    <mergeCell ref="A36:AG36"/>
    <mergeCell ref="W12:W13"/>
    <mergeCell ref="B11:B13"/>
    <mergeCell ref="C11:C13"/>
    <mergeCell ref="A55:AG55"/>
    <mergeCell ref="AG12:AG13"/>
    <mergeCell ref="N11:W11"/>
    <mergeCell ref="X11:AG11"/>
    <mergeCell ref="M12:M13"/>
    <mergeCell ref="H12:H13"/>
    <mergeCell ref="A14:AG14"/>
    <mergeCell ref="D12:G12"/>
    <mergeCell ref="A40:AG40"/>
    <mergeCell ref="A1:AP1"/>
    <mergeCell ref="A2:AP2"/>
    <mergeCell ref="A3:AP3"/>
    <mergeCell ref="A4:AP4"/>
    <mergeCell ref="A5:AP5"/>
    <mergeCell ref="A6:AP6"/>
    <mergeCell ref="A7:AP7"/>
    <mergeCell ref="A8:AP8"/>
    <mergeCell ref="B9:AP9"/>
    <mergeCell ref="A58:AG58"/>
    <mergeCell ref="AP11:AP13"/>
    <mergeCell ref="AH11:AH13"/>
    <mergeCell ref="AB12:AB13"/>
    <mergeCell ref="I12:L12"/>
    <mergeCell ref="AC12:AF12"/>
    <mergeCell ref="X12:AA12"/>
    <mergeCell ref="AI11:AL12"/>
    <mergeCell ref="N12:Q12"/>
    <mergeCell ref="D11:M11"/>
    <mergeCell ref="A45:AG45"/>
  </mergeCells>
  <phoneticPr fontId="18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9"/>
  <sheetViews>
    <sheetView workbookViewId="0">
      <selection activeCell="I15" sqref="I15"/>
    </sheetView>
  </sheetViews>
  <sheetFormatPr defaultRowHeight="12.75" x14ac:dyDescent="0.2"/>
  <cols>
    <col min="1" max="1" width="2.85546875" customWidth="1"/>
    <col min="2" max="2" width="29.5703125" customWidth="1"/>
    <col min="3" max="3" width="4" customWidth="1"/>
    <col min="4" max="33" width="3.7109375" customWidth="1"/>
    <col min="34" max="34" width="4.42578125" customWidth="1"/>
    <col min="35" max="39" width="4.28515625" customWidth="1"/>
    <col min="40" max="40" width="3.85546875" customWidth="1"/>
    <col min="41" max="42" width="5.42578125" customWidth="1"/>
  </cols>
  <sheetData>
    <row r="1" spans="1:43" x14ac:dyDescent="0.2">
      <c r="A1" s="92" t="s">
        <v>126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3" x14ac:dyDescent="0.2">
      <c r="A2" s="92" t="s">
        <v>123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1:43" x14ac:dyDescent="0.2">
      <c r="A3" s="92" t="s">
        <v>133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</row>
    <row r="4" spans="1:43" x14ac:dyDescent="0.2">
      <c r="A4" s="92" t="s">
        <v>124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</row>
    <row r="5" spans="1:43" x14ac:dyDescent="0.2">
      <c r="A5" s="93" t="s">
        <v>125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</row>
    <row r="6" spans="1:43" ht="15" customHeight="1" x14ac:dyDescent="0.2">
      <c r="A6" s="86" t="s">
        <v>127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3" ht="15" customHeight="1" x14ac:dyDescent="0.2">
      <c r="A7" s="87" t="s">
        <v>34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</row>
    <row r="8" spans="1:43" ht="15" customHeight="1" x14ac:dyDescent="0.2">
      <c r="A8" s="87" t="s">
        <v>88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3" ht="15" customHeight="1" x14ac:dyDescent="0.2">
      <c r="A9" s="50"/>
      <c r="B9" s="88" t="s">
        <v>137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</row>
    <row r="10" spans="1:43" ht="12.75" customHeight="1" x14ac:dyDescent="0.2">
      <c r="A10" s="1"/>
      <c r="B10" s="34"/>
      <c r="C10" s="35"/>
      <c r="D10" s="36"/>
      <c r="E10" s="36"/>
      <c r="F10" s="36"/>
      <c r="G10" s="36"/>
      <c r="H10" s="37"/>
      <c r="I10" s="36"/>
      <c r="J10" s="36"/>
      <c r="K10" s="36"/>
      <c r="L10" s="36"/>
      <c r="M10" s="37"/>
      <c r="N10" s="38"/>
      <c r="O10" s="38"/>
      <c r="P10" s="38"/>
      <c r="Q10" s="38"/>
      <c r="R10" s="39"/>
      <c r="S10" s="36"/>
      <c r="T10" s="36"/>
      <c r="U10" s="36"/>
      <c r="V10" s="36"/>
      <c r="W10" s="37"/>
      <c r="X10" s="38"/>
      <c r="Y10" s="38"/>
      <c r="Z10" s="38"/>
      <c r="AA10" s="38"/>
      <c r="AB10" s="39"/>
      <c r="AC10" s="36"/>
      <c r="AD10" s="36"/>
      <c r="AE10" s="36"/>
      <c r="AF10" s="36"/>
      <c r="AG10" s="37"/>
      <c r="AH10" s="40"/>
      <c r="AI10" s="41"/>
      <c r="AJ10" s="41"/>
      <c r="AK10" s="41"/>
      <c r="AL10" s="41"/>
      <c r="AM10" s="42"/>
      <c r="AQ10" s="14"/>
    </row>
    <row r="11" spans="1:43" ht="18" customHeight="1" x14ac:dyDescent="0.2">
      <c r="A11" s="105" t="s">
        <v>0</v>
      </c>
      <c r="B11" s="105" t="s">
        <v>1</v>
      </c>
      <c r="C11" s="106" t="s">
        <v>2</v>
      </c>
      <c r="D11" s="101" t="s">
        <v>3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 t="s">
        <v>4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 t="s">
        <v>5</v>
      </c>
      <c r="Y11" s="101"/>
      <c r="Z11" s="101"/>
      <c r="AA11" s="101"/>
      <c r="AB11" s="101"/>
      <c r="AC11" s="101"/>
      <c r="AD11" s="101"/>
      <c r="AE11" s="101"/>
      <c r="AF11" s="101"/>
      <c r="AG11" s="101"/>
      <c r="AH11" s="95" t="s">
        <v>6</v>
      </c>
      <c r="AI11" s="99" t="s">
        <v>7</v>
      </c>
      <c r="AJ11" s="99"/>
      <c r="AK11" s="99"/>
      <c r="AL11" s="99"/>
      <c r="AM11" s="96" t="s">
        <v>8</v>
      </c>
      <c r="AN11" s="94" t="s">
        <v>9</v>
      </c>
      <c r="AO11" s="94" t="s">
        <v>90</v>
      </c>
      <c r="AP11" s="94" t="s">
        <v>10</v>
      </c>
      <c r="AQ11" s="14"/>
    </row>
    <row r="12" spans="1:43" ht="18" customHeight="1" x14ac:dyDescent="0.2">
      <c r="A12" s="105"/>
      <c r="B12" s="105"/>
      <c r="C12" s="106"/>
      <c r="D12" s="97" t="s">
        <v>11</v>
      </c>
      <c r="E12" s="97"/>
      <c r="F12" s="97"/>
      <c r="G12" s="97"/>
      <c r="H12" s="96" t="s">
        <v>8</v>
      </c>
      <c r="I12" s="97" t="s">
        <v>12</v>
      </c>
      <c r="J12" s="97"/>
      <c r="K12" s="97"/>
      <c r="L12" s="97"/>
      <c r="M12" s="96" t="s">
        <v>8</v>
      </c>
      <c r="N12" s="100" t="s">
        <v>13</v>
      </c>
      <c r="O12" s="100"/>
      <c r="P12" s="100"/>
      <c r="Q12" s="100"/>
      <c r="R12" s="96" t="s">
        <v>8</v>
      </c>
      <c r="S12" s="100" t="s">
        <v>14</v>
      </c>
      <c r="T12" s="100"/>
      <c r="U12" s="100"/>
      <c r="V12" s="100"/>
      <c r="W12" s="96" t="s">
        <v>8</v>
      </c>
      <c r="X12" s="98" t="s">
        <v>15</v>
      </c>
      <c r="Y12" s="98"/>
      <c r="Z12" s="98"/>
      <c r="AA12" s="98"/>
      <c r="AB12" s="96" t="s">
        <v>8</v>
      </c>
      <c r="AC12" s="98" t="s">
        <v>16</v>
      </c>
      <c r="AD12" s="98"/>
      <c r="AE12" s="98"/>
      <c r="AF12" s="98"/>
      <c r="AG12" s="96" t="s">
        <v>8</v>
      </c>
      <c r="AH12" s="95"/>
      <c r="AI12" s="99"/>
      <c r="AJ12" s="99"/>
      <c r="AK12" s="99"/>
      <c r="AL12" s="99"/>
      <c r="AM12" s="96"/>
      <c r="AN12" s="94"/>
      <c r="AO12" s="94"/>
      <c r="AP12" s="94"/>
      <c r="AQ12" s="14"/>
    </row>
    <row r="13" spans="1:43" ht="18" customHeight="1" x14ac:dyDescent="0.2">
      <c r="A13" s="105"/>
      <c r="B13" s="105"/>
      <c r="C13" s="106"/>
      <c r="D13" s="47" t="s">
        <v>17</v>
      </c>
      <c r="E13" s="47" t="s">
        <v>18</v>
      </c>
      <c r="F13" s="47" t="s">
        <v>19</v>
      </c>
      <c r="G13" s="47" t="s">
        <v>20</v>
      </c>
      <c r="H13" s="96"/>
      <c r="I13" s="47" t="s">
        <v>17</v>
      </c>
      <c r="J13" s="47" t="s">
        <v>18</v>
      </c>
      <c r="K13" s="47" t="s">
        <v>19</v>
      </c>
      <c r="L13" s="47" t="s">
        <v>20</v>
      </c>
      <c r="M13" s="96"/>
      <c r="N13" s="48" t="s">
        <v>17</v>
      </c>
      <c r="O13" s="48" t="s">
        <v>18</v>
      </c>
      <c r="P13" s="48" t="s">
        <v>19</v>
      </c>
      <c r="Q13" s="48" t="s">
        <v>20</v>
      </c>
      <c r="R13" s="96"/>
      <c r="S13" s="48" t="s">
        <v>17</v>
      </c>
      <c r="T13" s="48" t="s">
        <v>18</v>
      </c>
      <c r="U13" s="48" t="s">
        <v>19</v>
      </c>
      <c r="V13" s="48" t="s">
        <v>20</v>
      </c>
      <c r="W13" s="96"/>
      <c r="X13" s="49" t="s">
        <v>17</v>
      </c>
      <c r="Y13" s="49" t="s">
        <v>18</v>
      </c>
      <c r="Z13" s="49" t="s">
        <v>19</v>
      </c>
      <c r="AA13" s="49" t="s">
        <v>20</v>
      </c>
      <c r="AB13" s="96"/>
      <c r="AC13" s="49" t="s">
        <v>17</v>
      </c>
      <c r="AD13" s="49" t="s">
        <v>18</v>
      </c>
      <c r="AE13" s="49" t="s">
        <v>19</v>
      </c>
      <c r="AF13" s="49" t="s">
        <v>20</v>
      </c>
      <c r="AG13" s="96"/>
      <c r="AH13" s="95"/>
      <c r="AI13" s="21" t="s">
        <v>21</v>
      </c>
      <c r="AJ13" s="21" t="s">
        <v>22</v>
      </c>
      <c r="AK13" s="21" t="s">
        <v>19</v>
      </c>
      <c r="AL13" s="21" t="s">
        <v>20</v>
      </c>
      <c r="AM13" s="96"/>
      <c r="AN13" s="94"/>
      <c r="AO13" s="94"/>
      <c r="AP13" s="94"/>
      <c r="AQ13" s="14"/>
    </row>
    <row r="14" spans="1:43" ht="20.100000000000001" customHeight="1" x14ac:dyDescent="0.2">
      <c r="A14" s="147" t="s">
        <v>89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46">
        <f>SUM(AH15:AH26)</f>
        <v>189</v>
      </c>
      <c r="AI14" s="46">
        <f>SUM(AI16,AI18,AI18,AI17,AI19,AI20,AI21,AI22,AI23,AI24,AI25,AI26)</f>
        <v>132</v>
      </c>
      <c r="AJ14" s="46">
        <f>SUM(AJ15,AJ16,AJ17,AJ18,AJ19,AJ20,AJ21,AJ22,AJ23,AJ24,AJ25,AJ26)</f>
        <v>57</v>
      </c>
      <c r="AK14" s="46">
        <f>SUM(AK15:AK20)</f>
        <v>0</v>
      </c>
      <c r="AL14" s="46">
        <f>SUM(AL15:AL20)</f>
        <v>0</v>
      </c>
      <c r="AM14" s="23">
        <f>SUM(AM26,AM25,AM24,AM23,AM15,AM16,AM17,AM18,AM22,AM21,AM20,AM19)</f>
        <v>30</v>
      </c>
      <c r="AN14" s="80">
        <f>SUM(AN15:AN26)</f>
        <v>7.5599999999999987</v>
      </c>
      <c r="AO14" s="80">
        <f>SUM(AO15:AO26)</f>
        <v>4.8</v>
      </c>
      <c r="AP14" s="81">
        <f t="shared" ref="AP14:AP21" si="0">AN14+AO14</f>
        <v>12.36</v>
      </c>
      <c r="AQ14" s="14"/>
    </row>
    <row r="15" spans="1:43" ht="20.100000000000001" customHeight="1" x14ac:dyDescent="0.2">
      <c r="A15" s="12">
        <v>1</v>
      </c>
      <c r="B15" s="71" t="s">
        <v>35</v>
      </c>
      <c r="C15" s="13" t="s">
        <v>23</v>
      </c>
      <c r="D15" s="55">
        <v>9</v>
      </c>
      <c r="E15" s="55">
        <v>9</v>
      </c>
      <c r="F15" s="55"/>
      <c r="G15" s="55"/>
      <c r="H15" s="74">
        <v>2</v>
      </c>
      <c r="I15" s="55"/>
      <c r="J15" s="55"/>
      <c r="K15" s="55"/>
      <c r="L15" s="55"/>
      <c r="M15" s="74"/>
      <c r="N15" s="56"/>
      <c r="O15" s="56"/>
      <c r="P15" s="56"/>
      <c r="Q15" s="56"/>
      <c r="R15" s="57"/>
      <c r="S15" s="56"/>
      <c r="T15" s="56"/>
      <c r="U15" s="56"/>
      <c r="V15" s="56"/>
      <c r="W15" s="57"/>
      <c r="X15" s="58"/>
      <c r="Y15" s="58"/>
      <c r="Z15" s="58"/>
      <c r="AA15" s="58"/>
      <c r="AB15" s="57"/>
      <c r="AC15" s="58"/>
      <c r="AD15" s="58"/>
      <c r="AE15" s="58"/>
      <c r="AF15" s="58"/>
      <c r="AG15" s="57"/>
      <c r="AH15" s="43">
        <f t="shared" ref="AH15:AH49" si="1">AI15+AJ15+AL15</f>
        <v>18</v>
      </c>
      <c r="AI15" s="25">
        <f t="shared" ref="AI15:AM15" si="2">D15+I15+N15+S15+X15+AC15</f>
        <v>9</v>
      </c>
      <c r="AJ15" s="25">
        <f t="shared" si="2"/>
        <v>9</v>
      </c>
      <c r="AK15" s="25">
        <f t="shared" si="2"/>
        <v>0</v>
      </c>
      <c r="AL15" s="25">
        <f t="shared" si="2"/>
        <v>0</v>
      </c>
      <c r="AM15" s="26">
        <f t="shared" si="2"/>
        <v>2</v>
      </c>
      <c r="AN15" s="82">
        <v>0.72</v>
      </c>
      <c r="AO15" s="82">
        <v>0.4</v>
      </c>
      <c r="AP15" s="83">
        <f t="shared" si="0"/>
        <v>1.1200000000000001</v>
      </c>
      <c r="AQ15" s="14"/>
    </row>
    <row r="16" spans="1:43" ht="20.100000000000001" customHeight="1" x14ac:dyDescent="0.2">
      <c r="A16" s="12">
        <v>2</v>
      </c>
      <c r="B16" s="71" t="s">
        <v>84</v>
      </c>
      <c r="C16" s="13" t="s">
        <v>23</v>
      </c>
      <c r="D16" s="55">
        <v>9</v>
      </c>
      <c r="E16" s="55"/>
      <c r="F16" s="55"/>
      <c r="G16" s="55"/>
      <c r="H16" s="74">
        <v>2</v>
      </c>
      <c r="I16" s="55"/>
      <c r="J16" s="55"/>
      <c r="K16" s="55"/>
      <c r="L16" s="55"/>
      <c r="M16" s="74"/>
      <c r="N16" s="56"/>
      <c r="O16" s="56"/>
      <c r="P16" s="56"/>
      <c r="Q16" s="56"/>
      <c r="R16" s="57"/>
      <c r="S16" s="56"/>
      <c r="T16" s="56"/>
      <c r="U16" s="56"/>
      <c r="V16" s="56"/>
      <c r="W16" s="57"/>
      <c r="X16" s="58"/>
      <c r="Y16" s="58"/>
      <c r="Z16" s="58"/>
      <c r="AA16" s="58"/>
      <c r="AB16" s="57"/>
      <c r="AC16" s="58"/>
      <c r="AD16" s="58"/>
      <c r="AE16" s="58"/>
      <c r="AF16" s="58"/>
      <c r="AG16" s="57"/>
      <c r="AH16" s="43">
        <f t="shared" si="1"/>
        <v>9</v>
      </c>
      <c r="AI16" s="25">
        <f t="shared" ref="AI16:AI26" si="3">D16+I16+N16+S16+X16+AC16</f>
        <v>9</v>
      </c>
      <c r="AJ16" s="25">
        <f t="shared" ref="AJ16:AJ26" si="4">E16+J16+O16+T16+Y16+AD16</f>
        <v>0</v>
      </c>
      <c r="AK16" s="25">
        <f t="shared" ref="AK16:AK26" si="5">F16+K16+P16+U16+Z16+AE16</f>
        <v>0</v>
      </c>
      <c r="AL16" s="25">
        <f t="shared" ref="AL16:AL26" si="6">G16+L16+Q16+V16+AA16+AF16</f>
        <v>0</v>
      </c>
      <c r="AM16" s="26">
        <f t="shared" ref="AM16:AM26" si="7">H16+M16+R16+W16+AB16+AG16</f>
        <v>2</v>
      </c>
      <c r="AN16" s="82">
        <v>0.36</v>
      </c>
      <c r="AO16" s="82">
        <v>0.4</v>
      </c>
      <c r="AP16" s="83">
        <f t="shared" si="0"/>
        <v>0.76</v>
      </c>
      <c r="AQ16" s="14"/>
    </row>
    <row r="17" spans="1:43" ht="20.100000000000001" customHeight="1" x14ac:dyDescent="0.2">
      <c r="A17" s="12">
        <v>3</v>
      </c>
      <c r="B17" s="71" t="s">
        <v>36</v>
      </c>
      <c r="C17" s="13" t="s">
        <v>23</v>
      </c>
      <c r="D17" s="59">
        <v>9</v>
      </c>
      <c r="E17" s="55"/>
      <c r="F17" s="55"/>
      <c r="G17" s="55"/>
      <c r="H17" s="74">
        <v>2</v>
      </c>
      <c r="I17" s="55"/>
      <c r="J17" s="55"/>
      <c r="K17" s="55"/>
      <c r="L17" s="55"/>
      <c r="M17" s="74"/>
      <c r="N17" s="56"/>
      <c r="O17" s="56"/>
      <c r="P17" s="56"/>
      <c r="Q17" s="56"/>
      <c r="R17" s="57"/>
      <c r="S17" s="56"/>
      <c r="T17" s="56"/>
      <c r="U17" s="56"/>
      <c r="V17" s="56"/>
      <c r="W17" s="57"/>
      <c r="X17" s="58"/>
      <c r="Y17" s="58"/>
      <c r="Z17" s="58"/>
      <c r="AA17" s="58"/>
      <c r="AB17" s="57"/>
      <c r="AC17" s="58"/>
      <c r="AD17" s="58"/>
      <c r="AE17" s="58"/>
      <c r="AF17" s="58"/>
      <c r="AG17" s="57"/>
      <c r="AH17" s="43">
        <f t="shared" si="1"/>
        <v>9</v>
      </c>
      <c r="AI17" s="25">
        <f t="shared" si="3"/>
        <v>9</v>
      </c>
      <c r="AJ17" s="25">
        <f t="shared" si="4"/>
        <v>0</v>
      </c>
      <c r="AK17" s="25">
        <f t="shared" si="5"/>
        <v>0</v>
      </c>
      <c r="AL17" s="25">
        <f t="shared" si="6"/>
        <v>0</v>
      </c>
      <c r="AM17" s="26">
        <f t="shared" si="7"/>
        <v>2</v>
      </c>
      <c r="AN17" s="82">
        <v>0.36</v>
      </c>
      <c r="AO17" s="82">
        <v>0.4</v>
      </c>
      <c r="AP17" s="83">
        <f t="shared" si="0"/>
        <v>0.76</v>
      </c>
      <c r="AQ17" s="14"/>
    </row>
    <row r="18" spans="1:43" ht="20.100000000000001" customHeight="1" x14ac:dyDescent="0.2">
      <c r="A18" s="12">
        <v>4</v>
      </c>
      <c r="B18" s="71" t="s">
        <v>37</v>
      </c>
      <c r="C18" s="13" t="s">
        <v>24</v>
      </c>
      <c r="D18" s="55"/>
      <c r="E18" s="55"/>
      <c r="F18" s="55"/>
      <c r="G18" s="55"/>
      <c r="H18" s="74"/>
      <c r="I18" s="59">
        <v>9</v>
      </c>
      <c r="J18" s="55">
        <v>9</v>
      </c>
      <c r="K18" s="55"/>
      <c r="L18" s="55"/>
      <c r="M18" s="74">
        <v>3</v>
      </c>
      <c r="N18" s="56"/>
      <c r="O18" s="56"/>
      <c r="P18" s="56"/>
      <c r="Q18" s="56"/>
      <c r="R18" s="57"/>
      <c r="S18" s="56"/>
      <c r="T18" s="56"/>
      <c r="U18" s="56"/>
      <c r="V18" s="56"/>
      <c r="W18" s="57"/>
      <c r="X18" s="58"/>
      <c r="Y18" s="58"/>
      <c r="Z18" s="58"/>
      <c r="AA18" s="58"/>
      <c r="AB18" s="57"/>
      <c r="AC18" s="58"/>
      <c r="AD18" s="58"/>
      <c r="AE18" s="58"/>
      <c r="AF18" s="58"/>
      <c r="AG18" s="57"/>
      <c r="AH18" s="43">
        <f t="shared" si="1"/>
        <v>18</v>
      </c>
      <c r="AI18" s="25">
        <f t="shared" si="3"/>
        <v>9</v>
      </c>
      <c r="AJ18" s="25">
        <f t="shared" si="4"/>
        <v>9</v>
      </c>
      <c r="AK18" s="25">
        <f t="shared" si="5"/>
        <v>0</v>
      </c>
      <c r="AL18" s="25">
        <f t="shared" si="6"/>
        <v>0</v>
      </c>
      <c r="AM18" s="26">
        <f t="shared" si="7"/>
        <v>3</v>
      </c>
      <c r="AN18" s="82">
        <v>0.72</v>
      </c>
      <c r="AO18" s="82">
        <v>0.4</v>
      </c>
      <c r="AP18" s="83">
        <f t="shared" si="0"/>
        <v>1.1200000000000001</v>
      </c>
      <c r="AQ18" s="14"/>
    </row>
    <row r="19" spans="1:43" ht="20.100000000000001" customHeight="1" x14ac:dyDescent="0.2">
      <c r="A19" s="12">
        <v>5</v>
      </c>
      <c r="B19" s="71" t="s">
        <v>38</v>
      </c>
      <c r="C19" s="13" t="s">
        <v>23</v>
      </c>
      <c r="D19" s="60">
        <v>18</v>
      </c>
      <c r="E19" s="55"/>
      <c r="F19" s="55"/>
      <c r="G19" s="61"/>
      <c r="H19" s="74">
        <v>3</v>
      </c>
      <c r="I19" s="55"/>
      <c r="J19" s="55"/>
      <c r="K19" s="55"/>
      <c r="L19" s="61"/>
      <c r="M19" s="75"/>
      <c r="N19" s="62"/>
      <c r="O19" s="62"/>
      <c r="P19" s="62"/>
      <c r="Q19" s="62"/>
      <c r="R19" s="63"/>
      <c r="S19" s="62"/>
      <c r="T19" s="62"/>
      <c r="U19" s="62"/>
      <c r="V19" s="62"/>
      <c r="W19" s="63"/>
      <c r="X19" s="64"/>
      <c r="Y19" s="64"/>
      <c r="Z19" s="64"/>
      <c r="AA19" s="58"/>
      <c r="AB19" s="57"/>
      <c r="AC19" s="58"/>
      <c r="AD19" s="58"/>
      <c r="AE19" s="58"/>
      <c r="AF19" s="58"/>
      <c r="AG19" s="57"/>
      <c r="AH19" s="43">
        <f t="shared" si="1"/>
        <v>18</v>
      </c>
      <c r="AI19" s="25">
        <f t="shared" si="3"/>
        <v>18</v>
      </c>
      <c r="AJ19" s="25">
        <f t="shared" si="4"/>
        <v>0</v>
      </c>
      <c r="AK19" s="25">
        <f t="shared" si="5"/>
        <v>0</v>
      </c>
      <c r="AL19" s="25">
        <f t="shared" si="6"/>
        <v>0</v>
      </c>
      <c r="AM19" s="26">
        <f t="shared" si="7"/>
        <v>3</v>
      </c>
      <c r="AN19" s="82">
        <v>0.72</v>
      </c>
      <c r="AO19" s="82">
        <v>0.4</v>
      </c>
      <c r="AP19" s="83">
        <f t="shared" si="0"/>
        <v>1.1200000000000001</v>
      </c>
      <c r="AQ19" s="14"/>
    </row>
    <row r="20" spans="1:43" ht="20.100000000000001" customHeight="1" x14ac:dyDescent="0.2">
      <c r="A20" s="12">
        <v>6</v>
      </c>
      <c r="B20" s="71" t="s">
        <v>39</v>
      </c>
      <c r="C20" s="13" t="s">
        <v>23</v>
      </c>
      <c r="D20" s="55"/>
      <c r="E20" s="55"/>
      <c r="F20" s="55"/>
      <c r="G20" s="61"/>
      <c r="H20" s="74"/>
      <c r="I20" s="55">
        <v>18</v>
      </c>
      <c r="J20" s="55"/>
      <c r="K20" s="55"/>
      <c r="L20" s="61"/>
      <c r="M20" s="74">
        <v>2</v>
      </c>
      <c r="N20" s="62"/>
      <c r="O20" s="62"/>
      <c r="P20" s="62"/>
      <c r="Q20" s="62"/>
      <c r="R20" s="63"/>
      <c r="S20" s="62"/>
      <c r="T20" s="62"/>
      <c r="U20" s="62"/>
      <c r="V20" s="62"/>
      <c r="W20" s="63"/>
      <c r="X20" s="58"/>
      <c r="Y20" s="58"/>
      <c r="Z20" s="58"/>
      <c r="AA20" s="58"/>
      <c r="AB20" s="57"/>
      <c r="AC20" s="58"/>
      <c r="AD20" s="58"/>
      <c r="AE20" s="58"/>
      <c r="AF20" s="58"/>
      <c r="AG20" s="57"/>
      <c r="AH20" s="43">
        <f t="shared" si="1"/>
        <v>18</v>
      </c>
      <c r="AI20" s="25">
        <f t="shared" si="3"/>
        <v>18</v>
      </c>
      <c r="AJ20" s="25">
        <f t="shared" si="4"/>
        <v>0</v>
      </c>
      <c r="AK20" s="25">
        <f t="shared" si="5"/>
        <v>0</v>
      </c>
      <c r="AL20" s="25">
        <f t="shared" si="6"/>
        <v>0</v>
      </c>
      <c r="AM20" s="26">
        <f t="shared" si="7"/>
        <v>2</v>
      </c>
      <c r="AN20" s="82">
        <v>0.72</v>
      </c>
      <c r="AO20" s="82">
        <v>0.4</v>
      </c>
      <c r="AP20" s="83">
        <f t="shared" si="0"/>
        <v>1.1200000000000001</v>
      </c>
      <c r="AQ20" s="14"/>
    </row>
    <row r="21" spans="1:43" ht="20.100000000000001" customHeight="1" x14ac:dyDescent="0.2">
      <c r="A21" s="12">
        <v>7</v>
      </c>
      <c r="B21" s="71" t="s">
        <v>40</v>
      </c>
      <c r="C21" s="13" t="s">
        <v>23</v>
      </c>
      <c r="D21" s="55"/>
      <c r="E21" s="55"/>
      <c r="F21" s="55"/>
      <c r="G21" s="61"/>
      <c r="H21" s="74"/>
      <c r="I21" s="55">
        <v>18</v>
      </c>
      <c r="J21" s="55"/>
      <c r="K21" s="55"/>
      <c r="L21" s="61"/>
      <c r="M21" s="74">
        <v>2</v>
      </c>
      <c r="N21" s="65"/>
      <c r="O21" s="62"/>
      <c r="P21" s="62"/>
      <c r="Q21" s="62"/>
      <c r="R21" s="63"/>
      <c r="S21" s="62"/>
      <c r="T21" s="62"/>
      <c r="U21" s="62"/>
      <c r="V21" s="62"/>
      <c r="W21" s="63"/>
      <c r="X21" s="58"/>
      <c r="Y21" s="58"/>
      <c r="Z21" s="58"/>
      <c r="AA21" s="58"/>
      <c r="AB21" s="57"/>
      <c r="AC21" s="58"/>
      <c r="AD21" s="58"/>
      <c r="AE21" s="58"/>
      <c r="AF21" s="58"/>
      <c r="AG21" s="57"/>
      <c r="AH21" s="43">
        <v>18</v>
      </c>
      <c r="AI21" s="25">
        <f t="shared" si="3"/>
        <v>18</v>
      </c>
      <c r="AJ21" s="25">
        <f t="shared" si="4"/>
        <v>0</v>
      </c>
      <c r="AK21" s="25">
        <f t="shared" si="5"/>
        <v>0</v>
      </c>
      <c r="AL21" s="25">
        <f t="shared" si="6"/>
        <v>0</v>
      </c>
      <c r="AM21" s="26">
        <f t="shared" si="7"/>
        <v>2</v>
      </c>
      <c r="AN21" s="82">
        <v>0.72</v>
      </c>
      <c r="AO21" s="82">
        <v>0.4</v>
      </c>
      <c r="AP21" s="83">
        <f t="shared" si="0"/>
        <v>1.1200000000000001</v>
      </c>
      <c r="AQ21" s="14"/>
    </row>
    <row r="22" spans="1:43" ht="20.100000000000001" customHeight="1" x14ac:dyDescent="0.2">
      <c r="A22" s="12">
        <v>8</v>
      </c>
      <c r="B22" s="71" t="s">
        <v>41</v>
      </c>
      <c r="C22" s="13" t="s">
        <v>24</v>
      </c>
      <c r="D22" s="55"/>
      <c r="E22" s="55"/>
      <c r="F22" s="55"/>
      <c r="G22" s="61"/>
      <c r="H22" s="74"/>
      <c r="I22" s="55">
        <v>9</v>
      </c>
      <c r="J22" s="55">
        <v>9</v>
      </c>
      <c r="K22" s="55"/>
      <c r="L22" s="61"/>
      <c r="M22" s="74">
        <v>4</v>
      </c>
      <c r="N22" s="65"/>
      <c r="O22" s="62"/>
      <c r="P22" s="62"/>
      <c r="Q22" s="62"/>
      <c r="R22" s="63"/>
      <c r="S22" s="62"/>
      <c r="T22" s="62"/>
      <c r="U22" s="62"/>
      <c r="V22" s="62"/>
      <c r="W22" s="63"/>
      <c r="X22" s="58"/>
      <c r="Y22" s="58"/>
      <c r="Z22" s="58"/>
      <c r="AA22" s="58"/>
      <c r="AB22" s="57"/>
      <c r="AC22" s="58"/>
      <c r="AD22" s="58"/>
      <c r="AE22" s="58"/>
      <c r="AF22" s="58"/>
      <c r="AG22" s="57"/>
      <c r="AH22" s="43">
        <v>18</v>
      </c>
      <c r="AI22" s="25">
        <f t="shared" si="3"/>
        <v>9</v>
      </c>
      <c r="AJ22" s="25">
        <f t="shared" si="4"/>
        <v>9</v>
      </c>
      <c r="AK22" s="25">
        <f t="shared" si="5"/>
        <v>0</v>
      </c>
      <c r="AL22" s="25">
        <f t="shared" si="6"/>
        <v>0</v>
      </c>
      <c r="AM22" s="26">
        <f t="shared" si="7"/>
        <v>4</v>
      </c>
      <c r="AN22" s="82">
        <v>0.72</v>
      </c>
      <c r="AO22" s="82">
        <v>0.4</v>
      </c>
      <c r="AP22" s="83">
        <v>2.4</v>
      </c>
      <c r="AQ22" s="14"/>
    </row>
    <row r="23" spans="1:43" ht="20.100000000000001" customHeight="1" x14ac:dyDescent="0.2">
      <c r="A23" s="12">
        <v>9</v>
      </c>
      <c r="B23" s="71" t="s">
        <v>42</v>
      </c>
      <c r="C23" s="13" t="s">
        <v>23</v>
      </c>
      <c r="D23" s="55"/>
      <c r="E23" s="55"/>
      <c r="F23" s="55"/>
      <c r="G23" s="61"/>
      <c r="H23" s="74"/>
      <c r="I23" s="55">
        <v>9</v>
      </c>
      <c r="J23" s="55">
        <v>9</v>
      </c>
      <c r="K23" s="55"/>
      <c r="L23" s="61"/>
      <c r="M23" s="74">
        <v>3</v>
      </c>
      <c r="N23" s="65"/>
      <c r="O23" s="62"/>
      <c r="P23" s="62"/>
      <c r="Q23" s="62"/>
      <c r="R23" s="63"/>
      <c r="S23" s="62"/>
      <c r="T23" s="62"/>
      <c r="U23" s="62"/>
      <c r="V23" s="62"/>
      <c r="W23" s="63"/>
      <c r="X23" s="58"/>
      <c r="Y23" s="58"/>
      <c r="Z23" s="58"/>
      <c r="AA23" s="58"/>
      <c r="AB23" s="57"/>
      <c r="AC23" s="58"/>
      <c r="AD23" s="58"/>
      <c r="AE23" s="58"/>
      <c r="AF23" s="58"/>
      <c r="AG23" s="57"/>
      <c r="AH23" s="43">
        <v>18</v>
      </c>
      <c r="AI23" s="25">
        <f t="shared" si="3"/>
        <v>9</v>
      </c>
      <c r="AJ23" s="25">
        <f t="shared" si="4"/>
        <v>9</v>
      </c>
      <c r="AK23" s="25">
        <f t="shared" si="5"/>
        <v>0</v>
      </c>
      <c r="AL23" s="25">
        <f t="shared" si="6"/>
        <v>0</v>
      </c>
      <c r="AM23" s="26">
        <f t="shared" si="7"/>
        <v>3</v>
      </c>
      <c r="AN23" s="82">
        <v>0.72</v>
      </c>
      <c r="AO23" s="82">
        <v>0.4</v>
      </c>
      <c r="AP23" s="83">
        <v>1.8</v>
      </c>
      <c r="AQ23" s="14"/>
    </row>
    <row r="24" spans="1:43" ht="20.100000000000001" customHeight="1" x14ac:dyDescent="0.2">
      <c r="A24" s="12">
        <v>10</v>
      </c>
      <c r="B24" s="71" t="s">
        <v>43</v>
      </c>
      <c r="C24" s="13" t="s">
        <v>23</v>
      </c>
      <c r="D24" s="55"/>
      <c r="E24" s="55"/>
      <c r="F24" s="55"/>
      <c r="G24" s="61"/>
      <c r="H24" s="74"/>
      <c r="I24" s="55"/>
      <c r="J24" s="55"/>
      <c r="K24" s="55"/>
      <c r="L24" s="61"/>
      <c r="M24" s="75"/>
      <c r="N24" s="65"/>
      <c r="O24" s="62"/>
      <c r="P24" s="62"/>
      <c r="Q24" s="62"/>
      <c r="R24" s="63"/>
      <c r="S24" s="62"/>
      <c r="T24" s="62"/>
      <c r="U24" s="62"/>
      <c r="V24" s="62"/>
      <c r="W24" s="63"/>
      <c r="X24" s="58">
        <v>9</v>
      </c>
      <c r="Y24" s="58">
        <v>9</v>
      </c>
      <c r="Z24" s="58"/>
      <c r="AA24" s="58"/>
      <c r="AB24" s="57">
        <v>2</v>
      </c>
      <c r="AC24" s="58"/>
      <c r="AD24" s="58"/>
      <c r="AE24" s="58"/>
      <c r="AF24" s="58"/>
      <c r="AG24" s="57"/>
      <c r="AH24" s="43">
        <v>18</v>
      </c>
      <c r="AI24" s="25">
        <f t="shared" si="3"/>
        <v>9</v>
      </c>
      <c r="AJ24" s="25">
        <f t="shared" si="4"/>
        <v>9</v>
      </c>
      <c r="AK24" s="25">
        <f t="shared" si="5"/>
        <v>0</v>
      </c>
      <c r="AL24" s="25">
        <f t="shared" si="6"/>
        <v>0</v>
      </c>
      <c r="AM24" s="26">
        <f t="shared" si="7"/>
        <v>2</v>
      </c>
      <c r="AN24" s="82">
        <v>0.72</v>
      </c>
      <c r="AO24" s="82">
        <v>0.4</v>
      </c>
      <c r="AP24" s="83">
        <v>1.8</v>
      </c>
      <c r="AQ24" s="14"/>
    </row>
    <row r="25" spans="1:43" ht="20.100000000000001" customHeight="1" x14ac:dyDescent="0.2">
      <c r="A25" s="12">
        <v>11</v>
      </c>
      <c r="B25" s="71" t="s">
        <v>44</v>
      </c>
      <c r="C25" s="13" t="s">
        <v>23</v>
      </c>
      <c r="D25" s="55">
        <v>9</v>
      </c>
      <c r="E25" s="55"/>
      <c r="F25" s="55"/>
      <c r="G25" s="61"/>
      <c r="H25" s="74">
        <v>2</v>
      </c>
      <c r="I25" s="55"/>
      <c r="J25" s="55"/>
      <c r="K25" s="55"/>
      <c r="L25" s="61"/>
      <c r="M25" s="75"/>
      <c r="N25" s="65"/>
      <c r="O25" s="62"/>
      <c r="P25" s="62"/>
      <c r="Q25" s="62"/>
      <c r="R25" s="63"/>
      <c r="S25" s="62"/>
      <c r="T25" s="62"/>
      <c r="U25" s="62"/>
      <c r="V25" s="62"/>
      <c r="W25" s="63"/>
      <c r="X25" s="58"/>
      <c r="Y25" s="58"/>
      <c r="Z25" s="58"/>
      <c r="AA25" s="58"/>
      <c r="AB25" s="57"/>
      <c r="AC25" s="58"/>
      <c r="AD25" s="58"/>
      <c r="AE25" s="58"/>
      <c r="AF25" s="58"/>
      <c r="AG25" s="57"/>
      <c r="AH25" s="43">
        <v>9</v>
      </c>
      <c r="AI25" s="25">
        <f t="shared" si="3"/>
        <v>9</v>
      </c>
      <c r="AJ25" s="25">
        <f t="shared" si="4"/>
        <v>0</v>
      </c>
      <c r="AK25" s="25">
        <f t="shared" si="5"/>
        <v>0</v>
      </c>
      <c r="AL25" s="25">
        <f t="shared" si="6"/>
        <v>0</v>
      </c>
      <c r="AM25" s="26">
        <f t="shared" si="7"/>
        <v>2</v>
      </c>
      <c r="AN25" s="82">
        <v>0.36</v>
      </c>
      <c r="AO25" s="82">
        <v>0.4</v>
      </c>
      <c r="AP25" s="83">
        <v>2.4</v>
      </c>
      <c r="AQ25" s="14"/>
    </row>
    <row r="26" spans="1:43" ht="20.100000000000001" customHeight="1" x14ac:dyDescent="0.2">
      <c r="A26" s="12">
        <v>12</v>
      </c>
      <c r="B26" s="71" t="s">
        <v>45</v>
      </c>
      <c r="C26" s="13" t="s">
        <v>23</v>
      </c>
      <c r="D26" s="55"/>
      <c r="E26" s="55"/>
      <c r="F26" s="55"/>
      <c r="G26" s="61"/>
      <c r="H26" s="74"/>
      <c r="I26" s="55"/>
      <c r="J26" s="55"/>
      <c r="K26" s="55"/>
      <c r="L26" s="61"/>
      <c r="M26" s="75"/>
      <c r="N26" s="65">
        <v>6</v>
      </c>
      <c r="O26" s="65">
        <v>12</v>
      </c>
      <c r="P26" s="62"/>
      <c r="Q26" s="62"/>
      <c r="R26" s="57">
        <v>3</v>
      </c>
      <c r="S26" s="62"/>
      <c r="T26" s="62"/>
      <c r="U26" s="62"/>
      <c r="V26" s="62"/>
      <c r="W26" s="63"/>
      <c r="X26" s="58"/>
      <c r="Y26" s="58"/>
      <c r="Z26" s="58"/>
      <c r="AA26" s="58"/>
      <c r="AB26" s="57"/>
      <c r="AC26" s="58"/>
      <c r="AD26" s="58"/>
      <c r="AE26" s="58"/>
      <c r="AF26" s="58"/>
      <c r="AG26" s="57"/>
      <c r="AH26" s="43">
        <v>18</v>
      </c>
      <c r="AI26" s="25">
        <f t="shared" si="3"/>
        <v>6</v>
      </c>
      <c r="AJ26" s="25">
        <f t="shared" si="4"/>
        <v>12</v>
      </c>
      <c r="AK26" s="25">
        <f t="shared" si="5"/>
        <v>0</v>
      </c>
      <c r="AL26" s="25">
        <f t="shared" si="6"/>
        <v>0</v>
      </c>
      <c r="AM26" s="26">
        <f t="shared" si="7"/>
        <v>3</v>
      </c>
      <c r="AN26" s="82">
        <v>0.72</v>
      </c>
      <c r="AO26" s="82">
        <v>0.4</v>
      </c>
      <c r="AP26" s="83">
        <v>2.4</v>
      </c>
      <c r="AQ26" s="14"/>
    </row>
    <row r="27" spans="1:43" ht="20.100000000000001" customHeight="1" x14ac:dyDescent="0.2">
      <c r="A27" s="102" t="s">
        <v>91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4"/>
      <c r="AH27" s="46">
        <f>SUM(AH28:AH35)</f>
        <v>166</v>
      </c>
      <c r="AI27" s="46">
        <f>SUM(AI28:AI35)</f>
        <v>81</v>
      </c>
      <c r="AJ27" s="46">
        <f>SUM(AJ35,AJ34,AJ33,AJ32,AJ31,AJ30,AJ29,AM28)</f>
        <v>69</v>
      </c>
      <c r="AK27" s="46">
        <f>SUM(AK28:AK35)</f>
        <v>18</v>
      </c>
      <c r="AL27" s="46">
        <f>SUM(AL28:AL35)</f>
        <v>0</v>
      </c>
      <c r="AM27" s="46">
        <f>SUM(AM35,AM34,AM33,AM32,AM31,AM30,AM29,AM28)</f>
        <v>30</v>
      </c>
      <c r="AN27" s="80">
        <f>SUM(AN28:AN35)</f>
        <v>6.5200000000000005</v>
      </c>
      <c r="AO27" s="80">
        <f>SUM(AO28:AO35)</f>
        <v>4</v>
      </c>
      <c r="AP27" s="81">
        <f>AO27+AN27</f>
        <v>10.52</v>
      </c>
    </row>
    <row r="28" spans="1:43" ht="20.100000000000001" customHeight="1" x14ac:dyDescent="0.2">
      <c r="A28" s="12">
        <v>1</v>
      </c>
      <c r="B28" s="71" t="s">
        <v>29</v>
      </c>
      <c r="C28" s="13" t="s">
        <v>23</v>
      </c>
      <c r="D28" s="55"/>
      <c r="E28" s="55"/>
      <c r="F28" s="55">
        <v>18</v>
      </c>
      <c r="G28" s="55"/>
      <c r="H28" s="76">
        <v>2</v>
      </c>
      <c r="I28" s="55"/>
      <c r="J28" s="55"/>
      <c r="K28" s="55"/>
      <c r="L28" s="55"/>
      <c r="M28" s="74"/>
      <c r="N28" s="56"/>
      <c r="O28" s="56"/>
      <c r="P28" s="56"/>
      <c r="Q28" s="56"/>
      <c r="R28" s="57"/>
      <c r="S28" s="56"/>
      <c r="T28" s="56"/>
      <c r="U28" s="56"/>
      <c r="V28" s="56"/>
      <c r="W28" s="57"/>
      <c r="X28" s="58"/>
      <c r="Y28" s="58"/>
      <c r="Z28" s="58"/>
      <c r="AA28" s="58"/>
      <c r="AB28" s="57"/>
      <c r="AC28" s="58"/>
      <c r="AD28" s="58"/>
      <c r="AE28" s="58"/>
      <c r="AF28" s="58"/>
      <c r="AG28" s="57"/>
      <c r="AH28" s="43">
        <f>AI28+AJ28+AL28+AK28</f>
        <v>18</v>
      </c>
      <c r="AI28" s="25">
        <f t="shared" ref="AI28:AM28" si="8">D28+I28+N28+S28+X28+AC28</f>
        <v>0</v>
      </c>
      <c r="AJ28" s="25">
        <f t="shared" si="8"/>
        <v>0</v>
      </c>
      <c r="AK28" s="25">
        <f t="shared" si="8"/>
        <v>18</v>
      </c>
      <c r="AL28" s="25">
        <f t="shared" si="8"/>
        <v>0</v>
      </c>
      <c r="AM28" s="26">
        <f t="shared" si="8"/>
        <v>2</v>
      </c>
      <c r="AN28" s="82">
        <v>0.72</v>
      </c>
      <c r="AO28" s="82">
        <v>0.4</v>
      </c>
      <c r="AP28" s="83">
        <f t="shared" ref="AP28:AP35" si="9">AO28+AN28</f>
        <v>1.1200000000000001</v>
      </c>
    </row>
    <row r="29" spans="1:43" ht="20.100000000000001" customHeight="1" x14ac:dyDescent="0.2">
      <c r="A29" s="12">
        <v>2</v>
      </c>
      <c r="B29" s="71" t="s">
        <v>46</v>
      </c>
      <c r="C29" s="13" t="s">
        <v>23</v>
      </c>
      <c r="D29" s="59"/>
      <c r="E29" s="55"/>
      <c r="F29" s="55"/>
      <c r="G29" s="55"/>
      <c r="H29" s="74"/>
      <c r="I29" s="55">
        <v>9</v>
      </c>
      <c r="J29" s="55">
        <v>9</v>
      </c>
      <c r="K29" s="55"/>
      <c r="L29" s="55"/>
      <c r="M29" s="74">
        <v>2</v>
      </c>
      <c r="N29" s="56"/>
      <c r="O29" s="56"/>
      <c r="P29" s="56"/>
      <c r="Q29" s="56"/>
      <c r="R29" s="57"/>
      <c r="S29" s="56"/>
      <c r="T29" s="56"/>
      <c r="U29" s="56"/>
      <c r="V29" s="56"/>
      <c r="W29" s="57"/>
      <c r="X29" s="58"/>
      <c r="Y29" s="58"/>
      <c r="Z29" s="58"/>
      <c r="AA29" s="58"/>
      <c r="AB29" s="57"/>
      <c r="AC29" s="58"/>
      <c r="AD29" s="58"/>
      <c r="AE29" s="58"/>
      <c r="AF29" s="58"/>
      <c r="AG29" s="57"/>
      <c r="AH29" s="43">
        <f t="shared" si="1"/>
        <v>18</v>
      </c>
      <c r="AI29" s="25">
        <f t="shared" ref="AI29:AI35" si="10">D29+I29+N29+S29+X29+AC29</f>
        <v>9</v>
      </c>
      <c r="AJ29" s="25">
        <f t="shared" ref="AJ29:AJ35" si="11">E29+J29+O29+T29+Y29+AD29</f>
        <v>9</v>
      </c>
      <c r="AK29" s="25">
        <f t="shared" ref="AK29:AK35" si="12">F29+K29+P29+U29+Z29+AE29</f>
        <v>0</v>
      </c>
      <c r="AL29" s="25">
        <f t="shared" ref="AL29:AL35" si="13">G29+L29+Q29+V29+AA29+AF29</f>
        <v>0</v>
      </c>
      <c r="AM29" s="26">
        <f t="shared" ref="AM29:AM35" si="14">H29+M29+R29+W29+AB29+AG29</f>
        <v>2</v>
      </c>
      <c r="AN29" s="82">
        <v>0.72</v>
      </c>
      <c r="AO29" s="82">
        <v>0.4</v>
      </c>
      <c r="AP29" s="83">
        <f t="shared" si="9"/>
        <v>1.1200000000000001</v>
      </c>
    </row>
    <row r="30" spans="1:43" ht="20.100000000000001" customHeight="1" x14ac:dyDescent="0.2">
      <c r="A30" s="12">
        <v>3</v>
      </c>
      <c r="B30" s="71" t="s">
        <v>47</v>
      </c>
      <c r="C30" s="13" t="s">
        <v>23</v>
      </c>
      <c r="D30" s="55"/>
      <c r="E30" s="55">
        <v>18</v>
      </c>
      <c r="F30" s="55"/>
      <c r="G30" s="55"/>
      <c r="H30" s="74">
        <v>2</v>
      </c>
      <c r="I30" s="55"/>
      <c r="J30" s="55">
        <v>18</v>
      </c>
      <c r="K30" s="55"/>
      <c r="L30" s="55"/>
      <c r="M30" s="74">
        <v>2</v>
      </c>
      <c r="N30" s="56"/>
      <c r="O30" s="56">
        <v>18</v>
      </c>
      <c r="P30" s="56"/>
      <c r="Q30" s="56"/>
      <c r="R30" s="57">
        <v>2</v>
      </c>
      <c r="S30" s="56"/>
      <c r="T30" s="56"/>
      <c r="U30" s="56"/>
      <c r="V30" s="56"/>
      <c r="W30" s="57"/>
      <c r="X30" s="58"/>
      <c r="Y30" s="58"/>
      <c r="Z30" s="58"/>
      <c r="AA30" s="58"/>
      <c r="AB30" s="57"/>
      <c r="AC30" s="58"/>
      <c r="AD30" s="58"/>
      <c r="AE30" s="58"/>
      <c r="AF30" s="58"/>
      <c r="AG30" s="57"/>
      <c r="AH30" s="43">
        <f t="shared" si="1"/>
        <v>54</v>
      </c>
      <c r="AI30" s="25">
        <f t="shared" si="10"/>
        <v>0</v>
      </c>
      <c r="AJ30" s="25">
        <f t="shared" si="11"/>
        <v>54</v>
      </c>
      <c r="AK30" s="25">
        <f t="shared" si="12"/>
        <v>0</v>
      </c>
      <c r="AL30" s="25">
        <f t="shared" si="13"/>
        <v>0</v>
      </c>
      <c r="AM30" s="26">
        <f t="shared" si="14"/>
        <v>6</v>
      </c>
      <c r="AN30" s="82">
        <v>2.16</v>
      </c>
      <c r="AO30" s="82">
        <v>1.2</v>
      </c>
      <c r="AP30" s="83">
        <f t="shared" si="9"/>
        <v>3.3600000000000003</v>
      </c>
    </row>
    <row r="31" spans="1:43" ht="20.100000000000001" customHeight="1" x14ac:dyDescent="0.2">
      <c r="A31" s="12">
        <v>4</v>
      </c>
      <c r="B31" s="71" t="s">
        <v>30</v>
      </c>
      <c r="C31" s="13" t="s">
        <v>23</v>
      </c>
      <c r="D31" s="55"/>
      <c r="E31" s="55">
        <v>4</v>
      </c>
      <c r="F31" s="55"/>
      <c r="G31" s="55"/>
      <c r="H31" s="74">
        <v>0</v>
      </c>
      <c r="I31" s="55"/>
      <c r="J31" s="55"/>
      <c r="K31" s="55"/>
      <c r="L31" s="55"/>
      <c r="M31" s="74"/>
      <c r="N31" s="66"/>
      <c r="O31" s="56"/>
      <c r="P31" s="56"/>
      <c r="Q31" s="56"/>
      <c r="R31" s="57"/>
      <c r="S31" s="56"/>
      <c r="T31" s="56"/>
      <c r="U31" s="56"/>
      <c r="V31" s="56"/>
      <c r="W31" s="57"/>
      <c r="X31" s="58"/>
      <c r="Y31" s="58"/>
      <c r="Z31" s="58"/>
      <c r="AA31" s="58"/>
      <c r="AB31" s="57"/>
      <c r="AC31" s="58"/>
      <c r="AD31" s="58"/>
      <c r="AE31" s="58"/>
      <c r="AF31" s="58"/>
      <c r="AG31" s="57"/>
      <c r="AH31" s="43">
        <v>4</v>
      </c>
      <c r="AI31" s="25">
        <f t="shared" si="10"/>
        <v>0</v>
      </c>
      <c r="AJ31" s="25">
        <f t="shared" si="11"/>
        <v>4</v>
      </c>
      <c r="AK31" s="25">
        <f t="shared" si="12"/>
        <v>0</v>
      </c>
      <c r="AL31" s="25">
        <f t="shared" si="13"/>
        <v>0</v>
      </c>
      <c r="AM31" s="26">
        <f t="shared" si="14"/>
        <v>0</v>
      </c>
      <c r="AN31" s="82">
        <v>0</v>
      </c>
      <c r="AO31" s="82">
        <v>0</v>
      </c>
      <c r="AP31" s="83">
        <f t="shared" si="9"/>
        <v>0</v>
      </c>
    </row>
    <row r="32" spans="1:43" ht="20.100000000000001" customHeight="1" x14ac:dyDescent="0.2">
      <c r="A32" s="12">
        <v>5</v>
      </c>
      <c r="B32" s="71" t="s">
        <v>97</v>
      </c>
      <c r="C32" s="13" t="s">
        <v>23</v>
      </c>
      <c r="D32" s="55">
        <v>9</v>
      </c>
      <c r="E32" s="55"/>
      <c r="F32" s="55"/>
      <c r="G32" s="55"/>
      <c r="H32" s="74">
        <v>1</v>
      </c>
      <c r="I32" s="55"/>
      <c r="J32" s="55"/>
      <c r="K32" s="55"/>
      <c r="L32" s="55"/>
      <c r="M32" s="74"/>
      <c r="N32" s="66"/>
      <c r="O32" s="56"/>
      <c r="P32" s="56"/>
      <c r="Q32" s="56"/>
      <c r="R32" s="57"/>
      <c r="S32" s="56"/>
      <c r="T32" s="56"/>
      <c r="U32" s="56"/>
      <c r="V32" s="56"/>
      <c r="W32" s="57"/>
      <c r="X32" s="58"/>
      <c r="Y32" s="58"/>
      <c r="Z32" s="58"/>
      <c r="AA32" s="58"/>
      <c r="AB32" s="57"/>
      <c r="AC32" s="58"/>
      <c r="AD32" s="58"/>
      <c r="AE32" s="58"/>
      <c r="AF32" s="58"/>
      <c r="AG32" s="57"/>
      <c r="AH32" s="43">
        <f t="shared" si="1"/>
        <v>9</v>
      </c>
      <c r="AI32" s="25">
        <f t="shared" si="10"/>
        <v>9</v>
      </c>
      <c r="AJ32" s="25">
        <f t="shared" si="11"/>
        <v>0</v>
      </c>
      <c r="AK32" s="25">
        <f t="shared" si="12"/>
        <v>0</v>
      </c>
      <c r="AL32" s="25">
        <f t="shared" si="13"/>
        <v>0</v>
      </c>
      <c r="AM32" s="26">
        <f t="shared" si="14"/>
        <v>1</v>
      </c>
      <c r="AN32" s="82">
        <v>0.36</v>
      </c>
      <c r="AO32" s="82">
        <v>0.4</v>
      </c>
      <c r="AP32" s="83">
        <f t="shared" si="9"/>
        <v>0.76</v>
      </c>
    </row>
    <row r="33" spans="1:42" ht="20.100000000000001" customHeight="1" x14ac:dyDescent="0.2">
      <c r="A33" s="12">
        <v>6</v>
      </c>
      <c r="B33" s="71" t="s">
        <v>98</v>
      </c>
      <c r="C33" s="13" t="s">
        <v>23</v>
      </c>
      <c r="D33" s="55">
        <v>9</v>
      </c>
      <c r="E33" s="55"/>
      <c r="F33" s="55"/>
      <c r="G33" s="55"/>
      <c r="H33" s="74">
        <v>1</v>
      </c>
      <c r="I33" s="55"/>
      <c r="J33" s="55"/>
      <c r="K33" s="55"/>
      <c r="L33" s="55"/>
      <c r="M33" s="74"/>
      <c r="N33" s="56"/>
      <c r="O33" s="56"/>
      <c r="P33" s="56"/>
      <c r="Q33" s="56"/>
      <c r="R33" s="57"/>
      <c r="S33" s="56"/>
      <c r="T33" s="56"/>
      <c r="U33" s="56"/>
      <c r="V33" s="56"/>
      <c r="W33" s="57"/>
      <c r="X33" s="58"/>
      <c r="Y33" s="58"/>
      <c r="Z33" s="58"/>
      <c r="AA33" s="58"/>
      <c r="AB33" s="57"/>
      <c r="AC33" s="58"/>
      <c r="AD33" s="58"/>
      <c r="AE33" s="58"/>
      <c r="AF33" s="58"/>
      <c r="AG33" s="57"/>
      <c r="AH33" s="43">
        <f t="shared" si="1"/>
        <v>9</v>
      </c>
      <c r="AI33" s="25">
        <f t="shared" si="10"/>
        <v>9</v>
      </c>
      <c r="AJ33" s="25">
        <f t="shared" si="11"/>
        <v>0</v>
      </c>
      <c r="AK33" s="25">
        <f t="shared" si="12"/>
        <v>0</v>
      </c>
      <c r="AL33" s="25">
        <f t="shared" si="13"/>
        <v>0</v>
      </c>
      <c r="AM33" s="26">
        <f t="shared" si="14"/>
        <v>1</v>
      </c>
      <c r="AN33" s="82">
        <v>0.4</v>
      </c>
      <c r="AO33" s="82">
        <v>0.4</v>
      </c>
      <c r="AP33" s="83">
        <f t="shared" si="9"/>
        <v>0.8</v>
      </c>
    </row>
    <row r="34" spans="1:42" ht="20.100000000000001" customHeight="1" x14ac:dyDescent="0.2">
      <c r="A34" s="12">
        <v>7</v>
      </c>
      <c r="B34" s="71" t="s">
        <v>27</v>
      </c>
      <c r="C34" s="13" t="s">
        <v>23</v>
      </c>
      <c r="D34" s="55"/>
      <c r="E34" s="55"/>
      <c r="F34" s="55"/>
      <c r="G34" s="55"/>
      <c r="H34" s="74"/>
      <c r="I34" s="55"/>
      <c r="J34" s="55"/>
      <c r="K34" s="55"/>
      <c r="L34" s="55"/>
      <c r="M34" s="74"/>
      <c r="N34" s="56"/>
      <c r="O34" s="56"/>
      <c r="P34" s="56"/>
      <c r="Q34" s="56"/>
      <c r="R34" s="57"/>
      <c r="S34" s="56">
        <v>18</v>
      </c>
      <c r="T34" s="56"/>
      <c r="U34" s="56"/>
      <c r="V34" s="56"/>
      <c r="W34" s="57">
        <v>2</v>
      </c>
      <c r="X34" s="58">
        <v>18</v>
      </c>
      <c r="Y34" s="58"/>
      <c r="Z34" s="58"/>
      <c r="AA34" s="58"/>
      <c r="AB34" s="57">
        <v>2</v>
      </c>
      <c r="AC34" s="58">
        <v>18</v>
      </c>
      <c r="AD34" s="58"/>
      <c r="AE34" s="58"/>
      <c r="AF34" s="58"/>
      <c r="AG34" s="57">
        <v>4</v>
      </c>
      <c r="AH34" s="43">
        <f t="shared" si="1"/>
        <v>54</v>
      </c>
      <c r="AI34" s="25">
        <f t="shared" si="10"/>
        <v>54</v>
      </c>
      <c r="AJ34" s="25">
        <f t="shared" si="11"/>
        <v>0</v>
      </c>
      <c r="AK34" s="25">
        <f t="shared" si="12"/>
        <v>0</v>
      </c>
      <c r="AL34" s="25">
        <f t="shared" si="13"/>
        <v>0</v>
      </c>
      <c r="AM34" s="26">
        <f t="shared" si="14"/>
        <v>8</v>
      </c>
      <c r="AN34" s="82">
        <v>2.16</v>
      </c>
      <c r="AO34" s="82">
        <v>1.2</v>
      </c>
      <c r="AP34" s="83">
        <f t="shared" si="9"/>
        <v>3.3600000000000003</v>
      </c>
    </row>
    <row r="35" spans="1:42" ht="20.100000000000001" customHeight="1" x14ac:dyDescent="0.2">
      <c r="A35" s="12">
        <v>8</v>
      </c>
      <c r="B35" s="71" t="s">
        <v>28</v>
      </c>
      <c r="C35" s="13"/>
      <c r="D35" s="55"/>
      <c r="E35" s="55"/>
      <c r="F35" s="55"/>
      <c r="G35" s="55"/>
      <c r="H35" s="74"/>
      <c r="I35" s="55"/>
      <c r="J35" s="55"/>
      <c r="K35" s="55"/>
      <c r="L35" s="55"/>
      <c r="M35" s="74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8"/>
      <c r="Y35" s="58"/>
      <c r="Z35" s="58"/>
      <c r="AA35" s="58"/>
      <c r="AB35" s="57"/>
      <c r="AC35" s="58"/>
      <c r="AD35" s="58"/>
      <c r="AE35" s="58"/>
      <c r="AF35" s="58"/>
      <c r="AG35" s="57">
        <v>10</v>
      </c>
      <c r="AH35" s="43">
        <f t="shared" si="1"/>
        <v>0</v>
      </c>
      <c r="AI35" s="25">
        <f t="shared" si="10"/>
        <v>0</v>
      </c>
      <c r="AJ35" s="25">
        <f t="shared" si="11"/>
        <v>0</v>
      </c>
      <c r="AK35" s="25">
        <f t="shared" si="12"/>
        <v>0</v>
      </c>
      <c r="AL35" s="25">
        <f t="shared" si="13"/>
        <v>0</v>
      </c>
      <c r="AM35" s="26">
        <f t="shared" si="14"/>
        <v>10</v>
      </c>
      <c r="AN35" s="82">
        <v>0</v>
      </c>
      <c r="AO35" s="82">
        <v>0</v>
      </c>
      <c r="AP35" s="83">
        <f t="shared" si="9"/>
        <v>0</v>
      </c>
    </row>
    <row r="36" spans="1:42" ht="20.100000000000001" customHeight="1" x14ac:dyDescent="0.2">
      <c r="A36" s="102" t="s">
        <v>92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46">
        <f>SUM(AH37:AH39)</f>
        <v>54</v>
      </c>
      <c r="AI36" s="46">
        <f>SUM(AI37:AI39)</f>
        <v>18</v>
      </c>
      <c r="AJ36" s="46">
        <f>SUM(AJ37:AJ39)</f>
        <v>36</v>
      </c>
      <c r="AK36" s="46">
        <f>SUM(AK37:AK39)</f>
        <v>0</v>
      </c>
      <c r="AL36" s="46">
        <f>SUM(AL37:AL39)</f>
        <v>0</v>
      </c>
      <c r="AM36" s="23">
        <f>SUM(AM39,AM38,AM37)</f>
        <v>11</v>
      </c>
      <c r="AN36" s="80">
        <f>SUM(AN37:AN39)</f>
        <v>2.16</v>
      </c>
      <c r="AO36" s="80">
        <f>SUM(AO37:AO39)</f>
        <v>1.2000000000000002</v>
      </c>
      <c r="AP36" s="81">
        <f>AO36+AN36</f>
        <v>3.3600000000000003</v>
      </c>
    </row>
    <row r="37" spans="1:42" ht="20.100000000000001" customHeight="1" x14ac:dyDescent="0.2">
      <c r="A37" s="12">
        <v>1</v>
      </c>
      <c r="B37" s="71" t="s">
        <v>48</v>
      </c>
      <c r="C37" s="13" t="s">
        <v>24</v>
      </c>
      <c r="D37" s="61"/>
      <c r="E37" s="55"/>
      <c r="F37" s="55"/>
      <c r="G37" s="55"/>
      <c r="H37" s="74"/>
      <c r="I37" s="55">
        <v>9</v>
      </c>
      <c r="J37" s="55">
        <v>9</v>
      </c>
      <c r="K37" s="55"/>
      <c r="L37" s="55"/>
      <c r="M37" s="74">
        <v>4</v>
      </c>
      <c r="N37" s="56"/>
      <c r="O37" s="66"/>
      <c r="P37" s="56"/>
      <c r="Q37" s="56"/>
      <c r="R37" s="57"/>
      <c r="S37" s="56"/>
      <c r="T37" s="56"/>
      <c r="U37" s="56"/>
      <c r="V37" s="56"/>
      <c r="W37" s="57"/>
      <c r="X37" s="58"/>
      <c r="Y37" s="58"/>
      <c r="Z37" s="58"/>
      <c r="AA37" s="58"/>
      <c r="AB37" s="57"/>
      <c r="AC37" s="58"/>
      <c r="AD37" s="58"/>
      <c r="AE37" s="58"/>
      <c r="AF37" s="58"/>
      <c r="AG37" s="57"/>
      <c r="AH37" s="43">
        <f>AI37+AJ37+AL37</f>
        <v>18</v>
      </c>
      <c r="AI37" s="25">
        <f t="shared" ref="AI37:AM37" si="15">D37+I37+N37+S37+X37+AC37</f>
        <v>9</v>
      </c>
      <c r="AJ37" s="25">
        <f t="shared" si="15"/>
        <v>9</v>
      </c>
      <c r="AK37" s="25">
        <f t="shared" si="15"/>
        <v>0</v>
      </c>
      <c r="AL37" s="25">
        <f t="shared" si="15"/>
        <v>0</v>
      </c>
      <c r="AM37" s="26">
        <f t="shared" si="15"/>
        <v>4</v>
      </c>
      <c r="AN37" s="82">
        <v>0.72</v>
      </c>
      <c r="AO37" s="82">
        <v>0.4</v>
      </c>
      <c r="AP37" s="83">
        <f>AO37+AN37</f>
        <v>1.1200000000000001</v>
      </c>
    </row>
    <row r="38" spans="1:42" ht="20.100000000000001" customHeight="1" x14ac:dyDescent="0.2">
      <c r="A38" s="12">
        <v>2</v>
      </c>
      <c r="B38" s="71" t="s">
        <v>26</v>
      </c>
      <c r="C38" s="13" t="s">
        <v>24</v>
      </c>
      <c r="D38" s="55">
        <v>9</v>
      </c>
      <c r="E38" s="55">
        <v>9</v>
      </c>
      <c r="F38" s="55"/>
      <c r="G38" s="55"/>
      <c r="H38" s="74">
        <v>4</v>
      </c>
      <c r="I38" s="55"/>
      <c r="J38" s="55"/>
      <c r="K38" s="55"/>
      <c r="L38" s="55"/>
      <c r="M38" s="74"/>
      <c r="N38" s="56"/>
      <c r="O38" s="56"/>
      <c r="P38" s="56"/>
      <c r="Q38" s="56"/>
      <c r="R38" s="57"/>
      <c r="S38" s="56"/>
      <c r="T38" s="56"/>
      <c r="U38" s="56"/>
      <c r="V38" s="56"/>
      <c r="W38" s="57"/>
      <c r="X38" s="58"/>
      <c r="Y38" s="58"/>
      <c r="Z38" s="58"/>
      <c r="AA38" s="58"/>
      <c r="AB38" s="57"/>
      <c r="AC38" s="58"/>
      <c r="AD38" s="58"/>
      <c r="AE38" s="58"/>
      <c r="AF38" s="58"/>
      <c r="AG38" s="57"/>
      <c r="AH38" s="43">
        <f>AI38+AJ38+AK38</f>
        <v>18</v>
      </c>
      <c r="AI38" s="25">
        <f t="shared" ref="AI38:AI39" si="16">D38+I38+N38+S38+X38+AC38</f>
        <v>9</v>
      </c>
      <c r="AJ38" s="25">
        <f t="shared" ref="AJ38:AJ39" si="17">E38+J38+O38+T38+Y38+AD38</f>
        <v>9</v>
      </c>
      <c r="AK38" s="25">
        <f t="shared" ref="AK38:AK39" si="18">F38+K38+P38+U38+Z38+AE38</f>
        <v>0</v>
      </c>
      <c r="AL38" s="25">
        <f t="shared" ref="AL38:AL39" si="19">G38+L38+Q38+V38+AA38+AF38</f>
        <v>0</v>
      </c>
      <c r="AM38" s="26">
        <f t="shared" ref="AM38:AM39" si="20">H38+M38+R38+W38+AB38+AG38</f>
        <v>4</v>
      </c>
      <c r="AN38" s="82">
        <v>0.72</v>
      </c>
      <c r="AO38" s="82">
        <v>0.4</v>
      </c>
      <c r="AP38" s="83">
        <f>AO38+AN38</f>
        <v>1.1200000000000001</v>
      </c>
    </row>
    <row r="39" spans="1:42" ht="20.100000000000001" customHeight="1" x14ac:dyDescent="0.2">
      <c r="A39" s="12">
        <v>3</v>
      </c>
      <c r="B39" s="71" t="s">
        <v>49</v>
      </c>
      <c r="C39" s="13" t="s">
        <v>23</v>
      </c>
      <c r="D39" s="55"/>
      <c r="E39" s="55"/>
      <c r="F39" s="55"/>
      <c r="G39" s="55"/>
      <c r="H39" s="74"/>
      <c r="I39" s="55"/>
      <c r="J39" s="55">
        <v>18</v>
      </c>
      <c r="K39" s="55"/>
      <c r="L39" s="55"/>
      <c r="M39" s="74">
        <v>3</v>
      </c>
      <c r="N39" s="56"/>
      <c r="O39" s="56"/>
      <c r="P39" s="56"/>
      <c r="Q39" s="56"/>
      <c r="R39" s="57"/>
      <c r="S39" s="56"/>
      <c r="T39" s="56"/>
      <c r="U39" s="56"/>
      <c r="V39" s="56"/>
      <c r="W39" s="57"/>
      <c r="X39" s="58"/>
      <c r="Y39" s="58"/>
      <c r="Z39" s="58"/>
      <c r="AA39" s="58"/>
      <c r="AB39" s="57"/>
      <c r="AC39" s="58"/>
      <c r="AD39" s="58"/>
      <c r="AE39" s="58"/>
      <c r="AF39" s="58"/>
      <c r="AG39" s="57"/>
      <c r="AH39" s="43">
        <f>AI39+AJ39+AL39</f>
        <v>18</v>
      </c>
      <c r="AI39" s="25">
        <f t="shared" si="16"/>
        <v>0</v>
      </c>
      <c r="AJ39" s="25">
        <f t="shared" si="17"/>
        <v>18</v>
      </c>
      <c r="AK39" s="25">
        <f t="shared" si="18"/>
        <v>0</v>
      </c>
      <c r="AL39" s="25">
        <f t="shared" si="19"/>
        <v>0</v>
      </c>
      <c r="AM39" s="26">
        <f t="shared" si="20"/>
        <v>3</v>
      </c>
      <c r="AN39" s="82">
        <v>0.72</v>
      </c>
      <c r="AO39" s="82">
        <v>0.4</v>
      </c>
      <c r="AP39" s="83">
        <v>1.1200000000000001</v>
      </c>
    </row>
    <row r="40" spans="1:42" ht="20.100000000000001" customHeight="1" x14ac:dyDescent="0.2">
      <c r="A40" s="102" t="s">
        <v>93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46">
        <f>SUM(AH41:AH44)</f>
        <v>81</v>
      </c>
      <c r="AI40" s="46">
        <f>SUM(AI41:AI44)</f>
        <v>45</v>
      </c>
      <c r="AJ40" s="46">
        <f>SUM(AJ41:AJ44)</f>
        <v>36</v>
      </c>
      <c r="AK40" s="46">
        <f>SUM(AK41:AK44)</f>
        <v>0</v>
      </c>
      <c r="AL40" s="46">
        <f>SUM(AL41:AL44)</f>
        <v>0</v>
      </c>
      <c r="AM40" s="23">
        <f>SUM(AM44,AM43,AM42,AM41)</f>
        <v>13</v>
      </c>
      <c r="AN40" s="80">
        <f>SUM(AN41:AN44)</f>
        <v>3.2199999999999998</v>
      </c>
      <c r="AO40" s="80">
        <f>SUM(AO41:AO44)</f>
        <v>1.6</v>
      </c>
      <c r="AP40" s="81">
        <f>AN40+AO40</f>
        <v>4.82</v>
      </c>
    </row>
    <row r="41" spans="1:42" ht="20.100000000000001" customHeight="1" x14ac:dyDescent="0.2">
      <c r="A41" s="12">
        <v>1</v>
      </c>
      <c r="B41" s="71" t="s">
        <v>50</v>
      </c>
      <c r="C41" s="13" t="s">
        <v>24</v>
      </c>
      <c r="D41" s="55">
        <v>18</v>
      </c>
      <c r="E41" s="55">
        <v>18</v>
      </c>
      <c r="F41" s="55"/>
      <c r="G41" s="55"/>
      <c r="H41" s="57">
        <v>5</v>
      </c>
      <c r="I41" s="55"/>
      <c r="J41" s="55"/>
      <c r="K41" s="55"/>
      <c r="L41" s="55"/>
      <c r="M41" s="57"/>
      <c r="N41" s="56"/>
      <c r="O41" s="56"/>
      <c r="P41" s="56"/>
      <c r="Q41" s="56"/>
      <c r="R41" s="57"/>
      <c r="S41" s="56"/>
      <c r="T41" s="56"/>
      <c r="U41" s="56"/>
      <c r="V41" s="56"/>
      <c r="W41" s="57"/>
      <c r="X41" s="58"/>
      <c r="Y41" s="58"/>
      <c r="Z41" s="58"/>
      <c r="AA41" s="58"/>
      <c r="AB41" s="57"/>
      <c r="AC41" s="58"/>
      <c r="AD41" s="58"/>
      <c r="AE41" s="58"/>
      <c r="AF41" s="58"/>
      <c r="AG41" s="57"/>
      <c r="AH41" s="43">
        <f t="shared" si="1"/>
        <v>36</v>
      </c>
      <c r="AI41" s="25">
        <f t="shared" ref="AI41:AM41" si="21">D41+I41+N41+S41+X41+AC41</f>
        <v>18</v>
      </c>
      <c r="AJ41" s="25">
        <f t="shared" si="21"/>
        <v>18</v>
      </c>
      <c r="AK41" s="25">
        <f t="shared" si="21"/>
        <v>0</v>
      </c>
      <c r="AL41" s="25">
        <f t="shared" si="21"/>
        <v>0</v>
      </c>
      <c r="AM41" s="26">
        <f t="shared" si="21"/>
        <v>5</v>
      </c>
      <c r="AN41" s="82">
        <v>1.44</v>
      </c>
      <c r="AO41" s="82">
        <v>0.4</v>
      </c>
      <c r="AP41" s="83">
        <f>AO41+AN41</f>
        <v>1.8399999999999999</v>
      </c>
    </row>
    <row r="42" spans="1:42" ht="20.100000000000001" customHeight="1" x14ac:dyDescent="0.2">
      <c r="A42" s="12">
        <v>2</v>
      </c>
      <c r="B42" s="71" t="s">
        <v>51</v>
      </c>
      <c r="C42" s="13" t="s">
        <v>23</v>
      </c>
      <c r="D42" s="55"/>
      <c r="E42" s="55"/>
      <c r="F42" s="55"/>
      <c r="G42" s="55"/>
      <c r="H42" s="57"/>
      <c r="I42" s="55"/>
      <c r="J42" s="55"/>
      <c r="K42" s="55"/>
      <c r="L42" s="55"/>
      <c r="M42" s="57"/>
      <c r="N42" s="56">
        <v>9</v>
      </c>
      <c r="O42" s="56">
        <v>9</v>
      </c>
      <c r="P42" s="56"/>
      <c r="Q42" s="56"/>
      <c r="R42" s="57">
        <v>3</v>
      </c>
      <c r="S42" s="56"/>
      <c r="T42" s="56"/>
      <c r="U42" s="56"/>
      <c r="V42" s="56"/>
      <c r="W42" s="57"/>
      <c r="X42" s="58"/>
      <c r="Y42" s="58"/>
      <c r="Z42" s="58"/>
      <c r="AA42" s="58"/>
      <c r="AB42" s="57"/>
      <c r="AC42" s="58"/>
      <c r="AD42" s="58"/>
      <c r="AE42" s="58"/>
      <c r="AF42" s="58"/>
      <c r="AG42" s="57"/>
      <c r="AH42" s="43">
        <f t="shared" si="1"/>
        <v>18</v>
      </c>
      <c r="AI42" s="25">
        <f t="shared" ref="AI42:AI44" si="22">D42+I42+N42+S42+X42+AC42</f>
        <v>9</v>
      </c>
      <c r="AJ42" s="25">
        <f t="shared" ref="AJ42:AJ44" si="23">E42+J42+O42+T42+Y42+AD42</f>
        <v>9</v>
      </c>
      <c r="AK42" s="25">
        <f t="shared" ref="AK42:AK44" si="24">F42+K42+P42+U42+Z42+AE42</f>
        <v>0</v>
      </c>
      <c r="AL42" s="25">
        <f t="shared" ref="AL42:AL44" si="25">G42+L42+Q42+V42+AA42+AF42</f>
        <v>0</v>
      </c>
      <c r="AM42" s="26">
        <f t="shared" ref="AM42:AM44" si="26">H42+M42+R42+W42+AB42+AG42</f>
        <v>3</v>
      </c>
      <c r="AN42" s="82">
        <v>0.7</v>
      </c>
      <c r="AO42" s="82">
        <v>0.4</v>
      </c>
      <c r="AP42" s="83">
        <f>AO42+AN42</f>
        <v>1.1000000000000001</v>
      </c>
    </row>
    <row r="43" spans="1:42" ht="20.100000000000001" customHeight="1" x14ac:dyDescent="0.2">
      <c r="A43" s="12">
        <v>3</v>
      </c>
      <c r="B43" s="71" t="s">
        <v>52</v>
      </c>
      <c r="C43" s="13" t="s">
        <v>23</v>
      </c>
      <c r="D43" s="55"/>
      <c r="E43" s="55"/>
      <c r="F43" s="55"/>
      <c r="G43" s="55"/>
      <c r="H43" s="57"/>
      <c r="I43" s="55">
        <v>9</v>
      </c>
      <c r="J43" s="55"/>
      <c r="K43" s="55"/>
      <c r="L43" s="55"/>
      <c r="M43" s="57">
        <v>2</v>
      </c>
      <c r="N43" s="56"/>
      <c r="O43" s="56"/>
      <c r="P43" s="56"/>
      <c r="Q43" s="56"/>
      <c r="R43" s="57"/>
      <c r="S43" s="56"/>
      <c r="T43" s="56"/>
      <c r="U43" s="56"/>
      <c r="V43" s="56"/>
      <c r="W43" s="57"/>
      <c r="X43" s="58"/>
      <c r="Y43" s="58"/>
      <c r="Z43" s="58"/>
      <c r="AA43" s="58"/>
      <c r="AB43" s="57"/>
      <c r="AC43" s="58"/>
      <c r="AD43" s="58"/>
      <c r="AE43" s="58"/>
      <c r="AF43" s="58"/>
      <c r="AG43" s="57"/>
      <c r="AH43" s="43">
        <f t="shared" si="1"/>
        <v>9</v>
      </c>
      <c r="AI43" s="25">
        <f t="shared" si="22"/>
        <v>9</v>
      </c>
      <c r="AJ43" s="25">
        <f t="shared" si="23"/>
        <v>0</v>
      </c>
      <c r="AK43" s="25">
        <f t="shared" si="24"/>
        <v>0</v>
      </c>
      <c r="AL43" s="25">
        <f t="shared" si="25"/>
        <v>0</v>
      </c>
      <c r="AM43" s="26">
        <f t="shared" si="26"/>
        <v>2</v>
      </c>
      <c r="AN43" s="82">
        <v>0.36</v>
      </c>
      <c r="AO43" s="82">
        <v>0.4</v>
      </c>
      <c r="AP43" s="83">
        <f>AO43+AN43</f>
        <v>0.76</v>
      </c>
    </row>
    <row r="44" spans="1:42" ht="20.100000000000001" customHeight="1" x14ac:dyDescent="0.2">
      <c r="A44" s="12">
        <v>4</v>
      </c>
      <c r="B44" s="71" t="s">
        <v>85</v>
      </c>
      <c r="C44" s="13" t="s">
        <v>23</v>
      </c>
      <c r="D44" s="55"/>
      <c r="E44" s="55"/>
      <c r="F44" s="55"/>
      <c r="G44" s="55"/>
      <c r="H44" s="57"/>
      <c r="I44" s="55">
        <v>9</v>
      </c>
      <c r="J44" s="55">
        <v>9</v>
      </c>
      <c r="K44" s="55"/>
      <c r="L44" s="55"/>
      <c r="M44" s="57">
        <v>3</v>
      </c>
      <c r="N44" s="56"/>
      <c r="O44" s="56"/>
      <c r="P44" s="56"/>
      <c r="Q44" s="56"/>
      <c r="R44" s="57"/>
      <c r="S44" s="56"/>
      <c r="T44" s="56"/>
      <c r="U44" s="56"/>
      <c r="V44" s="56"/>
      <c r="W44" s="57"/>
      <c r="X44" s="58"/>
      <c r="Y44" s="58"/>
      <c r="Z44" s="58"/>
      <c r="AA44" s="58"/>
      <c r="AB44" s="57"/>
      <c r="AC44" s="58"/>
      <c r="AD44" s="58"/>
      <c r="AE44" s="58"/>
      <c r="AF44" s="58"/>
      <c r="AG44" s="57"/>
      <c r="AH44" s="43">
        <f t="shared" si="1"/>
        <v>18</v>
      </c>
      <c r="AI44" s="25">
        <f t="shared" si="22"/>
        <v>9</v>
      </c>
      <c r="AJ44" s="25">
        <f t="shared" si="23"/>
        <v>9</v>
      </c>
      <c r="AK44" s="25">
        <f t="shared" si="24"/>
        <v>0</v>
      </c>
      <c r="AL44" s="25">
        <f t="shared" si="25"/>
        <v>0</v>
      </c>
      <c r="AM44" s="26">
        <f t="shared" si="26"/>
        <v>3</v>
      </c>
      <c r="AN44" s="82">
        <v>0.72</v>
      </c>
      <c r="AO44" s="82">
        <v>0.4</v>
      </c>
      <c r="AP44" s="83">
        <f>AO44+AN44</f>
        <v>1.1200000000000001</v>
      </c>
    </row>
    <row r="45" spans="1:42" ht="20.100000000000001" customHeight="1" x14ac:dyDescent="0.2">
      <c r="A45" s="102" t="s">
        <v>94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4"/>
      <c r="AH45" s="46">
        <f>AH46+AH47+AH48+AH49+AH50</f>
        <v>81</v>
      </c>
      <c r="AI45" s="46">
        <f>AI46+AI47+AI48+AI49+AI50</f>
        <v>36</v>
      </c>
      <c r="AJ45" s="46">
        <f>AJ46+AJ47+AJ48+AJ49+AJ50</f>
        <v>45</v>
      </c>
      <c r="AK45" s="46">
        <f>AK46+AK47+AK48+AK49+AK50</f>
        <v>0</v>
      </c>
      <c r="AL45" s="46">
        <f>AL46+AL47+AL48+AL49+AL50</f>
        <v>0</v>
      </c>
      <c r="AM45" s="23">
        <f>SUM(AM50,AM49,AM48,AM47,AM46)</f>
        <v>12</v>
      </c>
      <c r="AN45" s="80">
        <f>SUM(AN46:AN50)</f>
        <v>3.2199999999999998</v>
      </c>
      <c r="AO45" s="80">
        <f>SUM(AO46:AO50)</f>
        <v>2</v>
      </c>
      <c r="AP45" s="81">
        <f t="shared" ref="AP45:AP50" si="27">AN45+AO45</f>
        <v>5.22</v>
      </c>
    </row>
    <row r="46" spans="1:42" ht="20.100000000000001" customHeight="1" x14ac:dyDescent="0.2">
      <c r="A46" s="12">
        <v>1</v>
      </c>
      <c r="B46" s="71" t="s">
        <v>53</v>
      </c>
      <c r="C46" s="13" t="s">
        <v>23</v>
      </c>
      <c r="D46" s="55">
        <v>9</v>
      </c>
      <c r="E46" s="55"/>
      <c r="F46" s="55"/>
      <c r="G46" s="55"/>
      <c r="H46" s="74">
        <v>2</v>
      </c>
      <c r="I46" s="55"/>
      <c r="J46" s="55"/>
      <c r="K46" s="55"/>
      <c r="L46" s="67"/>
      <c r="M46" s="57"/>
      <c r="N46" s="56"/>
      <c r="O46" s="56"/>
      <c r="P46" s="56"/>
      <c r="Q46" s="56"/>
      <c r="R46" s="74"/>
      <c r="S46" s="56"/>
      <c r="T46" s="56"/>
      <c r="U46" s="56"/>
      <c r="V46" s="68"/>
      <c r="W46" s="57"/>
      <c r="X46" s="58"/>
      <c r="Y46" s="58"/>
      <c r="Z46" s="58"/>
      <c r="AA46" s="58"/>
      <c r="AB46" s="57"/>
      <c r="AC46" s="58"/>
      <c r="AD46" s="58"/>
      <c r="AE46" s="58"/>
      <c r="AF46" s="58"/>
      <c r="AG46" s="57"/>
      <c r="AH46" s="43">
        <f t="shared" si="1"/>
        <v>9</v>
      </c>
      <c r="AI46" s="25">
        <f t="shared" ref="AI46:AM46" si="28">D46+I46+N46+S46+X46+AC46</f>
        <v>9</v>
      </c>
      <c r="AJ46" s="25">
        <f t="shared" si="28"/>
        <v>0</v>
      </c>
      <c r="AK46" s="25">
        <f t="shared" si="28"/>
        <v>0</v>
      </c>
      <c r="AL46" s="25">
        <f t="shared" si="28"/>
        <v>0</v>
      </c>
      <c r="AM46" s="26">
        <f t="shared" si="28"/>
        <v>2</v>
      </c>
      <c r="AN46" s="82">
        <v>0.36</v>
      </c>
      <c r="AO46" s="82">
        <v>0.4</v>
      </c>
      <c r="AP46" s="83">
        <f t="shared" si="27"/>
        <v>0.76</v>
      </c>
    </row>
    <row r="47" spans="1:42" ht="20.100000000000001" customHeight="1" x14ac:dyDescent="0.2">
      <c r="A47" s="12">
        <v>2</v>
      </c>
      <c r="B47" s="71" t="s">
        <v>54</v>
      </c>
      <c r="C47" s="13" t="s">
        <v>23</v>
      </c>
      <c r="D47" s="55"/>
      <c r="E47" s="55"/>
      <c r="F47" s="55"/>
      <c r="G47" s="55"/>
      <c r="H47" s="74"/>
      <c r="I47" s="55"/>
      <c r="J47" s="55"/>
      <c r="K47" s="55"/>
      <c r="L47" s="67"/>
      <c r="M47" s="57"/>
      <c r="N47" s="56"/>
      <c r="O47" s="56"/>
      <c r="P47" s="56"/>
      <c r="Q47" s="56"/>
      <c r="R47" s="57"/>
      <c r="S47" s="56"/>
      <c r="T47" s="56"/>
      <c r="U47" s="56"/>
      <c r="V47" s="68"/>
      <c r="W47" s="57"/>
      <c r="X47" s="58"/>
      <c r="Y47" s="58"/>
      <c r="Z47" s="58"/>
      <c r="AA47" s="58"/>
      <c r="AB47" s="57"/>
      <c r="AC47" s="58"/>
      <c r="AD47" s="58">
        <v>18</v>
      </c>
      <c r="AE47" s="58"/>
      <c r="AF47" s="58"/>
      <c r="AG47" s="57">
        <v>2</v>
      </c>
      <c r="AH47" s="43">
        <f t="shared" si="1"/>
        <v>18</v>
      </c>
      <c r="AI47" s="25">
        <f t="shared" ref="AI47:AI50" si="29">D47+I47+N47+S47+X47+AC47</f>
        <v>0</v>
      </c>
      <c r="AJ47" s="25">
        <f t="shared" ref="AJ47:AJ50" si="30">E47+J47+O47+T47+Y47+AD47</f>
        <v>18</v>
      </c>
      <c r="AK47" s="25">
        <f t="shared" ref="AK47:AK50" si="31">F47+K47+P47+U47+Z47+AE47</f>
        <v>0</v>
      </c>
      <c r="AL47" s="25">
        <f t="shared" ref="AL47:AL50" si="32">G47+L47+Q47+V47+AA47+AF47</f>
        <v>0</v>
      </c>
      <c r="AM47" s="26">
        <f t="shared" ref="AM47:AM50" si="33">H47+M47+R47+W47+AB47+AG47</f>
        <v>2</v>
      </c>
      <c r="AN47" s="82">
        <v>0.72</v>
      </c>
      <c r="AO47" s="82">
        <v>0.4</v>
      </c>
      <c r="AP47" s="83">
        <f t="shared" si="27"/>
        <v>1.1200000000000001</v>
      </c>
    </row>
    <row r="48" spans="1:42" ht="20.100000000000001" customHeight="1" x14ac:dyDescent="0.2">
      <c r="A48" s="12">
        <v>3</v>
      </c>
      <c r="B48" s="71" t="s">
        <v>55</v>
      </c>
      <c r="C48" s="13" t="s">
        <v>23</v>
      </c>
      <c r="D48" s="55"/>
      <c r="E48" s="55"/>
      <c r="F48" s="55"/>
      <c r="G48" s="55"/>
      <c r="H48" s="57"/>
      <c r="I48" s="55"/>
      <c r="J48" s="55"/>
      <c r="K48" s="55"/>
      <c r="L48" s="55"/>
      <c r="M48" s="57"/>
      <c r="N48" s="56"/>
      <c r="O48" s="56"/>
      <c r="P48" s="56"/>
      <c r="Q48" s="56"/>
      <c r="R48" s="57"/>
      <c r="S48" s="56"/>
      <c r="T48" s="56">
        <v>9</v>
      </c>
      <c r="U48" s="56"/>
      <c r="V48" s="56"/>
      <c r="W48" s="57">
        <v>2</v>
      </c>
      <c r="X48" s="58"/>
      <c r="Y48" s="58"/>
      <c r="Z48" s="58"/>
      <c r="AA48" s="58"/>
      <c r="AB48" s="57"/>
      <c r="AC48" s="58"/>
      <c r="AD48" s="58"/>
      <c r="AE48" s="58"/>
      <c r="AF48" s="58"/>
      <c r="AG48" s="57"/>
      <c r="AH48" s="43">
        <f t="shared" si="1"/>
        <v>9</v>
      </c>
      <c r="AI48" s="25">
        <f t="shared" si="29"/>
        <v>0</v>
      </c>
      <c r="AJ48" s="25">
        <f t="shared" si="30"/>
        <v>9</v>
      </c>
      <c r="AK48" s="25">
        <f t="shared" si="31"/>
        <v>0</v>
      </c>
      <c r="AL48" s="25">
        <f t="shared" si="32"/>
        <v>0</v>
      </c>
      <c r="AM48" s="26">
        <f t="shared" si="33"/>
        <v>2</v>
      </c>
      <c r="AN48" s="82">
        <v>0.36</v>
      </c>
      <c r="AO48" s="82">
        <v>0.4</v>
      </c>
      <c r="AP48" s="83">
        <f t="shared" si="27"/>
        <v>0.76</v>
      </c>
    </row>
    <row r="49" spans="1:42" ht="20.100000000000001" customHeight="1" x14ac:dyDescent="0.2">
      <c r="A49" s="12">
        <v>4</v>
      </c>
      <c r="B49" s="71" t="s">
        <v>86</v>
      </c>
      <c r="C49" s="13" t="s">
        <v>24</v>
      </c>
      <c r="D49" s="55"/>
      <c r="E49" s="55"/>
      <c r="F49" s="55"/>
      <c r="G49" s="55"/>
      <c r="H49" s="74"/>
      <c r="I49" s="55"/>
      <c r="J49" s="55"/>
      <c r="K49" s="55"/>
      <c r="L49" s="55"/>
      <c r="M49" s="74"/>
      <c r="N49" s="56"/>
      <c r="O49" s="56"/>
      <c r="P49" s="56"/>
      <c r="Q49" s="56"/>
      <c r="R49" s="74"/>
      <c r="S49" s="56">
        <v>18</v>
      </c>
      <c r="T49" s="56">
        <v>9</v>
      </c>
      <c r="U49" s="56"/>
      <c r="V49" s="56"/>
      <c r="W49" s="74">
        <v>3</v>
      </c>
      <c r="X49" s="58"/>
      <c r="Y49" s="58"/>
      <c r="Z49" s="58"/>
      <c r="AA49" s="58"/>
      <c r="AB49" s="74"/>
      <c r="AC49" s="58"/>
      <c r="AD49" s="58"/>
      <c r="AE49" s="58"/>
      <c r="AF49" s="58"/>
      <c r="AG49" s="74"/>
      <c r="AH49" s="43">
        <f t="shared" si="1"/>
        <v>27</v>
      </c>
      <c r="AI49" s="25">
        <f t="shared" si="29"/>
        <v>18</v>
      </c>
      <c r="AJ49" s="25">
        <f t="shared" si="30"/>
        <v>9</v>
      </c>
      <c r="AK49" s="25">
        <f t="shared" si="31"/>
        <v>0</v>
      </c>
      <c r="AL49" s="25">
        <f t="shared" si="32"/>
        <v>0</v>
      </c>
      <c r="AM49" s="26">
        <f t="shared" si="33"/>
        <v>3</v>
      </c>
      <c r="AN49" s="82">
        <v>1.08</v>
      </c>
      <c r="AO49" s="82">
        <v>0.4</v>
      </c>
      <c r="AP49" s="83">
        <f t="shared" si="27"/>
        <v>1.48</v>
      </c>
    </row>
    <row r="50" spans="1:42" ht="20.100000000000001" customHeight="1" x14ac:dyDescent="0.2">
      <c r="A50" s="12">
        <v>5</v>
      </c>
      <c r="B50" s="71" t="s">
        <v>56</v>
      </c>
      <c r="C50" s="13" t="s">
        <v>23</v>
      </c>
      <c r="D50" s="55"/>
      <c r="E50" s="55"/>
      <c r="F50" s="55"/>
      <c r="G50" s="55"/>
      <c r="H50" s="74"/>
      <c r="I50" s="55"/>
      <c r="J50" s="55"/>
      <c r="K50" s="55"/>
      <c r="L50" s="55"/>
      <c r="M50" s="74"/>
      <c r="N50" s="56"/>
      <c r="O50" s="56"/>
      <c r="P50" s="56"/>
      <c r="Q50" s="56"/>
      <c r="R50" s="74"/>
      <c r="S50" s="56"/>
      <c r="T50" s="56"/>
      <c r="U50" s="56"/>
      <c r="V50" s="56"/>
      <c r="W50" s="74"/>
      <c r="X50" s="58">
        <v>9</v>
      </c>
      <c r="Y50" s="58">
        <v>9</v>
      </c>
      <c r="Z50" s="58"/>
      <c r="AA50" s="58"/>
      <c r="AB50" s="74">
        <v>3</v>
      </c>
      <c r="AC50" s="58"/>
      <c r="AD50" s="58"/>
      <c r="AE50" s="58"/>
      <c r="AF50" s="58"/>
      <c r="AG50" s="74"/>
      <c r="AH50" s="43">
        <v>18</v>
      </c>
      <c r="AI50" s="25">
        <f t="shared" si="29"/>
        <v>9</v>
      </c>
      <c r="AJ50" s="25">
        <f t="shared" si="30"/>
        <v>9</v>
      </c>
      <c r="AK50" s="25">
        <f t="shared" si="31"/>
        <v>0</v>
      </c>
      <c r="AL50" s="25">
        <f t="shared" si="32"/>
        <v>0</v>
      </c>
      <c r="AM50" s="26">
        <f t="shared" si="33"/>
        <v>3</v>
      </c>
      <c r="AN50" s="82">
        <v>0.7</v>
      </c>
      <c r="AO50" s="82">
        <v>0.4</v>
      </c>
      <c r="AP50" s="83">
        <f t="shared" si="27"/>
        <v>1.1000000000000001</v>
      </c>
    </row>
    <row r="51" spans="1:42" ht="20.100000000000001" customHeight="1" x14ac:dyDescent="0.2">
      <c r="A51" s="102" t="s">
        <v>95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4"/>
      <c r="AH51" s="46">
        <f>SUM(AH52:AH54)</f>
        <v>54</v>
      </c>
      <c r="AI51" s="46">
        <f>SUM(AI54,AI53)</f>
        <v>18</v>
      </c>
      <c r="AJ51" s="46">
        <f>SUM(AJ52:AJ54)</f>
        <v>36</v>
      </c>
      <c r="AK51" s="46">
        <f>SUM(AK52:AK54)</f>
        <v>0</v>
      </c>
      <c r="AL51" s="46">
        <f>SUM(AL52:AL88)</f>
        <v>0</v>
      </c>
      <c r="AM51" s="23">
        <f>SUM(AM52:AM54)</f>
        <v>8</v>
      </c>
      <c r="AN51" s="80">
        <f>SUM(AN52:AN54)</f>
        <v>2.16</v>
      </c>
      <c r="AO51" s="80">
        <v>1.2</v>
      </c>
      <c r="AP51" s="81">
        <f>AN51+AO51</f>
        <v>3.3600000000000003</v>
      </c>
    </row>
    <row r="52" spans="1:42" ht="20.100000000000001" customHeight="1" x14ac:dyDescent="0.2">
      <c r="A52" s="12">
        <v>1</v>
      </c>
      <c r="B52" s="71" t="s">
        <v>57</v>
      </c>
      <c r="C52" s="13" t="s">
        <v>23</v>
      </c>
      <c r="D52" s="55"/>
      <c r="E52" s="55"/>
      <c r="F52" s="55"/>
      <c r="G52" s="55"/>
      <c r="H52" s="74"/>
      <c r="I52" s="55"/>
      <c r="J52" s="55"/>
      <c r="K52" s="55"/>
      <c r="L52" s="67"/>
      <c r="M52" s="57"/>
      <c r="N52" s="56"/>
      <c r="O52" s="56">
        <v>18</v>
      </c>
      <c r="P52" s="56"/>
      <c r="Q52" s="56"/>
      <c r="R52" s="74">
        <v>2</v>
      </c>
      <c r="S52" s="56"/>
      <c r="T52" s="56"/>
      <c r="U52" s="56"/>
      <c r="V52" s="68"/>
      <c r="W52" s="57"/>
      <c r="X52" s="58"/>
      <c r="Y52" s="58"/>
      <c r="Z52" s="58"/>
      <c r="AA52" s="58"/>
      <c r="AB52" s="57"/>
      <c r="AC52" s="58"/>
      <c r="AD52" s="58"/>
      <c r="AE52" s="58"/>
      <c r="AF52" s="58"/>
      <c r="AG52" s="57"/>
      <c r="AH52" s="44">
        <f t="shared" ref="AH52:AH57" si="34">AI52+AJ52+AL52</f>
        <v>18</v>
      </c>
      <c r="AI52" s="25">
        <f t="shared" ref="AI52:AM57" si="35">D52+I52+N52+S52+X52+AC52</f>
        <v>0</v>
      </c>
      <c r="AJ52" s="25">
        <f t="shared" si="35"/>
        <v>18</v>
      </c>
      <c r="AK52" s="25">
        <f t="shared" si="35"/>
        <v>0</v>
      </c>
      <c r="AL52" s="25">
        <f t="shared" si="35"/>
        <v>0</v>
      </c>
      <c r="AM52" s="26">
        <f t="shared" si="35"/>
        <v>2</v>
      </c>
      <c r="AN52" s="82">
        <v>0.72</v>
      </c>
      <c r="AO52" s="82">
        <v>0.4</v>
      </c>
      <c r="AP52" s="83">
        <f t="shared" ref="AP52:AP57" si="36">AN52+AO52</f>
        <v>1.1200000000000001</v>
      </c>
    </row>
    <row r="53" spans="1:42" ht="20.100000000000001" customHeight="1" x14ac:dyDescent="0.2">
      <c r="A53" s="12">
        <v>2</v>
      </c>
      <c r="B53" s="71" t="s">
        <v>58</v>
      </c>
      <c r="C53" s="13" t="s">
        <v>23</v>
      </c>
      <c r="D53" s="55"/>
      <c r="E53" s="55"/>
      <c r="F53" s="55"/>
      <c r="G53" s="55"/>
      <c r="H53" s="74"/>
      <c r="I53" s="55"/>
      <c r="J53" s="55"/>
      <c r="K53" s="55"/>
      <c r="L53" s="67"/>
      <c r="M53" s="57"/>
      <c r="N53" s="56"/>
      <c r="O53" s="56"/>
      <c r="P53" s="56"/>
      <c r="Q53" s="56"/>
      <c r="R53" s="74"/>
      <c r="S53" s="56"/>
      <c r="T53" s="56">
        <v>18</v>
      </c>
      <c r="U53" s="56"/>
      <c r="V53" s="68"/>
      <c r="W53" s="57">
        <v>3</v>
      </c>
      <c r="X53" s="58"/>
      <c r="Y53" s="58"/>
      <c r="Z53" s="58"/>
      <c r="AA53" s="58"/>
      <c r="AB53" s="57"/>
      <c r="AC53" s="58"/>
      <c r="AD53" s="58"/>
      <c r="AE53" s="58"/>
      <c r="AF53" s="58"/>
      <c r="AG53" s="57"/>
      <c r="AH53" s="44">
        <f t="shared" si="34"/>
        <v>18</v>
      </c>
      <c r="AI53" s="25">
        <f t="shared" si="35"/>
        <v>0</v>
      </c>
      <c r="AJ53" s="25">
        <f t="shared" si="35"/>
        <v>18</v>
      </c>
      <c r="AK53" s="25">
        <f t="shared" si="35"/>
        <v>0</v>
      </c>
      <c r="AL53" s="25">
        <f t="shared" si="35"/>
        <v>0</v>
      </c>
      <c r="AM53" s="26">
        <f t="shared" si="35"/>
        <v>3</v>
      </c>
      <c r="AN53" s="82">
        <v>0.72</v>
      </c>
      <c r="AO53" s="82">
        <v>0.4</v>
      </c>
      <c r="AP53" s="83">
        <f t="shared" si="36"/>
        <v>1.1200000000000001</v>
      </c>
    </row>
    <row r="54" spans="1:42" ht="20.100000000000001" customHeight="1" x14ac:dyDescent="0.2">
      <c r="A54" s="12">
        <v>3</v>
      </c>
      <c r="B54" s="71" t="s">
        <v>59</v>
      </c>
      <c r="C54" s="13" t="s">
        <v>23</v>
      </c>
      <c r="D54" s="55"/>
      <c r="E54" s="55"/>
      <c r="F54" s="55"/>
      <c r="G54" s="55"/>
      <c r="H54" s="57"/>
      <c r="I54" s="55"/>
      <c r="J54" s="55"/>
      <c r="K54" s="55"/>
      <c r="L54" s="55"/>
      <c r="M54" s="57"/>
      <c r="N54" s="56"/>
      <c r="O54" s="56"/>
      <c r="P54" s="56"/>
      <c r="Q54" s="56"/>
      <c r="R54" s="57"/>
      <c r="S54" s="56"/>
      <c r="T54" s="56"/>
      <c r="U54" s="56"/>
      <c r="V54" s="56"/>
      <c r="W54" s="57"/>
      <c r="X54" s="58"/>
      <c r="Y54" s="58"/>
      <c r="Z54" s="58"/>
      <c r="AA54" s="58"/>
      <c r="AB54" s="57"/>
      <c r="AC54" s="58">
        <v>18</v>
      </c>
      <c r="AD54" s="58"/>
      <c r="AE54" s="58"/>
      <c r="AF54" s="58"/>
      <c r="AG54" s="57">
        <v>3</v>
      </c>
      <c r="AH54" s="44">
        <f t="shared" si="34"/>
        <v>18</v>
      </c>
      <c r="AI54" s="25">
        <f t="shared" si="35"/>
        <v>18</v>
      </c>
      <c r="AJ54" s="25">
        <f t="shared" si="35"/>
        <v>0</v>
      </c>
      <c r="AK54" s="25">
        <f t="shared" si="35"/>
        <v>0</v>
      </c>
      <c r="AL54" s="25">
        <f t="shared" si="35"/>
        <v>0</v>
      </c>
      <c r="AM54" s="26">
        <f t="shared" si="35"/>
        <v>3</v>
      </c>
      <c r="AN54" s="82">
        <v>0.72</v>
      </c>
      <c r="AO54" s="82">
        <v>0.4</v>
      </c>
      <c r="AP54" s="83">
        <f t="shared" si="36"/>
        <v>1.1200000000000001</v>
      </c>
    </row>
    <row r="55" spans="1:42" ht="20.100000000000001" customHeight="1" x14ac:dyDescent="0.2">
      <c r="A55" s="89" t="s">
        <v>60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8"/>
      <c r="AH55" s="29">
        <f>AI55+AH56+AH57</f>
        <v>36</v>
      </c>
      <c r="AI55" s="29">
        <f>D55+I55+N55+S55+X55+AC55</f>
        <v>0</v>
      </c>
      <c r="AJ55" s="29">
        <f>AJ56+AJ57</f>
        <v>36</v>
      </c>
      <c r="AK55" s="29">
        <f t="shared" si="35"/>
        <v>0</v>
      </c>
      <c r="AL55" s="29">
        <f t="shared" si="35"/>
        <v>0</v>
      </c>
      <c r="AM55" s="31">
        <f>AM56+AM57</f>
        <v>4</v>
      </c>
      <c r="AN55" s="78">
        <v>1.44</v>
      </c>
      <c r="AO55" s="78">
        <v>0.8</v>
      </c>
      <c r="AP55" s="79">
        <f>AN55+AO55</f>
        <v>2.2400000000000002</v>
      </c>
    </row>
    <row r="56" spans="1:42" ht="20.100000000000001" customHeight="1" x14ac:dyDescent="0.2">
      <c r="A56" s="12">
        <v>1</v>
      </c>
      <c r="B56" s="71" t="s">
        <v>61</v>
      </c>
      <c r="C56" s="13" t="s">
        <v>23</v>
      </c>
      <c r="D56" s="55"/>
      <c r="E56" s="55"/>
      <c r="F56" s="55"/>
      <c r="G56" s="55"/>
      <c r="H56" s="74"/>
      <c r="I56" s="55"/>
      <c r="J56" s="55"/>
      <c r="K56" s="55"/>
      <c r="L56" s="67"/>
      <c r="M56" s="57"/>
      <c r="N56" s="56"/>
      <c r="O56" s="56"/>
      <c r="P56" s="56"/>
      <c r="Q56" s="56"/>
      <c r="R56" s="74"/>
      <c r="S56" s="56"/>
      <c r="T56" s="56"/>
      <c r="U56" s="56"/>
      <c r="V56" s="68"/>
      <c r="W56" s="57"/>
      <c r="X56" s="58"/>
      <c r="Y56" s="58"/>
      <c r="Z56" s="58"/>
      <c r="AA56" s="58"/>
      <c r="AB56" s="57"/>
      <c r="AC56" s="58"/>
      <c r="AD56" s="58">
        <v>18</v>
      </c>
      <c r="AE56" s="58"/>
      <c r="AF56" s="58"/>
      <c r="AG56" s="57">
        <v>2</v>
      </c>
      <c r="AH56" s="44">
        <f t="shared" si="34"/>
        <v>18</v>
      </c>
      <c r="AI56" s="25">
        <f>D56+I56+N56+S56+X56+AC56</f>
        <v>0</v>
      </c>
      <c r="AJ56" s="25">
        <f>E56+J56+O56+T56+Y56+AD56</f>
        <v>18</v>
      </c>
      <c r="AK56" s="25">
        <f t="shared" si="35"/>
        <v>0</v>
      </c>
      <c r="AL56" s="25">
        <f t="shared" si="35"/>
        <v>0</v>
      </c>
      <c r="AM56" s="26">
        <f>H56+M56+R56+W56+AB56+AG56</f>
        <v>2</v>
      </c>
      <c r="AN56" s="82">
        <v>0.72</v>
      </c>
      <c r="AO56" s="82">
        <v>0.4</v>
      </c>
      <c r="AP56" s="83">
        <f>AN56+AO56</f>
        <v>1.1200000000000001</v>
      </c>
    </row>
    <row r="57" spans="1:42" ht="20.100000000000001" customHeight="1" x14ac:dyDescent="0.2">
      <c r="A57" s="12">
        <v>2</v>
      </c>
      <c r="B57" s="70" t="s">
        <v>62</v>
      </c>
      <c r="C57" s="13" t="s">
        <v>23</v>
      </c>
      <c r="D57" s="55"/>
      <c r="E57" s="55"/>
      <c r="F57" s="55"/>
      <c r="G57" s="55"/>
      <c r="H57" s="57"/>
      <c r="I57" s="55"/>
      <c r="J57" s="55"/>
      <c r="K57" s="55"/>
      <c r="L57" s="55"/>
      <c r="M57" s="57"/>
      <c r="N57" s="56"/>
      <c r="O57" s="56"/>
      <c r="P57" s="56"/>
      <c r="Q57" s="56"/>
      <c r="R57" s="57"/>
      <c r="S57" s="56"/>
      <c r="T57" s="56"/>
      <c r="U57" s="56"/>
      <c r="V57" s="56"/>
      <c r="W57" s="57"/>
      <c r="X57" s="58"/>
      <c r="Y57" s="58"/>
      <c r="Z57" s="58"/>
      <c r="AA57" s="58"/>
      <c r="AB57" s="57"/>
      <c r="AC57" s="58"/>
      <c r="AD57" s="58">
        <v>18</v>
      </c>
      <c r="AE57" s="58"/>
      <c r="AF57" s="58"/>
      <c r="AG57" s="57">
        <v>2</v>
      </c>
      <c r="AH57" s="44">
        <f t="shared" si="34"/>
        <v>18</v>
      </c>
      <c r="AI57" s="25">
        <f>D57+I57+N57+S57+X57+AC57</f>
        <v>0</v>
      </c>
      <c r="AJ57" s="25">
        <f>E57+J57+O57+T57+Y57+AD57</f>
        <v>18</v>
      </c>
      <c r="AK57" s="25">
        <f t="shared" si="35"/>
        <v>0</v>
      </c>
      <c r="AL57" s="25">
        <f t="shared" si="35"/>
        <v>0</v>
      </c>
      <c r="AM57" s="26">
        <f>H57+M57+R57+W57+AB57+AG57</f>
        <v>2</v>
      </c>
      <c r="AN57" s="82">
        <v>0.72</v>
      </c>
      <c r="AO57" s="82">
        <v>0.4</v>
      </c>
      <c r="AP57" s="83">
        <f t="shared" si="36"/>
        <v>1.1200000000000001</v>
      </c>
    </row>
    <row r="58" spans="1:42" ht="20.100000000000001" customHeight="1" x14ac:dyDescent="0.2">
      <c r="A58" s="89" t="s">
        <v>96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1"/>
      <c r="AH58" s="29">
        <f>AH59+AH60+AH61+AH62</f>
        <v>81</v>
      </c>
      <c r="AI58" s="29">
        <f>SUM(AI59+AI60+AI61+AI62)</f>
        <v>0</v>
      </c>
      <c r="AJ58" s="29">
        <f>SUM(AJ59,AJ60,AJ61,AJ62)</f>
        <v>81</v>
      </c>
      <c r="AK58" s="29">
        <v>0</v>
      </c>
      <c r="AL58" s="29">
        <v>0</v>
      </c>
      <c r="AM58" s="31">
        <f>SUM(AM59,AM60,AM61,AM62)</f>
        <v>12</v>
      </c>
      <c r="AN58" s="78">
        <f>SUM(AN62,AN61,AN60,AN59)</f>
        <v>3.2399999999999998</v>
      </c>
      <c r="AO58" s="78">
        <f>SUM(AO62,AO61,AO60,AO59)</f>
        <v>2</v>
      </c>
      <c r="AP58" s="79">
        <f>SUM(AP62,AP61,AP60,AP59)</f>
        <v>5.24</v>
      </c>
    </row>
    <row r="59" spans="1:42" ht="20.100000000000001" customHeight="1" x14ac:dyDescent="0.2">
      <c r="A59" s="12">
        <v>1</v>
      </c>
      <c r="B59" s="71" t="s">
        <v>25</v>
      </c>
      <c r="C59" s="13" t="s">
        <v>23</v>
      </c>
      <c r="D59" s="55"/>
      <c r="E59" s="55">
        <v>9</v>
      </c>
      <c r="F59" s="55"/>
      <c r="G59" s="55"/>
      <c r="H59" s="57">
        <v>2</v>
      </c>
      <c r="I59" s="55"/>
      <c r="J59" s="55"/>
      <c r="K59" s="55"/>
      <c r="L59" s="55"/>
      <c r="M59" s="57"/>
      <c r="N59" s="56"/>
      <c r="O59" s="56"/>
      <c r="P59" s="56"/>
      <c r="Q59" s="56"/>
      <c r="R59" s="57"/>
      <c r="S59" s="56"/>
      <c r="T59" s="56"/>
      <c r="U59" s="56"/>
      <c r="V59" s="56"/>
      <c r="W59" s="57"/>
      <c r="X59" s="58"/>
      <c r="Y59" s="58"/>
      <c r="Z59" s="58"/>
      <c r="AA59" s="58"/>
      <c r="AB59" s="57"/>
      <c r="AC59" s="58"/>
      <c r="AD59" s="58"/>
      <c r="AE59" s="58"/>
      <c r="AF59" s="58"/>
      <c r="AG59" s="57"/>
      <c r="AH59" s="44">
        <v>9</v>
      </c>
      <c r="AI59" s="25">
        <v>0</v>
      </c>
      <c r="AJ59" s="25">
        <v>9</v>
      </c>
      <c r="AK59" s="25">
        <v>0</v>
      </c>
      <c r="AL59" s="25">
        <v>0</v>
      </c>
      <c r="AM59" s="26">
        <f>SUM(H59)</f>
        <v>2</v>
      </c>
      <c r="AN59" s="82">
        <v>0.36</v>
      </c>
      <c r="AO59" s="82">
        <v>0.4</v>
      </c>
      <c r="AP59" s="83">
        <f>SUM(AO59,AN59)</f>
        <v>0.76</v>
      </c>
    </row>
    <row r="60" spans="1:42" ht="20.100000000000001" customHeight="1" x14ac:dyDescent="0.2">
      <c r="A60" s="12">
        <v>2</v>
      </c>
      <c r="B60" s="71" t="s">
        <v>63</v>
      </c>
      <c r="C60" s="13" t="s">
        <v>23</v>
      </c>
      <c r="D60" s="55"/>
      <c r="E60" s="55"/>
      <c r="F60" s="55"/>
      <c r="G60" s="55"/>
      <c r="H60" s="57"/>
      <c r="I60" s="55"/>
      <c r="J60" s="55"/>
      <c r="K60" s="55"/>
      <c r="L60" s="55"/>
      <c r="M60" s="57"/>
      <c r="N60" s="56"/>
      <c r="O60" s="56"/>
      <c r="P60" s="56"/>
      <c r="Q60" s="56"/>
      <c r="R60" s="57"/>
      <c r="S60" s="56"/>
      <c r="T60" s="56">
        <v>18</v>
      </c>
      <c r="U60" s="56"/>
      <c r="V60" s="56"/>
      <c r="W60" s="57">
        <v>3</v>
      </c>
      <c r="X60" s="58"/>
      <c r="Y60" s="58"/>
      <c r="Z60" s="58"/>
      <c r="AA60" s="58"/>
      <c r="AB60" s="57"/>
      <c r="AC60" s="58"/>
      <c r="AD60" s="58"/>
      <c r="AE60" s="58"/>
      <c r="AF60" s="58"/>
      <c r="AG60" s="57"/>
      <c r="AH60" s="44">
        <v>18</v>
      </c>
      <c r="AI60" s="25">
        <v>0</v>
      </c>
      <c r="AJ60" s="25">
        <v>18</v>
      </c>
      <c r="AK60" s="25">
        <v>0</v>
      </c>
      <c r="AL60" s="25">
        <v>0</v>
      </c>
      <c r="AM60" s="26">
        <f>SUM(W60)</f>
        <v>3</v>
      </c>
      <c r="AN60" s="82">
        <v>0.72</v>
      </c>
      <c r="AO60" s="82">
        <v>0.4</v>
      </c>
      <c r="AP60" s="83">
        <f>SUM(AN60,AO60)</f>
        <v>1.1200000000000001</v>
      </c>
    </row>
    <row r="61" spans="1:42" ht="20.100000000000001" customHeight="1" x14ac:dyDescent="0.2">
      <c r="A61" s="12">
        <v>3</v>
      </c>
      <c r="B61" s="71" t="s">
        <v>64</v>
      </c>
      <c r="C61" s="13" t="s">
        <v>23</v>
      </c>
      <c r="D61" s="55"/>
      <c r="E61" s="55"/>
      <c r="F61" s="55"/>
      <c r="G61" s="55"/>
      <c r="H61" s="57"/>
      <c r="I61" s="55"/>
      <c r="J61" s="55"/>
      <c r="K61" s="55"/>
      <c r="L61" s="55"/>
      <c r="M61" s="57"/>
      <c r="N61" s="56"/>
      <c r="O61" s="56"/>
      <c r="P61" s="56"/>
      <c r="Q61" s="56"/>
      <c r="R61" s="57"/>
      <c r="S61" s="56"/>
      <c r="T61" s="56"/>
      <c r="U61" s="56"/>
      <c r="V61" s="56"/>
      <c r="W61" s="57"/>
      <c r="X61" s="58"/>
      <c r="Y61" s="58">
        <v>18</v>
      </c>
      <c r="Z61" s="58"/>
      <c r="AA61" s="58"/>
      <c r="AB61" s="57">
        <v>3</v>
      </c>
      <c r="AC61" s="58"/>
      <c r="AD61" s="58"/>
      <c r="AE61" s="58"/>
      <c r="AF61" s="58"/>
      <c r="AG61" s="57"/>
      <c r="AH61" s="44">
        <v>18</v>
      </c>
      <c r="AI61" s="25">
        <v>0</v>
      </c>
      <c r="AJ61" s="25">
        <v>18</v>
      </c>
      <c r="AK61" s="25">
        <v>0</v>
      </c>
      <c r="AL61" s="25">
        <v>0</v>
      </c>
      <c r="AM61" s="26">
        <f>SUM(AB61)</f>
        <v>3</v>
      </c>
      <c r="AN61" s="82">
        <v>0.72</v>
      </c>
      <c r="AO61" s="82">
        <v>0.4</v>
      </c>
      <c r="AP61" s="83">
        <f>SUM(AN61,AO61)</f>
        <v>1.1200000000000001</v>
      </c>
    </row>
    <row r="62" spans="1:42" ht="20.100000000000001" customHeight="1" x14ac:dyDescent="0.2">
      <c r="A62" s="12">
        <v>4</v>
      </c>
      <c r="B62" s="71" t="s">
        <v>65</v>
      </c>
      <c r="C62" s="13" t="s">
        <v>23</v>
      </c>
      <c r="D62" s="55"/>
      <c r="E62" s="55"/>
      <c r="F62" s="55"/>
      <c r="G62" s="55"/>
      <c r="H62" s="57"/>
      <c r="I62" s="55"/>
      <c r="J62" s="55"/>
      <c r="K62" s="55"/>
      <c r="L62" s="55"/>
      <c r="M62" s="57"/>
      <c r="N62" s="56"/>
      <c r="O62" s="56"/>
      <c r="P62" s="56"/>
      <c r="Q62" s="56"/>
      <c r="R62" s="57"/>
      <c r="S62" s="56"/>
      <c r="T62" s="56">
        <v>18</v>
      </c>
      <c r="U62" s="56"/>
      <c r="V62" s="56"/>
      <c r="W62" s="57">
        <v>2</v>
      </c>
      <c r="X62" s="58"/>
      <c r="Y62" s="58">
        <v>18</v>
      </c>
      <c r="Z62" s="58"/>
      <c r="AA62" s="58"/>
      <c r="AB62" s="57">
        <v>2</v>
      </c>
      <c r="AC62" s="58"/>
      <c r="AD62" s="58"/>
      <c r="AE62" s="58"/>
      <c r="AF62" s="58"/>
      <c r="AG62" s="57"/>
      <c r="AH62" s="44">
        <v>36</v>
      </c>
      <c r="AI62" s="25">
        <v>0</v>
      </c>
      <c r="AJ62" s="25">
        <v>36</v>
      </c>
      <c r="AK62" s="25">
        <v>0</v>
      </c>
      <c r="AL62" s="25">
        <v>0</v>
      </c>
      <c r="AM62" s="26">
        <v>4</v>
      </c>
      <c r="AN62" s="82">
        <v>1.44</v>
      </c>
      <c r="AO62" s="82">
        <v>0.8</v>
      </c>
      <c r="AP62" s="83">
        <f>AO62+AN62</f>
        <v>2.2400000000000002</v>
      </c>
    </row>
    <row r="63" spans="1:42" ht="20.100000000000001" customHeight="1" x14ac:dyDescent="0.2">
      <c r="A63" s="89" t="s">
        <v>135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77"/>
      <c r="AI63" s="77"/>
      <c r="AJ63" s="77"/>
      <c r="AK63" s="77"/>
      <c r="AL63" s="77"/>
      <c r="AM63" s="77"/>
      <c r="AN63" s="84"/>
      <c r="AO63" s="84"/>
      <c r="AP63" s="85"/>
    </row>
    <row r="64" spans="1:42" ht="20.100000000000001" customHeight="1" x14ac:dyDescent="0.2">
      <c r="A64" s="89" t="s">
        <v>130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1"/>
      <c r="AH64" s="29">
        <f>SUM(AH65,AH66,AH68,AH67,AH69,AH70,AH71,AH72,AH73,AH74)</f>
        <v>135</v>
      </c>
      <c r="AI64" s="29">
        <f>SUM(AI74,AI73,AI72,AI71,AI70,AI69,AI68,AI67,AI66,AI65)</f>
        <v>45</v>
      </c>
      <c r="AJ64" s="29">
        <f>SUM(AJ74,AJ73,AJ72,AJ71,AJ70,AJ69,AJ68,AJ67,AJ66,AJ65)</f>
        <v>96</v>
      </c>
      <c r="AK64" s="29">
        <v>0</v>
      </c>
      <c r="AL64" s="29">
        <v>0</v>
      </c>
      <c r="AM64" s="31">
        <f>SUM(AM74,AM73,AM72,AM71,AM70,AM69,AM68,AM67,AM66,AM65)</f>
        <v>21</v>
      </c>
      <c r="AN64" s="78">
        <v>5.5</v>
      </c>
      <c r="AO64" s="78">
        <v>4</v>
      </c>
      <c r="AP64" s="79">
        <v>9.5</v>
      </c>
    </row>
    <row r="65" spans="1:42" ht="20.100000000000001" customHeight="1" x14ac:dyDescent="0.2">
      <c r="A65" s="12">
        <v>1</v>
      </c>
      <c r="B65" s="71" t="s">
        <v>99</v>
      </c>
      <c r="C65" s="13" t="s">
        <v>23</v>
      </c>
      <c r="D65" s="55"/>
      <c r="E65" s="55"/>
      <c r="F65" s="55"/>
      <c r="G65" s="55"/>
      <c r="H65" s="57"/>
      <c r="I65" s="55"/>
      <c r="J65" s="55"/>
      <c r="K65" s="55"/>
      <c r="L65" s="55"/>
      <c r="M65" s="57"/>
      <c r="N65" s="56">
        <v>9</v>
      </c>
      <c r="O65" s="56"/>
      <c r="P65" s="56"/>
      <c r="Q65" s="56"/>
      <c r="R65" s="57">
        <v>1</v>
      </c>
      <c r="S65" s="56"/>
      <c r="T65" s="56"/>
      <c r="U65" s="56"/>
      <c r="V65" s="56"/>
      <c r="W65" s="57"/>
      <c r="X65" s="58"/>
      <c r="Y65" s="58"/>
      <c r="Z65" s="58"/>
      <c r="AA65" s="58"/>
      <c r="AB65" s="57"/>
      <c r="AC65" s="58"/>
      <c r="AD65" s="58"/>
      <c r="AE65" s="58"/>
      <c r="AF65" s="58"/>
      <c r="AG65" s="57"/>
      <c r="AH65" s="44">
        <f>SUM(D65,E65,F65,I65,J65,K65,N65,O65,P65,S65,T65,U65)</f>
        <v>9</v>
      </c>
      <c r="AI65" s="25">
        <v>9</v>
      </c>
      <c r="AJ65" s="25">
        <v>0</v>
      </c>
      <c r="AK65" s="25">
        <v>0</v>
      </c>
      <c r="AL65" s="25">
        <v>0</v>
      </c>
      <c r="AM65" s="26">
        <v>1</v>
      </c>
      <c r="AN65" s="82">
        <v>0.36</v>
      </c>
      <c r="AO65" s="82">
        <v>0.4</v>
      </c>
      <c r="AP65" s="83">
        <v>0.8</v>
      </c>
    </row>
    <row r="66" spans="1:42" ht="20.100000000000001" customHeight="1" x14ac:dyDescent="0.2">
      <c r="A66" s="12">
        <v>2</v>
      </c>
      <c r="B66" s="71" t="s">
        <v>100</v>
      </c>
      <c r="C66" s="13" t="s">
        <v>23</v>
      </c>
      <c r="D66" s="55"/>
      <c r="E66" s="55"/>
      <c r="F66" s="55"/>
      <c r="G66" s="55"/>
      <c r="H66" s="57"/>
      <c r="I66" s="55"/>
      <c r="J66" s="55"/>
      <c r="K66" s="55"/>
      <c r="L66" s="55"/>
      <c r="M66" s="57"/>
      <c r="N66" s="56"/>
      <c r="O66" s="56">
        <v>9</v>
      </c>
      <c r="P66" s="56"/>
      <c r="Q66" s="56"/>
      <c r="R66" s="57">
        <v>1</v>
      </c>
      <c r="S66" s="56"/>
      <c r="T66" s="56"/>
      <c r="U66" s="56"/>
      <c r="V66" s="56"/>
      <c r="W66" s="57"/>
      <c r="X66" s="58"/>
      <c r="Y66" s="58"/>
      <c r="Z66" s="58"/>
      <c r="AA66" s="58"/>
      <c r="AB66" s="57"/>
      <c r="AC66" s="58"/>
      <c r="AD66" s="58"/>
      <c r="AE66" s="58"/>
      <c r="AF66" s="58"/>
      <c r="AG66" s="57"/>
      <c r="AH66" s="44">
        <f>O66</f>
        <v>9</v>
      </c>
      <c r="AI66" s="25">
        <v>0</v>
      </c>
      <c r="AJ66" s="25">
        <v>15</v>
      </c>
      <c r="AK66" s="25">
        <v>0</v>
      </c>
      <c r="AL66" s="25">
        <v>0</v>
      </c>
      <c r="AM66" s="26">
        <v>1</v>
      </c>
      <c r="AN66" s="82">
        <v>0.36</v>
      </c>
      <c r="AO66" s="82">
        <v>0.4</v>
      </c>
      <c r="AP66" s="83" t="s">
        <v>101</v>
      </c>
    </row>
    <row r="67" spans="1:42" ht="20.100000000000001" customHeight="1" x14ac:dyDescent="0.2">
      <c r="A67" s="12">
        <v>3</v>
      </c>
      <c r="B67" s="71" t="s">
        <v>102</v>
      </c>
      <c r="C67" s="13" t="s">
        <v>23</v>
      </c>
      <c r="D67" s="55"/>
      <c r="E67" s="55"/>
      <c r="F67" s="55"/>
      <c r="G67" s="55"/>
      <c r="H67" s="57"/>
      <c r="I67" s="55"/>
      <c r="J67" s="55"/>
      <c r="K67" s="55"/>
      <c r="L67" s="55"/>
      <c r="M67" s="57"/>
      <c r="N67" s="56"/>
      <c r="O67" s="56">
        <v>18</v>
      </c>
      <c r="P67" s="56"/>
      <c r="Q67" s="56"/>
      <c r="R67" s="57">
        <v>2</v>
      </c>
      <c r="S67" s="56"/>
      <c r="T67" s="56"/>
      <c r="U67" s="56"/>
      <c r="V67" s="56"/>
      <c r="W67" s="57"/>
      <c r="X67" s="58"/>
      <c r="Y67" s="58"/>
      <c r="Z67" s="58"/>
      <c r="AA67" s="58"/>
      <c r="AB67" s="57"/>
      <c r="AC67" s="58"/>
      <c r="AD67" s="58"/>
      <c r="AE67" s="58"/>
      <c r="AF67" s="58"/>
      <c r="AG67" s="57"/>
      <c r="AH67" s="44">
        <v>18</v>
      </c>
      <c r="AI67" s="25">
        <v>0</v>
      </c>
      <c r="AJ67" s="25">
        <v>18</v>
      </c>
      <c r="AK67" s="25">
        <v>0</v>
      </c>
      <c r="AL67" s="25">
        <v>0</v>
      </c>
      <c r="AM67" s="26">
        <v>2</v>
      </c>
      <c r="AN67" s="82">
        <v>0.72</v>
      </c>
      <c r="AO67" s="82">
        <v>0.4</v>
      </c>
      <c r="AP67" s="83">
        <f>AN67+AO67</f>
        <v>1.1200000000000001</v>
      </c>
    </row>
    <row r="68" spans="1:42" ht="20.100000000000001" customHeight="1" x14ac:dyDescent="0.2">
      <c r="A68" s="12">
        <v>4</v>
      </c>
      <c r="B68" s="71" t="s">
        <v>103</v>
      </c>
      <c r="C68" s="13" t="s">
        <v>24</v>
      </c>
      <c r="D68" s="55"/>
      <c r="E68" s="55"/>
      <c r="F68" s="55"/>
      <c r="G68" s="55"/>
      <c r="H68" s="57"/>
      <c r="I68" s="55"/>
      <c r="J68" s="55"/>
      <c r="K68" s="55"/>
      <c r="L68" s="55"/>
      <c r="M68" s="57"/>
      <c r="N68" s="56">
        <v>9</v>
      </c>
      <c r="O68" s="56">
        <v>9</v>
      </c>
      <c r="P68" s="56"/>
      <c r="Q68" s="56"/>
      <c r="R68" s="57">
        <v>3</v>
      </c>
      <c r="S68" s="56"/>
      <c r="T68" s="56"/>
      <c r="U68" s="56"/>
      <c r="V68" s="56"/>
      <c r="W68" s="57"/>
      <c r="X68" s="58"/>
      <c r="Y68" s="58"/>
      <c r="Z68" s="58"/>
      <c r="AA68" s="58"/>
      <c r="AB68" s="57"/>
      <c r="AC68" s="58"/>
      <c r="AD68" s="58"/>
      <c r="AE68" s="58"/>
      <c r="AF68" s="58"/>
      <c r="AG68" s="57"/>
      <c r="AH68" s="44">
        <f>SUM(O68,N68)</f>
        <v>18</v>
      </c>
      <c r="AI68" s="25">
        <v>9</v>
      </c>
      <c r="AJ68" s="25">
        <v>9</v>
      </c>
      <c r="AK68" s="25">
        <v>0</v>
      </c>
      <c r="AL68" s="25">
        <v>0</v>
      </c>
      <c r="AM68" s="26">
        <v>3</v>
      </c>
      <c r="AN68" s="82">
        <v>0.72</v>
      </c>
      <c r="AO68" s="82">
        <v>0.4</v>
      </c>
      <c r="AP68" s="83">
        <f t="shared" ref="AP68:AP74" si="37">AO68+AN68</f>
        <v>1.1200000000000001</v>
      </c>
    </row>
    <row r="69" spans="1:42" ht="20.100000000000001" customHeight="1" x14ac:dyDescent="0.2">
      <c r="A69" s="12">
        <v>5</v>
      </c>
      <c r="B69" s="71" t="s">
        <v>104</v>
      </c>
      <c r="C69" s="13" t="s">
        <v>23</v>
      </c>
      <c r="D69" s="55"/>
      <c r="E69" s="55"/>
      <c r="F69" s="55"/>
      <c r="G69" s="55"/>
      <c r="H69" s="57"/>
      <c r="I69" s="55"/>
      <c r="J69" s="55"/>
      <c r="K69" s="55"/>
      <c r="L69" s="55"/>
      <c r="M69" s="57"/>
      <c r="N69" s="56"/>
      <c r="O69" s="56"/>
      <c r="P69" s="56"/>
      <c r="Q69" s="56"/>
      <c r="R69" s="57"/>
      <c r="S69" s="56"/>
      <c r="T69" s="56">
        <v>18</v>
      </c>
      <c r="U69" s="56"/>
      <c r="V69" s="56"/>
      <c r="W69" s="57">
        <v>3</v>
      </c>
      <c r="X69" s="58"/>
      <c r="Y69" s="58"/>
      <c r="Z69" s="58"/>
      <c r="AA69" s="58"/>
      <c r="AB69" s="57"/>
      <c r="AC69" s="58"/>
      <c r="AD69" s="58"/>
      <c r="AE69" s="58"/>
      <c r="AF69" s="58"/>
      <c r="AG69" s="57"/>
      <c r="AH69" s="44">
        <f>T69</f>
        <v>18</v>
      </c>
      <c r="AI69" s="25">
        <v>0</v>
      </c>
      <c r="AJ69" s="25">
        <v>18</v>
      </c>
      <c r="AK69" s="25">
        <v>0</v>
      </c>
      <c r="AL69" s="25">
        <v>0</v>
      </c>
      <c r="AM69" s="26">
        <v>3</v>
      </c>
      <c r="AN69" s="82">
        <v>0.72</v>
      </c>
      <c r="AO69" s="82">
        <v>0.4</v>
      </c>
      <c r="AP69" s="83">
        <f t="shared" si="37"/>
        <v>1.1200000000000001</v>
      </c>
    </row>
    <row r="70" spans="1:42" ht="20.100000000000001" customHeight="1" x14ac:dyDescent="0.2">
      <c r="A70" s="12">
        <v>6</v>
      </c>
      <c r="B70" s="71" t="s">
        <v>105</v>
      </c>
      <c r="C70" s="13" t="s">
        <v>24</v>
      </c>
      <c r="D70" s="55"/>
      <c r="E70" s="55"/>
      <c r="F70" s="55"/>
      <c r="G70" s="55"/>
      <c r="H70" s="57"/>
      <c r="I70" s="55"/>
      <c r="J70" s="55"/>
      <c r="K70" s="55"/>
      <c r="L70" s="55"/>
      <c r="M70" s="57"/>
      <c r="N70" s="56"/>
      <c r="O70" s="56"/>
      <c r="P70" s="56"/>
      <c r="Q70" s="56"/>
      <c r="R70" s="57"/>
      <c r="S70" s="56">
        <v>9</v>
      </c>
      <c r="T70" s="56">
        <v>9</v>
      </c>
      <c r="U70" s="56"/>
      <c r="V70" s="56"/>
      <c r="W70" s="57">
        <v>3</v>
      </c>
      <c r="X70" s="58"/>
      <c r="Y70" s="58"/>
      <c r="Z70" s="58"/>
      <c r="AA70" s="58"/>
      <c r="AB70" s="57"/>
      <c r="AC70" s="58"/>
      <c r="AD70" s="58"/>
      <c r="AE70" s="58"/>
      <c r="AF70" s="58"/>
      <c r="AG70" s="57"/>
      <c r="AH70" s="44">
        <f>T70+S70</f>
        <v>18</v>
      </c>
      <c r="AI70" s="25">
        <v>9</v>
      </c>
      <c r="AJ70" s="25">
        <v>9</v>
      </c>
      <c r="AK70" s="25">
        <v>0</v>
      </c>
      <c r="AL70" s="25">
        <v>0</v>
      </c>
      <c r="AM70" s="26">
        <v>3</v>
      </c>
      <c r="AN70" s="82">
        <v>0.72</v>
      </c>
      <c r="AO70" s="82">
        <v>0.4</v>
      </c>
      <c r="AP70" s="83">
        <f t="shared" si="37"/>
        <v>1.1200000000000001</v>
      </c>
    </row>
    <row r="71" spans="1:42" ht="20.100000000000001" customHeight="1" x14ac:dyDescent="0.2">
      <c r="A71" s="12">
        <v>7</v>
      </c>
      <c r="B71" s="71" t="s">
        <v>106</v>
      </c>
      <c r="C71" s="13" t="s">
        <v>23</v>
      </c>
      <c r="D71" s="55"/>
      <c r="E71" s="55"/>
      <c r="F71" s="55"/>
      <c r="G71" s="55"/>
      <c r="H71" s="57"/>
      <c r="I71" s="55"/>
      <c r="J71" s="55"/>
      <c r="K71" s="55"/>
      <c r="L71" s="55"/>
      <c r="M71" s="57"/>
      <c r="N71" s="56"/>
      <c r="O71" s="56">
        <v>9</v>
      </c>
      <c r="P71" s="56"/>
      <c r="Q71" s="56"/>
      <c r="R71" s="57">
        <v>2</v>
      </c>
      <c r="S71" s="56"/>
      <c r="T71" s="56"/>
      <c r="U71" s="56"/>
      <c r="V71" s="56"/>
      <c r="W71" s="57"/>
      <c r="X71" s="58"/>
      <c r="Y71" s="58"/>
      <c r="Z71" s="58"/>
      <c r="AA71" s="58"/>
      <c r="AB71" s="57"/>
      <c r="AC71" s="58"/>
      <c r="AD71" s="58"/>
      <c r="AE71" s="58"/>
      <c r="AF71" s="58"/>
      <c r="AG71" s="57"/>
      <c r="AH71" s="44">
        <f>O71</f>
        <v>9</v>
      </c>
      <c r="AI71" s="25">
        <v>0</v>
      </c>
      <c r="AJ71" s="25">
        <v>9</v>
      </c>
      <c r="AK71" s="25">
        <v>0</v>
      </c>
      <c r="AL71" s="25">
        <v>0</v>
      </c>
      <c r="AM71" s="26">
        <v>2</v>
      </c>
      <c r="AN71" s="82">
        <v>0.36</v>
      </c>
      <c r="AO71" s="82">
        <v>0.4</v>
      </c>
      <c r="AP71" s="83">
        <v>0.8</v>
      </c>
    </row>
    <row r="72" spans="1:42" ht="20.100000000000001" customHeight="1" x14ac:dyDescent="0.2">
      <c r="A72" s="12">
        <v>8</v>
      </c>
      <c r="B72" s="71" t="s">
        <v>107</v>
      </c>
      <c r="C72" s="13" t="s">
        <v>23</v>
      </c>
      <c r="D72" s="55"/>
      <c r="E72" s="55"/>
      <c r="F72" s="55"/>
      <c r="G72" s="55"/>
      <c r="H72" s="57"/>
      <c r="I72" s="55"/>
      <c r="J72" s="55"/>
      <c r="K72" s="55"/>
      <c r="L72" s="55"/>
      <c r="M72" s="57"/>
      <c r="N72" s="56">
        <v>9</v>
      </c>
      <c r="O72" s="56"/>
      <c r="P72" s="56"/>
      <c r="Q72" s="56"/>
      <c r="R72" s="57">
        <v>2</v>
      </c>
      <c r="S72" s="56"/>
      <c r="T72" s="56"/>
      <c r="U72" s="56"/>
      <c r="V72" s="56"/>
      <c r="W72" s="57"/>
      <c r="X72" s="58"/>
      <c r="Y72" s="58"/>
      <c r="Z72" s="58"/>
      <c r="AA72" s="58"/>
      <c r="AB72" s="57"/>
      <c r="AC72" s="58"/>
      <c r="AD72" s="58"/>
      <c r="AE72" s="58"/>
      <c r="AF72" s="58"/>
      <c r="AG72" s="57"/>
      <c r="AH72" s="44">
        <f>N72</f>
        <v>9</v>
      </c>
      <c r="AI72" s="25">
        <v>9</v>
      </c>
      <c r="AJ72" s="25">
        <v>0</v>
      </c>
      <c r="AK72" s="25">
        <v>0</v>
      </c>
      <c r="AL72" s="25">
        <v>0</v>
      </c>
      <c r="AM72" s="26">
        <v>2</v>
      </c>
      <c r="AN72" s="82">
        <v>0.36</v>
      </c>
      <c r="AO72" s="82">
        <v>0.4</v>
      </c>
      <c r="AP72" s="83">
        <v>0.8</v>
      </c>
    </row>
    <row r="73" spans="1:42" ht="20.100000000000001" customHeight="1" x14ac:dyDescent="0.2">
      <c r="A73" s="12">
        <v>9</v>
      </c>
      <c r="B73" s="71" t="s">
        <v>108</v>
      </c>
      <c r="C73" s="13" t="s">
        <v>23</v>
      </c>
      <c r="D73" s="55"/>
      <c r="E73" s="55"/>
      <c r="F73" s="55"/>
      <c r="G73" s="55"/>
      <c r="H73" s="57"/>
      <c r="I73" s="55"/>
      <c r="J73" s="55"/>
      <c r="K73" s="55"/>
      <c r="L73" s="55"/>
      <c r="M73" s="57"/>
      <c r="N73" s="56"/>
      <c r="O73" s="56">
        <v>9</v>
      </c>
      <c r="P73" s="56"/>
      <c r="Q73" s="56"/>
      <c r="R73" s="57">
        <v>2</v>
      </c>
      <c r="S73" s="56"/>
      <c r="T73" s="56"/>
      <c r="U73" s="56"/>
      <c r="V73" s="56"/>
      <c r="W73" s="57"/>
      <c r="X73" s="58"/>
      <c r="Y73" s="58"/>
      <c r="Z73" s="58"/>
      <c r="AA73" s="58"/>
      <c r="AB73" s="57"/>
      <c r="AC73" s="58"/>
      <c r="AD73" s="58"/>
      <c r="AE73" s="58"/>
      <c r="AF73" s="58"/>
      <c r="AG73" s="57"/>
      <c r="AH73" s="44">
        <f>O73</f>
        <v>9</v>
      </c>
      <c r="AI73" s="25">
        <v>0</v>
      </c>
      <c r="AJ73" s="25">
        <v>9</v>
      </c>
      <c r="AK73" s="25">
        <v>0</v>
      </c>
      <c r="AL73" s="25">
        <v>0</v>
      </c>
      <c r="AM73" s="26">
        <v>2</v>
      </c>
      <c r="AN73" s="82">
        <v>0.36</v>
      </c>
      <c r="AO73" s="82">
        <v>0.4</v>
      </c>
      <c r="AP73" s="83">
        <v>0.8</v>
      </c>
    </row>
    <row r="74" spans="1:42" ht="20.100000000000001" customHeight="1" x14ac:dyDescent="0.2">
      <c r="A74" s="12">
        <v>10</v>
      </c>
      <c r="B74" s="71" t="s">
        <v>109</v>
      </c>
      <c r="C74" s="13" t="s">
        <v>23</v>
      </c>
      <c r="D74" s="55"/>
      <c r="E74" s="55"/>
      <c r="F74" s="55"/>
      <c r="G74" s="55"/>
      <c r="H74" s="57"/>
      <c r="I74" s="55"/>
      <c r="J74" s="55"/>
      <c r="K74" s="55"/>
      <c r="L74" s="55"/>
      <c r="M74" s="57"/>
      <c r="N74" s="56">
        <v>9</v>
      </c>
      <c r="O74" s="56">
        <v>9</v>
      </c>
      <c r="P74" s="56"/>
      <c r="Q74" s="56"/>
      <c r="R74" s="57">
        <v>2</v>
      </c>
      <c r="S74" s="56"/>
      <c r="T74" s="56"/>
      <c r="U74" s="56"/>
      <c r="V74" s="56"/>
      <c r="W74" s="57"/>
      <c r="X74" s="58"/>
      <c r="Y74" s="58"/>
      <c r="Z74" s="58"/>
      <c r="AA74" s="58"/>
      <c r="AB74" s="57"/>
      <c r="AC74" s="58"/>
      <c r="AD74" s="58"/>
      <c r="AE74" s="58"/>
      <c r="AF74" s="58"/>
      <c r="AG74" s="57"/>
      <c r="AH74" s="44">
        <f>O74+N74</f>
        <v>18</v>
      </c>
      <c r="AI74" s="25">
        <v>9</v>
      </c>
      <c r="AJ74" s="25">
        <v>9</v>
      </c>
      <c r="AK74" s="25">
        <v>0</v>
      </c>
      <c r="AL74" s="25">
        <v>0</v>
      </c>
      <c r="AM74" s="26">
        <v>2</v>
      </c>
      <c r="AN74" s="82">
        <v>0.72</v>
      </c>
      <c r="AO74" s="82">
        <v>0.4</v>
      </c>
      <c r="AP74" s="83">
        <f t="shared" si="37"/>
        <v>1.1200000000000001</v>
      </c>
    </row>
    <row r="75" spans="1:42" ht="20.100000000000001" customHeight="1" x14ac:dyDescent="0.2">
      <c r="A75" s="89" t="s">
        <v>131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8"/>
      <c r="AH75" s="29">
        <f>SUM(AH76,AH77,AH78,AH79,AH80)</f>
        <v>90</v>
      </c>
      <c r="AI75" s="29">
        <f>SUM(AI80,AI79,AI78,AI77,AI76)</f>
        <v>36</v>
      </c>
      <c r="AJ75" s="29">
        <f>SUM(AJ80,AJ79,AJ78,AJ77,AJ76)</f>
        <v>54</v>
      </c>
      <c r="AK75" s="29">
        <v>0</v>
      </c>
      <c r="AL75" s="29">
        <v>0</v>
      </c>
      <c r="AM75" s="45">
        <f>SUM(AM76,AM77,AM78,AM79,AM80)</f>
        <v>13</v>
      </c>
      <c r="AN75" s="78">
        <f>SUM(AN80,AN79,AN78,AN77,AN76)</f>
        <v>3.5999999999999996</v>
      </c>
      <c r="AO75" s="78">
        <v>2</v>
      </c>
      <c r="AP75" s="79">
        <f>SUM(AP76,AP77,AP78,AP79,AP80)</f>
        <v>5.6000000000000005</v>
      </c>
    </row>
    <row r="76" spans="1:42" ht="20.100000000000001" customHeight="1" x14ac:dyDescent="0.2">
      <c r="A76" s="12">
        <v>1</v>
      </c>
      <c r="B76" s="71" t="s">
        <v>110</v>
      </c>
      <c r="C76" s="13" t="s">
        <v>23</v>
      </c>
      <c r="D76" s="55"/>
      <c r="E76" s="55"/>
      <c r="F76" s="55"/>
      <c r="G76" s="55"/>
      <c r="H76" s="57"/>
      <c r="I76" s="55"/>
      <c r="J76" s="55"/>
      <c r="K76" s="55"/>
      <c r="L76" s="55"/>
      <c r="M76" s="57"/>
      <c r="N76" s="56"/>
      <c r="O76" s="56"/>
      <c r="P76" s="56"/>
      <c r="Q76" s="56"/>
      <c r="R76" s="57"/>
      <c r="S76" s="56">
        <v>9</v>
      </c>
      <c r="T76" s="56">
        <v>9</v>
      </c>
      <c r="U76" s="56"/>
      <c r="V76" s="56"/>
      <c r="W76" s="57">
        <v>2</v>
      </c>
      <c r="X76" s="58"/>
      <c r="Y76" s="58"/>
      <c r="Z76" s="58"/>
      <c r="AA76" s="58"/>
      <c r="AB76" s="57"/>
      <c r="AC76" s="58"/>
      <c r="AD76" s="58"/>
      <c r="AE76" s="58"/>
      <c r="AF76" s="58"/>
      <c r="AG76" s="57"/>
      <c r="AH76" s="44">
        <v>18</v>
      </c>
      <c r="AI76" s="25">
        <v>9</v>
      </c>
      <c r="AJ76" s="25">
        <v>9</v>
      </c>
      <c r="AK76" s="25">
        <v>0</v>
      </c>
      <c r="AL76" s="25">
        <v>0</v>
      </c>
      <c r="AM76" s="26">
        <v>3</v>
      </c>
      <c r="AN76" s="82">
        <v>0.72</v>
      </c>
      <c r="AO76" s="82">
        <v>0.4</v>
      </c>
      <c r="AP76" s="83">
        <f>AO76+AN76</f>
        <v>1.1200000000000001</v>
      </c>
    </row>
    <row r="77" spans="1:42" ht="20.100000000000001" customHeight="1" x14ac:dyDescent="0.2">
      <c r="A77" s="12">
        <v>2</v>
      </c>
      <c r="B77" s="72" t="s">
        <v>111</v>
      </c>
      <c r="C77" s="13" t="s">
        <v>23</v>
      </c>
      <c r="D77" s="55"/>
      <c r="E77" s="55"/>
      <c r="F77" s="55"/>
      <c r="G77" s="55"/>
      <c r="H77" s="57"/>
      <c r="I77" s="55"/>
      <c r="J77" s="55"/>
      <c r="K77" s="55"/>
      <c r="L77" s="55"/>
      <c r="M77" s="57"/>
      <c r="N77" s="56">
        <v>9</v>
      </c>
      <c r="O77" s="56">
        <v>9</v>
      </c>
      <c r="P77" s="56"/>
      <c r="Q77" s="56"/>
      <c r="R77" s="57">
        <v>2</v>
      </c>
      <c r="S77" s="56"/>
      <c r="T77" s="56"/>
      <c r="U77" s="56"/>
      <c r="V77" s="56"/>
      <c r="W77" s="57"/>
      <c r="X77" s="58"/>
      <c r="Y77" s="58"/>
      <c r="Z77" s="58"/>
      <c r="AA77" s="58"/>
      <c r="AB77" s="57"/>
      <c r="AC77" s="58"/>
      <c r="AD77" s="58"/>
      <c r="AE77" s="58"/>
      <c r="AF77" s="58"/>
      <c r="AG77" s="57"/>
      <c r="AH77" s="44">
        <v>18</v>
      </c>
      <c r="AI77" s="25">
        <v>9</v>
      </c>
      <c r="AJ77" s="25">
        <v>9</v>
      </c>
      <c r="AK77" s="25">
        <v>0</v>
      </c>
      <c r="AL77" s="25">
        <v>0</v>
      </c>
      <c r="AM77" s="26">
        <v>2</v>
      </c>
      <c r="AN77" s="82">
        <v>0.72</v>
      </c>
      <c r="AO77" s="82">
        <v>0.4</v>
      </c>
      <c r="AP77" s="83">
        <f>AO77+AN77</f>
        <v>1.1200000000000001</v>
      </c>
    </row>
    <row r="78" spans="1:42" ht="20.100000000000001" customHeight="1" x14ac:dyDescent="0.2">
      <c r="A78" s="12">
        <v>3</v>
      </c>
      <c r="B78" s="73" t="s">
        <v>112</v>
      </c>
      <c r="C78" s="13" t="s">
        <v>23</v>
      </c>
      <c r="D78" s="55"/>
      <c r="E78" s="55"/>
      <c r="F78" s="55"/>
      <c r="G78" s="55"/>
      <c r="H78" s="57"/>
      <c r="I78" s="55"/>
      <c r="J78" s="55"/>
      <c r="K78" s="55"/>
      <c r="L78" s="55"/>
      <c r="M78" s="57"/>
      <c r="N78" s="56"/>
      <c r="O78" s="56"/>
      <c r="P78" s="56"/>
      <c r="Q78" s="56"/>
      <c r="R78" s="57"/>
      <c r="S78" s="56"/>
      <c r="T78" s="56"/>
      <c r="U78" s="56"/>
      <c r="V78" s="56"/>
      <c r="W78" s="57"/>
      <c r="X78" s="58"/>
      <c r="Y78" s="58">
        <v>18</v>
      </c>
      <c r="Z78" s="58"/>
      <c r="AA78" s="58"/>
      <c r="AB78" s="57">
        <v>3</v>
      </c>
      <c r="AC78" s="58"/>
      <c r="AD78" s="58"/>
      <c r="AE78" s="58"/>
      <c r="AF78" s="58"/>
      <c r="AG78" s="57"/>
      <c r="AH78" s="44">
        <v>18</v>
      </c>
      <c r="AI78" s="25">
        <v>0</v>
      </c>
      <c r="AJ78" s="25">
        <v>18</v>
      </c>
      <c r="AK78" s="25">
        <v>0</v>
      </c>
      <c r="AL78" s="25">
        <v>0</v>
      </c>
      <c r="AM78" s="26">
        <v>3</v>
      </c>
      <c r="AN78" s="82">
        <v>0.72</v>
      </c>
      <c r="AO78" s="82">
        <v>0.4</v>
      </c>
      <c r="AP78" s="83">
        <f>AO78+AN78</f>
        <v>1.1200000000000001</v>
      </c>
    </row>
    <row r="79" spans="1:42" ht="20.100000000000001" customHeight="1" x14ac:dyDescent="0.2">
      <c r="A79" s="12">
        <v>4</v>
      </c>
      <c r="B79" s="71" t="s">
        <v>113</v>
      </c>
      <c r="C79" s="13" t="s">
        <v>24</v>
      </c>
      <c r="D79" s="55"/>
      <c r="E79" s="55"/>
      <c r="F79" s="55"/>
      <c r="G79" s="55"/>
      <c r="H79" s="57"/>
      <c r="I79" s="55"/>
      <c r="J79" s="55"/>
      <c r="K79" s="55"/>
      <c r="L79" s="55"/>
      <c r="M79" s="57"/>
      <c r="N79" s="56"/>
      <c r="O79" s="56"/>
      <c r="P79" s="56"/>
      <c r="Q79" s="56"/>
      <c r="R79" s="57"/>
      <c r="S79" s="56"/>
      <c r="T79" s="56"/>
      <c r="U79" s="56"/>
      <c r="V79" s="56"/>
      <c r="W79" s="57"/>
      <c r="X79" s="58">
        <v>9</v>
      </c>
      <c r="Y79" s="58">
        <v>9</v>
      </c>
      <c r="Z79" s="58"/>
      <c r="AA79" s="58"/>
      <c r="AB79" s="57">
        <v>4</v>
      </c>
      <c r="AC79" s="58"/>
      <c r="AD79" s="58"/>
      <c r="AE79" s="58"/>
      <c r="AF79" s="58"/>
      <c r="AG79" s="57"/>
      <c r="AH79" s="44">
        <v>18</v>
      </c>
      <c r="AI79" s="25">
        <v>9</v>
      </c>
      <c r="AJ79" s="25">
        <v>9</v>
      </c>
      <c r="AK79" s="25">
        <v>0</v>
      </c>
      <c r="AL79" s="25">
        <v>0</v>
      </c>
      <c r="AM79" s="26">
        <v>3</v>
      </c>
      <c r="AN79" s="82">
        <v>0.72</v>
      </c>
      <c r="AO79" s="82">
        <v>0.4</v>
      </c>
      <c r="AP79" s="83">
        <f>AO79+AN79</f>
        <v>1.1200000000000001</v>
      </c>
    </row>
    <row r="80" spans="1:42" ht="20.100000000000001" customHeight="1" x14ac:dyDescent="0.2">
      <c r="A80" s="12">
        <v>5</v>
      </c>
      <c r="B80" s="71" t="s">
        <v>114</v>
      </c>
      <c r="C80" s="13"/>
      <c r="D80" s="55"/>
      <c r="E80" s="55"/>
      <c r="F80" s="55"/>
      <c r="G80" s="55"/>
      <c r="H80" s="57"/>
      <c r="I80" s="55"/>
      <c r="J80" s="55"/>
      <c r="K80" s="55"/>
      <c r="L80" s="55"/>
      <c r="M80" s="57"/>
      <c r="N80" s="56"/>
      <c r="O80" s="56"/>
      <c r="P80" s="56"/>
      <c r="Q80" s="56"/>
      <c r="R80" s="57"/>
      <c r="S80" s="56">
        <v>9</v>
      </c>
      <c r="T80" s="56">
        <v>9</v>
      </c>
      <c r="U80" s="56"/>
      <c r="V80" s="56"/>
      <c r="W80" s="57">
        <v>2</v>
      </c>
      <c r="X80" s="58"/>
      <c r="Y80" s="58"/>
      <c r="Z80" s="58"/>
      <c r="AA80" s="58"/>
      <c r="AB80" s="57"/>
      <c r="AC80" s="58"/>
      <c r="AD80" s="58"/>
      <c r="AE80" s="58"/>
      <c r="AF80" s="58"/>
      <c r="AG80" s="57"/>
      <c r="AH80" s="44">
        <v>18</v>
      </c>
      <c r="AI80" s="25">
        <v>9</v>
      </c>
      <c r="AJ80" s="25">
        <v>9</v>
      </c>
      <c r="AK80" s="25">
        <v>0</v>
      </c>
      <c r="AL80" s="25">
        <v>0</v>
      </c>
      <c r="AM80" s="26">
        <v>2</v>
      </c>
      <c r="AN80" s="82">
        <v>0.72</v>
      </c>
      <c r="AO80" s="82">
        <v>0.4</v>
      </c>
      <c r="AP80" s="83">
        <f>AO80+AN80</f>
        <v>1.1200000000000001</v>
      </c>
    </row>
    <row r="81" spans="1:42" ht="20.100000000000001" customHeight="1" x14ac:dyDescent="0.2">
      <c r="A81" s="89" t="s">
        <v>132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1"/>
      <c r="AH81" s="29">
        <f>SUM(AH82,AH83,AH84,AH85,AH86,AH87,AH88)</f>
        <v>108</v>
      </c>
      <c r="AI81" s="30">
        <f>AI82+AI83+AI84+AI85+AI86+AI87</f>
        <v>18</v>
      </c>
      <c r="AJ81" s="30">
        <f>AJ82+AJ83+AJ84+AJ85++AJ86+AJ87</f>
        <v>54</v>
      </c>
      <c r="AK81" s="30">
        <f>SUM(AK86,AK85)</f>
        <v>36</v>
      </c>
      <c r="AL81" s="30">
        <v>0</v>
      </c>
      <c r="AM81" s="31">
        <f>SUM(AM88,AM87,AM86,AM85,AM84,AM83,AM82)</f>
        <v>26</v>
      </c>
      <c r="AN81" s="78">
        <f>SUM(AN88,AN87,AN86,AN85,AN84,AN83,AN82)</f>
        <v>4.3199999999999994</v>
      </c>
      <c r="AO81" s="78">
        <f>SUM(AO88,AO87,AO86,AO85,AO84,AO83,AO82)</f>
        <v>2.4</v>
      </c>
      <c r="AP81" s="79">
        <f>SUM(AP88,AP87,AP86,AP85,AP84,AP83,AP82)</f>
        <v>6.7200000000000006</v>
      </c>
    </row>
    <row r="82" spans="1:42" ht="20.100000000000001" customHeight="1" x14ac:dyDescent="0.2">
      <c r="A82" s="12">
        <v>1</v>
      </c>
      <c r="B82" s="71" t="s">
        <v>115</v>
      </c>
      <c r="C82" s="13" t="s">
        <v>23</v>
      </c>
      <c r="D82" s="55"/>
      <c r="E82" s="55"/>
      <c r="F82" s="55"/>
      <c r="G82" s="55"/>
      <c r="H82" s="57"/>
      <c r="I82" s="55"/>
      <c r="J82" s="55"/>
      <c r="K82" s="55"/>
      <c r="L82" s="55"/>
      <c r="M82" s="57"/>
      <c r="N82" s="56"/>
      <c r="O82" s="56"/>
      <c r="P82" s="56"/>
      <c r="Q82" s="56"/>
      <c r="R82" s="57"/>
      <c r="S82" s="56"/>
      <c r="T82" s="56">
        <v>18</v>
      </c>
      <c r="U82" s="56"/>
      <c r="V82" s="56"/>
      <c r="W82" s="57">
        <v>2</v>
      </c>
      <c r="X82" s="58"/>
      <c r="Y82" s="58"/>
      <c r="Z82" s="58"/>
      <c r="AA82" s="58"/>
      <c r="AB82" s="57"/>
      <c r="AC82" s="58"/>
      <c r="AD82" s="58"/>
      <c r="AE82" s="58"/>
      <c r="AF82" s="58"/>
      <c r="AG82" s="57"/>
      <c r="AH82" s="44">
        <v>18</v>
      </c>
      <c r="AI82" s="25">
        <f>X82</f>
        <v>0</v>
      </c>
      <c r="AJ82" s="25">
        <v>18</v>
      </c>
      <c r="AK82" s="33">
        <v>0</v>
      </c>
      <c r="AL82" s="33">
        <v>0</v>
      </c>
      <c r="AM82" s="26">
        <v>3</v>
      </c>
      <c r="AN82" s="82">
        <v>0.72</v>
      </c>
      <c r="AO82" s="82">
        <v>0.4</v>
      </c>
      <c r="AP82" s="83">
        <f t="shared" ref="AP82:AP88" si="38">AO82+AN82</f>
        <v>1.1200000000000001</v>
      </c>
    </row>
    <row r="83" spans="1:42" ht="20.100000000000001" customHeight="1" x14ac:dyDescent="0.2">
      <c r="A83" s="12">
        <v>2</v>
      </c>
      <c r="B83" s="71" t="s">
        <v>116</v>
      </c>
      <c r="C83" s="13" t="s">
        <v>23</v>
      </c>
      <c r="D83" s="55"/>
      <c r="E83" s="55"/>
      <c r="F83" s="55"/>
      <c r="G83" s="55"/>
      <c r="H83" s="57"/>
      <c r="I83" s="55"/>
      <c r="J83" s="55"/>
      <c r="K83" s="55"/>
      <c r="L83" s="55"/>
      <c r="M83" s="57"/>
      <c r="N83" s="56"/>
      <c r="O83" s="56"/>
      <c r="P83" s="56"/>
      <c r="Q83" s="56"/>
      <c r="R83" s="57"/>
      <c r="S83" s="56"/>
      <c r="T83" s="56"/>
      <c r="U83" s="56"/>
      <c r="V83" s="56"/>
      <c r="W83" s="57"/>
      <c r="X83" s="58"/>
      <c r="Y83" s="58">
        <v>18</v>
      </c>
      <c r="Z83" s="58"/>
      <c r="AA83" s="58"/>
      <c r="AB83" s="57">
        <v>4</v>
      </c>
      <c r="AC83" s="58"/>
      <c r="AD83" s="58"/>
      <c r="AE83" s="58"/>
      <c r="AF83" s="58"/>
      <c r="AG83" s="57"/>
      <c r="AH83" s="44">
        <v>18</v>
      </c>
      <c r="AI83" s="25">
        <f>AC83</f>
        <v>0</v>
      </c>
      <c r="AJ83" s="25">
        <v>18</v>
      </c>
      <c r="AK83" s="33">
        <v>0</v>
      </c>
      <c r="AL83" s="33">
        <v>0</v>
      </c>
      <c r="AM83" s="26">
        <v>3</v>
      </c>
      <c r="AN83" s="82">
        <v>0.72</v>
      </c>
      <c r="AO83" s="82">
        <v>0.4</v>
      </c>
      <c r="AP83" s="83">
        <f t="shared" si="38"/>
        <v>1.1200000000000001</v>
      </c>
    </row>
    <row r="84" spans="1:42" ht="20.100000000000001" customHeight="1" x14ac:dyDescent="0.2">
      <c r="A84" s="12">
        <v>3</v>
      </c>
      <c r="B84" s="71" t="s">
        <v>117</v>
      </c>
      <c r="C84" s="13" t="s">
        <v>23</v>
      </c>
      <c r="D84" s="55"/>
      <c r="E84" s="55"/>
      <c r="F84" s="55"/>
      <c r="G84" s="55"/>
      <c r="H84" s="57"/>
      <c r="I84" s="55"/>
      <c r="J84" s="55"/>
      <c r="K84" s="55"/>
      <c r="L84" s="55"/>
      <c r="M84" s="57"/>
      <c r="N84" s="56"/>
      <c r="O84" s="56"/>
      <c r="P84" s="56"/>
      <c r="Q84" s="56"/>
      <c r="R84" s="57"/>
      <c r="S84" s="56"/>
      <c r="T84" s="56"/>
      <c r="U84" s="56"/>
      <c r="V84" s="56"/>
      <c r="W84" s="57"/>
      <c r="X84" s="58">
        <v>9</v>
      </c>
      <c r="Y84" s="58">
        <v>9</v>
      </c>
      <c r="Z84" s="58"/>
      <c r="AA84" s="58"/>
      <c r="AB84" s="57">
        <v>3</v>
      </c>
      <c r="AC84" s="58"/>
      <c r="AD84" s="58"/>
      <c r="AE84" s="58"/>
      <c r="AF84" s="58"/>
      <c r="AG84" s="57"/>
      <c r="AH84" s="44">
        <v>18</v>
      </c>
      <c r="AI84" s="25">
        <v>9</v>
      </c>
      <c r="AJ84" s="25">
        <v>9</v>
      </c>
      <c r="AK84" s="33">
        <v>0</v>
      </c>
      <c r="AL84" s="33">
        <v>0</v>
      </c>
      <c r="AM84" s="26">
        <v>3</v>
      </c>
      <c r="AN84" s="82">
        <v>0.72</v>
      </c>
      <c r="AO84" s="82">
        <v>0.4</v>
      </c>
      <c r="AP84" s="83">
        <f t="shared" si="38"/>
        <v>1.1200000000000001</v>
      </c>
    </row>
    <row r="85" spans="1:42" ht="20.100000000000001" customHeight="1" x14ac:dyDescent="0.2">
      <c r="A85" s="12">
        <v>4</v>
      </c>
      <c r="B85" s="71" t="s">
        <v>118</v>
      </c>
      <c r="C85" s="13" t="s">
        <v>23</v>
      </c>
      <c r="D85" s="55"/>
      <c r="E85" s="55"/>
      <c r="F85" s="55"/>
      <c r="G85" s="55"/>
      <c r="H85" s="57"/>
      <c r="I85" s="55"/>
      <c r="J85" s="55"/>
      <c r="K85" s="55"/>
      <c r="L85" s="55"/>
      <c r="M85" s="57"/>
      <c r="N85" s="56"/>
      <c r="O85" s="56"/>
      <c r="P85" s="56"/>
      <c r="Q85" s="56"/>
      <c r="R85" s="57"/>
      <c r="S85" s="56"/>
      <c r="T85" s="56"/>
      <c r="U85" s="56"/>
      <c r="V85" s="56"/>
      <c r="W85" s="57"/>
      <c r="X85" s="58"/>
      <c r="Y85" s="58"/>
      <c r="Z85" s="58"/>
      <c r="AA85" s="58"/>
      <c r="AB85" s="57"/>
      <c r="AC85" s="58"/>
      <c r="AD85" s="58"/>
      <c r="AE85" s="58">
        <v>18</v>
      </c>
      <c r="AF85" s="58"/>
      <c r="AG85" s="57">
        <v>2</v>
      </c>
      <c r="AH85" s="44">
        <v>18</v>
      </c>
      <c r="AI85" s="25">
        <f>Y86+AD86</f>
        <v>0</v>
      </c>
      <c r="AJ85" s="25">
        <v>0</v>
      </c>
      <c r="AK85" s="33">
        <v>18</v>
      </c>
      <c r="AL85" s="33">
        <v>0</v>
      </c>
      <c r="AM85" s="26">
        <v>2</v>
      </c>
      <c r="AN85" s="82">
        <v>0.72</v>
      </c>
      <c r="AO85" s="82">
        <v>0.4</v>
      </c>
      <c r="AP85" s="83">
        <f t="shared" si="38"/>
        <v>1.1200000000000001</v>
      </c>
    </row>
    <row r="86" spans="1:42" ht="20.100000000000001" customHeight="1" x14ac:dyDescent="0.2">
      <c r="A86" s="12">
        <v>5</v>
      </c>
      <c r="B86" s="71" t="s">
        <v>119</v>
      </c>
      <c r="C86" s="13" t="s">
        <v>23</v>
      </c>
      <c r="D86" s="55"/>
      <c r="E86" s="55"/>
      <c r="F86" s="55"/>
      <c r="G86" s="55"/>
      <c r="H86" s="57"/>
      <c r="I86" s="55"/>
      <c r="J86" s="55"/>
      <c r="K86" s="55"/>
      <c r="L86" s="55"/>
      <c r="M86" s="57"/>
      <c r="N86" s="56"/>
      <c r="O86" s="56"/>
      <c r="P86" s="56"/>
      <c r="Q86" s="56"/>
      <c r="R86" s="57"/>
      <c r="S86" s="56"/>
      <c r="T86" s="56"/>
      <c r="U86" s="56"/>
      <c r="V86" s="56"/>
      <c r="W86" s="57"/>
      <c r="X86" s="58"/>
      <c r="Y86" s="58"/>
      <c r="Z86" s="58"/>
      <c r="AA86" s="58"/>
      <c r="AB86" s="57"/>
      <c r="AC86" s="58"/>
      <c r="AD86" s="58"/>
      <c r="AE86" s="58">
        <v>18</v>
      </c>
      <c r="AF86" s="58"/>
      <c r="AG86" s="57">
        <v>2</v>
      </c>
      <c r="AH86" s="44">
        <v>18</v>
      </c>
      <c r="AI86" s="25">
        <v>0</v>
      </c>
      <c r="AJ86" s="25">
        <f>AD86+Y86</f>
        <v>0</v>
      </c>
      <c r="AK86" s="33">
        <v>18</v>
      </c>
      <c r="AL86" s="33">
        <v>0</v>
      </c>
      <c r="AM86" s="26">
        <v>2</v>
      </c>
      <c r="AN86" s="82">
        <v>0.72</v>
      </c>
      <c r="AO86" s="82">
        <v>0.4</v>
      </c>
      <c r="AP86" s="83">
        <f t="shared" si="38"/>
        <v>1.1200000000000001</v>
      </c>
    </row>
    <row r="87" spans="1:42" ht="20.100000000000001" customHeight="1" x14ac:dyDescent="0.2">
      <c r="A87" s="12">
        <v>6</v>
      </c>
      <c r="B87" s="71" t="s">
        <v>120</v>
      </c>
      <c r="C87" s="13" t="s">
        <v>23</v>
      </c>
      <c r="D87" s="55"/>
      <c r="E87" s="55"/>
      <c r="F87" s="55"/>
      <c r="G87" s="55"/>
      <c r="H87" s="57"/>
      <c r="I87" s="55"/>
      <c r="J87" s="55"/>
      <c r="K87" s="55"/>
      <c r="L87" s="55"/>
      <c r="M87" s="57"/>
      <c r="N87" s="56"/>
      <c r="O87" s="56"/>
      <c r="P87" s="56"/>
      <c r="Q87" s="56"/>
      <c r="R87" s="57"/>
      <c r="S87" s="56"/>
      <c r="T87" s="56"/>
      <c r="U87" s="56"/>
      <c r="V87" s="56"/>
      <c r="W87" s="57"/>
      <c r="X87" s="58"/>
      <c r="Y87" s="58"/>
      <c r="Z87" s="58"/>
      <c r="AA87" s="58"/>
      <c r="AB87" s="57"/>
      <c r="AC87" s="58">
        <v>9</v>
      </c>
      <c r="AD87" s="58">
        <v>9</v>
      </c>
      <c r="AE87" s="58"/>
      <c r="AF87" s="58"/>
      <c r="AG87" s="57">
        <v>3</v>
      </c>
      <c r="AH87" s="44">
        <v>18</v>
      </c>
      <c r="AI87" s="25">
        <v>9</v>
      </c>
      <c r="AJ87" s="25">
        <v>9</v>
      </c>
      <c r="AK87" s="33">
        <v>0</v>
      </c>
      <c r="AL87" s="33">
        <v>0</v>
      </c>
      <c r="AM87" s="26">
        <v>3</v>
      </c>
      <c r="AN87" s="82">
        <v>0.72</v>
      </c>
      <c r="AO87" s="82">
        <v>0.4</v>
      </c>
      <c r="AP87" s="83">
        <f t="shared" si="38"/>
        <v>1.1200000000000001</v>
      </c>
    </row>
    <row r="88" spans="1:42" ht="20.100000000000001" customHeight="1" x14ac:dyDescent="0.2">
      <c r="A88" s="12">
        <v>7</v>
      </c>
      <c r="B88" s="71" t="s">
        <v>122</v>
      </c>
      <c r="C88" s="13" t="s">
        <v>23</v>
      </c>
      <c r="D88" s="55"/>
      <c r="E88" s="55"/>
      <c r="F88" s="55"/>
      <c r="G88" s="55"/>
      <c r="H88" s="57"/>
      <c r="I88" s="55"/>
      <c r="J88" s="55"/>
      <c r="K88" s="55"/>
      <c r="L88" s="55"/>
      <c r="M88" s="57"/>
      <c r="N88" s="56"/>
      <c r="O88" s="56"/>
      <c r="P88" s="56"/>
      <c r="Q88" s="56"/>
      <c r="R88" s="57">
        <v>3</v>
      </c>
      <c r="S88" s="56"/>
      <c r="T88" s="56"/>
      <c r="U88" s="56"/>
      <c r="V88" s="56"/>
      <c r="W88" s="57">
        <v>3</v>
      </c>
      <c r="X88" s="58"/>
      <c r="Y88" s="58"/>
      <c r="Z88" s="58"/>
      <c r="AA88" s="58"/>
      <c r="AB88" s="57">
        <v>4</v>
      </c>
      <c r="AC88" s="58"/>
      <c r="AD88" s="58"/>
      <c r="AE88" s="58"/>
      <c r="AF88" s="58"/>
      <c r="AG88" s="57"/>
      <c r="AH88" s="44">
        <v>0</v>
      </c>
      <c r="AI88" s="25">
        <v>0</v>
      </c>
      <c r="AJ88" s="25">
        <v>0</v>
      </c>
      <c r="AK88" s="25">
        <v>0</v>
      </c>
      <c r="AL88" s="25">
        <v>0</v>
      </c>
      <c r="AM88" s="26">
        <v>10</v>
      </c>
      <c r="AN88" s="82">
        <v>0</v>
      </c>
      <c r="AO88" s="82">
        <v>0</v>
      </c>
      <c r="AP88" s="83">
        <f t="shared" si="38"/>
        <v>0</v>
      </c>
    </row>
    <row r="89" spans="1:42" ht="20.100000000000001" customHeight="1" x14ac:dyDescent="0.2">
      <c r="A89" s="149" t="s">
        <v>31</v>
      </c>
      <c r="B89" s="150"/>
      <c r="C89" s="151"/>
      <c r="D89" s="52">
        <f>SUM(D46,D41,D38,D33,D32,D25,D19,D17,D16,D15)</f>
        <v>108</v>
      </c>
      <c r="E89" s="52">
        <f>SUM(E59,E41,E38,E31,E30,E15)</f>
        <v>67</v>
      </c>
      <c r="F89" s="52">
        <f>SUM(F15:F20,F28:F35,F37:F39,F41:F44,F46:F50,F52:F88)</f>
        <v>18</v>
      </c>
      <c r="G89" s="52">
        <f>SUM(G15:G20,G28:G35,G37:G39,G41:G44,G46:G50,G52:G88)</f>
        <v>0</v>
      </c>
      <c r="H89" s="115">
        <f>SUM(H59,H46,H41,H38,H34,H34,H33,H32,H30,H28,H25,H19,H17,H16,H15)</f>
        <v>30</v>
      </c>
      <c r="I89" s="52">
        <f>SUM(I20,I21,I18,I22,I23,I29,I37,I43,I44)</f>
        <v>99</v>
      </c>
      <c r="J89" s="52">
        <f>SUM(J18,J22,J23,J29,J30,J37,J39,J44)</f>
        <v>90</v>
      </c>
      <c r="K89" s="52">
        <f>SUM(K15:K20,K28:K35,K37:K39,K41:K44,K46:K50,K52:K88)</f>
        <v>0</v>
      </c>
      <c r="L89" s="52">
        <f>SUM(L15:L20,L28:L35,L37:L39,L41:L44,L46:L50,L52:L88)</f>
        <v>0</v>
      </c>
      <c r="M89" s="115">
        <f>SUM(M18,M20,M21,M22,M23,M29,M30,M37,M39,M43,M44)</f>
        <v>30</v>
      </c>
      <c r="N89" s="53">
        <f>SUM(N77,N74,N72,N68,N65,N42,N26)</f>
        <v>60</v>
      </c>
      <c r="O89" s="53">
        <f>SUM(O77,O74,O73,O71,O68,O67,O66,O52,O42,O30,O26)</f>
        <v>129</v>
      </c>
      <c r="P89" s="53">
        <f>SUM(P15:P20,P28:P35,P37:P39,P41:P44,P46:P50,P52:P88)</f>
        <v>0</v>
      </c>
      <c r="Q89" s="53">
        <f>SUM(Q15:Q20,Q28:Q35,Q37:Q39,Q41:Q44,Q46:Q50,Q52:Q88)</f>
        <v>0</v>
      </c>
      <c r="R89" s="115">
        <f>SUM(R88,R73,R72,R71,R77,R74,R68,R67,R66,R65,R52,R42,R30,R26)</f>
        <v>30</v>
      </c>
      <c r="S89" s="53">
        <f>SUM(S80,S76,S70,S49,S34)</f>
        <v>63</v>
      </c>
      <c r="T89" s="53">
        <f>SUM(T82,T80,T76,T70,T69,T62,T60,T53,T49,T48)</f>
        <v>135</v>
      </c>
      <c r="U89" s="53">
        <f>SUM(U15:U20,U28:U35,U37:U39,U41:U44,U46:U50,U52:U88)</f>
        <v>0</v>
      </c>
      <c r="V89" s="53">
        <f>SUM(V15:V20,V28:V35,V37:V39,V41:V44,V46:V50,V52:V88)</f>
        <v>0</v>
      </c>
      <c r="W89" s="115">
        <f>SUM(W88,W82,W80,W76,W70,W69,W62,W60,W53,W49,W48,W34)</f>
        <v>30</v>
      </c>
      <c r="X89" s="54">
        <f>SUM(X84,X79,X50,X34,X24)</f>
        <v>54</v>
      </c>
      <c r="Y89" s="54">
        <f>SUM(Y84,Y83,Y79,Y78,Y62,Y61,Y50,Y24)</f>
        <v>108</v>
      </c>
      <c r="Z89" s="54">
        <f>SUM(Z15:Z20,Z28:Z35,Z37:Z39,Z41:Z44,Z46:Z50,Z52:Z88)</f>
        <v>0</v>
      </c>
      <c r="AA89" s="54">
        <f>SUM(AA15:AA20,AA28:AA35,AA37:AA39,AA41:AA44,AA46:AA50,AA52:AA88)</f>
        <v>0</v>
      </c>
      <c r="AB89" s="115">
        <f>SUM(AB88,AB84,AB83,AB79,AB78,AB62,AB61,AB50,AB34,AB24)</f>
        <v>30</v>
      </c>
      <c r="AC89" s="54">
        <f>SUM(AC87,AC54,AC34)</f>
        <v>45</v>
      </c>
      <c r="AD89" s="54">
        <f>SUM(AD87,AD57,AD56,AD47)</f>
        <v>63</v>
      </c>
      <c r="AE89" s="54">
        <f>SUM(AE15:AE20,AE28:AE35,AE37:AE39,AE41:AE44,AE46:AE50,AE52:AE88)</f>
        <v>36</v>
      </c>
      <c r="AF89" s="54">
        <f>SUM(AF15:AF20,AF28:AF35,AF37:AF39,AF41:AF44,AF46:AF50,AF52:AF88)</f>
        <v>0</v>
      </c>
      <c r="AG89" s="115">
        <f>SUM(AG86,AG85,AG87,AG57,AG54,AG47,AG56,AG35,AG34)</f>
        <v>30</v>
      </c>
      <c r="AH89" s="27">
        <f>SUM(AH81,AH75,AH64,AH58,AH55,AH51,AH45,AH40,AH36,AH27,AH14)</f>
        <v>1075</v>
      </c>
      <c r="AI89" s="27">
        <f>SUM(AI81,AI75,AI64,AI58,AI55,AI51,AI45,AI40,AI36,AI27,AI14)</f>
        <v>429</v>
      </c>
      <c r="AJ89" s="27">
        <f>SUM(AJ75,AJ81,AJ64,AJ58,AJ55,AJ51,AJ45,AJ40,AJ36,AJ27,AJ14)</f>
        <v>600</v>
      </c>
      <c r="AK89" s="27">
        <f>SUM(AK81,AK27)</f>
        <v>54</v>
      </c>
      <c r="AL89" s="27">
        <f>AL51+AL45+AL40+AL36+AL27+AL14</f>
        <v>0</v>
      </c>
      <c r="AM89" s="132">
        <f>SUM(AM81,AM75,AM64,AM58,AM55,AM51,AM45,AM40,AM36,AM27,AM14)</f>
        <v>180</v>
      </c>
      <c r="AN89" s="112">
        <v>42.5</v>
      </c>
      <c r="AO89" s="112">
        <v>25.6</v>
      </c>
      <c r="AP89" s="109">
        <v>68.599999999999994</v>
      </c>
    </row>
    <row r="90" spans="1:42" ht="20.100000000000001" customHeight="1" x14ac:dyDescent="0.2">
      <c r="A90" s="152"/>
      <c r="B90" s="153"/>
      <c r="C90" s="154"/>
      <c r="D90" s="129">
        <f>SUM(D89,E89,F89)</f>
        <v>193</v>
      </c>
      <c r="E90" s="130"/>
      <c r="F90" s="130"/>
      <c r="G90" s="131"/>
      <c r="H90" s="116"/>
      <c r="I90" s="129">
        <f>SUM(I89,J89,K89)</f>
        <v>189</v>
      </c>
      <c r="J90" s="130"/>
      <c r="K90" s="130"/>
      <c r="L90" s="131"/>
      <c r="M90" s="116"/>
      <c r="N90" s="135">
        <f>N89+O89+P89+Q89</f>
        <v>189</v>
      </c>
      <c r="O90" s="136"/>
      <c r="P90" s="136"/>
      <c r="Q90" s="137"/>
      <c r="R90" s="116"/>
      <c r="S90" s="135">
        <f>S89+T89+U89+V89</f>
        <v>198</v>
      </c>
      <c r="T90" s="136"/>
      <c r="U90" s="136"/>
      <c r="V90" s="137"/>
      <c r="W90" s="116"/>
      <c r="X90" s="117">
        <f>X89+Y89+Z89+AA89</f>
        <v>162</v>
      </c>
      <c r="Y90" s="118"/>
      <c r="Z90" s="118"/>
      <c r="AA90" s="119"/>
      <c r="AB90" s="116"/>
      <c r="AC90" s="117">
        <f>AC89+AD89+AE89+AF89</f>
        <v>144</v>
      </c>
      <c r="AD90" s="118"/>
      <c r="AE90" s="118"/>
      <c r="AF90" s="119"/>
      <c r="AG90" s="116"/>
      <c r="AH90" s="158">
        <f>D91+N91+X91</f>
        <v>1075</v>
      </c>
      <c r="AI90" s="159"/>
      <c r="AJ90" s="159"/>
      <c r="AK90" s="159"/>
      <c r="AL90" s="160"/>
      <c r="AM90" s="133" t="e">
        <f>#REF!+#REF!+'[1]plan główny'!AM130+AM51+#REF!</f>
        <v>#REF!</v>
      </c>
      <c r="AN90" s="113"/>
      <c r="AO90" s="113"/>
      <c r="AP90" s="110"/>
    </row>
    <row r="91" spans="1:42" ht="20.100000000000001" customHeight="1" x14ac:dyDescent="0.2">
      <c r="A91" s="155"/>
      <c r="B91" s="156"/>
      <c r="C91" s="157"/>
      <c r="D91" s="144">
        <f>D90+I90</f>
        <v>382</v>
      </c>
      <c r="E91" s="145"/>
      <c r="F91" s="145"/>
      <c r="G91" s="145"/>
      <c r="H91" s="145"/>
      <c r="I91" s="145"/>
      <c r="J91" s="145"/>
      <c r="K91" s="145"/>
      <c r="L91" s="146"/>
      <c r="M91" s="51">
        <f>H89+M89</f>
        <v>60</v>
      </c>
      <c r="N91" s="144">
        <f>N90+S90</f>
        <v>387</v>
      </c>
      <c r="O91" s="145"/>
      <c r="P91" s="145"/>
      <c r="Q91" s="145"/>
      <c r="R91" s="145"/>
      <c r="S91" s="145"/>
      <c r="T91" s="145"/>
      <c r="U91" s="145"/>
      <c r="V91" s="146"/>
      <c r="W91" s="51">
        <f>R89+W89</f>
        <v>60</v>
      </c>
      <c r="X91" s="144">
        <f>X90+AC90</f>
        <v>306</v>
      </c>
      <c r="Y91" s="145"/>
      <c r="Z91" s="145"/>
      <c r="AA91" s="145"/>
      <c r="AB91" s="145"/>
      <c r="AC91" s="145"/>
      <c r="AD91" s="145"/>
      <c r="AE91" s="145"/>
      <c r="AF91" s="146"/>
      <c r="AG91" s="51">
        <f>AB89+AG89</f>
        <v>60</v>
      </c>
      <c r="AH91" s="161"/>
      <c r="AI91" s="162"/>
      <c r="AJ91" s="162"/>
      <c r="AK91" s="162"/>
      <c r="AL91" s="163"/>
      <c r="AM91" s="134" t="e">
        <f>#REF!+#REF!+'[1]plan główny'!AM131+#REF!+#REF!</f>
        <v>#REF!</v>
      </c>
      <c r="AN91" s="114"/>
      <c r="AO91" s="114"/>
      <c r="AP91" s="111"/>
    </row>
    <row r="92" spans="1:42" ht="17.25" customHeight="1" x14ac:dyDescent="0.2">
      <c r="B92" t="s">
        <v>32</v>
      </c>
      <c r="AN92" s="15"/>
      <c r="AO92" s="15"/>
      <c r="AP92" s="15"/>
    </row>
    <row r="93" spans="1:42" ht="13.5" customHeight="1" x14ac:dyDescent="0.2">
      <c r="B93" t="s">
        <v>33</v>
      </c>
      <c r="AN93" s="15"/>
      <c r="AO93" s="15"/>
      <c r="AP93" s="15"/>
    </row>
    <row r="94" spans="1:42" ht="13.5" customHeight="1" x14ac:dyDescent="0.2">
      <c r="A94" s="148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5"/>
      <c r="AO94" s="15"/>
      <c r="AP94" s="15"/>
    </row>
    <row r="96" spans="1:42" ht="12.75" customHeight="1" x14ac:dyDescent="0.2"/>
    <row r="97" spans="1:42" s="28" customFormat="1" ht="27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2.75" customHeight="1" x14ac:dyDescent="0.2"/>
    <row r="107" spans="1:42" ht="10.5" customHeight="1" x14ac:dyDescent="0.2"/>
    <row r="108" spans="1:42" ht="10.5" customHeight="1" x14ac:dyDescent="0.2"/>
    <row r="109" spans="1:42" ht="10.5" customHeight="1" x14ac:dyDescent="0.2"/>
    <row r="110" spans="1:42" ht="10.5" customHeight="1" x14ac:dyDescent="0.2"/>
    <row r="111" spans="1:42" ht="10.5" customHeight="1" x14ac:dyDescent="0.2"/>
    <row r="112" spans="1:42" ht="10.5" customHeight="1" x14ac:dyDescent="0.2"/>
    <row r="114" spans="1:1" ht="10.5" customHeight="1" x14ac:dyDescent="0.2"/>
    <row r="115" spans="1:1" ht="10.5" customHeight="1" x14ac:dyDescent="0.2"/>
    <row r="116" spans="1:1" ht="10.5" customHeight="1" x14ac:dyDescent="0.2"/>
    <row r="117" spans="1:1" ht="10.5" customHeight="1" x14ac:dyDescent="0.2"/>
    <row r="121" spans="1:1" ht="12" customHeight="1" x14ac:dyDescent="0.2"/>
    <row r="122" spans="1:1" ht="12" customHeight="1" x14ac:dyDescent="0.2"/>
    <row r="123" spans="1:1" ht="12" customHeight="1" x14ac:dyDescent="0.2">
      <c r="A123" s="16"/>
    </row>
    <row r="124" spans="1:1" ht="12" customHeight="1" x14ac:dyDescent="0.2"/>
    <row r="125" spans="1:1" ht="12" customHeight="1" x14ac:dyDescent="0.2"/>
    <row r="126" spans="1:1" ht="12" customHeight="1" x14ac:dyDescent="0.2"/>
    <row r="127" spans="1:1" ht="12" customHeight="1" x14ac:dyDescent="0.2"/>
    <row r="128" spans="1:1" ht="12" customHeight="1" x14ac:dyDescent="0.2"/>
    <row r="129" ht="12" customHeight="1" x14ac:dyDescent="0.2"/>
    <row r="130" ht="12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5" ht="12" customHeight="1" x14ac:dyDescent="0.2"/>
    <row r="148" ht="10.5" customHeight="1" x14ac:dyDescent="0.2"/>
    <row r="149" ht="10.5" customHeight="1" x14ac:dyDescent="0.2"/>
    <row r="151" ht="12" customHeight="1" x14ac:dyDescent="0.2"/>
    <row r="153" ht="10.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6.5" customHeight="1" x14ac:dyDescent="0.2"/>
  </sheetData>
  <mergeCells count="67">
    <mergeCell ref="A6:AP6"/>
    <mergeCell ref="A8:AP8"/>
    <mergeCell ref="A1:AP1"/>
    <mergeCell ref="A2:AP2"/>
    <mergeCell ref="A3:AP3"/>
    <mergeCell ref="A4:AP4"/>
    <mergeCell ref="A5:AP5"/>
    <mergeCell ref="AP11:AP13"/>
    <mergeCell ref="A11:A13"/>
    <mergeCell ref="B11:B13"/>
    <mergeCell ref="C11:C13"/>
    <mergeCell ref="D11:M11"/>
    <mergeCell ref="N11:W11"/>
    <mergeCell ref="X11:AG11"/>
    <mergeCell ref="AH11:AH13"/>
    <mergeCell ref="AI11:AL12"/>
    <mergeCell ref="AM11:AM13"/>
    <mergeCell ref="AN11:AN13"/>
    <mergeCell ref="AO11:AO13"/>
    <mergeCell ref="D12:G12"/>
    <mergeCell ref="AG12:AG13"/>
    <mergeCell ref="A40:AG40"/>
    <mergeCell ref="A45:AG45"/>
    <mergeCell ref="A51:AG51"/>
    <mergeCell ref="S12:V12"/>
    <mergeCell ref="W12:W13"/>
    <mergeCell ref="X12:AA12"/>
    <mergeCell ref="AB12:AB13"/>
    <mergeCell ref="AC12:AF12"/>
    <mergeCell ref="H12:H13"/>
    <mergeCell ref="I12:L12"/>
    <mergeCell ref="M12:M13"/>
    <mergeCell ref="N12:Q12"/>
    <mergeCell ref="R12:R13"/>
    <mergeCell ref="A27:AG27"/>
    <mergeCell ref="A36:AG36"/>
    <mergeCell ref="A14:AG14"/>
    <mergeCell ref="AB89:AB90"/>
    <mergeCell ref="A55:AG55"/>
    <mergeCell ref="A64:AG64"/>
    <mergeCell ref="A75:AG75"/>
    <mergeCell ref="A81:AG81"/>
    <mergeCell ref="A58:AG58"/>
    <mergeCell ref="A63:AG63"/>
    <mergeCell ref="N90:Q90"/>
    <mergeCell ref="S90:V90"/>
    <mergeCell ref="X90:AA90"/>
    <mergeCell ref="H89:H90"/>
    <mergeCell ref="M89:M90"/>
    <mergeCell ref="R89:R90"/>
    <mergeCell ref="W89:W90"/>
    <mergeCell ref="B9:AP9"/>
    <mergeCell ref="A7:AP7"/>
    <mergeCell ref="A94:AM94"/>
    <mergeCell ref="AG89:AG90"/>
    <mergeCell ref="AM89:AM91"/>
    <mergeCell ref="AN89:AN91"/>
    <mergeCell ref="AO89:AO91"/>
    <mergeCell ref="A89:C91"/>
    <mergeCell ref="AC90:AF90"/>
    <mergeCell ref="AH90:AL91"/>
    <mergeCell ref="D91:L91"/>
    <mergeCell ref="N91:V91"/>
    <mergeCell ref="X91:AF91"/>
    <mergeCell ref="AP89:AP91"/>
    <mergeCell ref="D90:G90"/>
    <mergeCell ref="I90:L9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DZ</vt:lpstr>
      <vt:lpstr>NM</vt:lpstr>
      <vt:lpstr>DZ!Obszar_wydruku</vt:lpstr>
      <vt:lpstr>NM!Obszar_wydruku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dksztalcenia</dc:creator>
  <cp:lastModifiedBy>Monika Kopeć</cp:lastModifiedBy>
  <cp:revision/>
  <cp:lastPrinted>2020-07-17T10:20:26Z</cp:lastPrinted>
  <dcterms:created xsi:type="dcterms:W3CDTF">2013-03-29T07:40:26Z</dcterms:created>
  <dcterms:modified xsi:type="dcterms:W3CDTF">2020-12-08T07:40:42Z</dcterms:modified>
</cp:coreProperties>
</file>