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Wydział Humanistyczny - ostateczne\Komunikacja medialna i społeczna\"/>
    </mc:Choice>
  </mc:AlternateContent>
  <xr:revisionPtr revIDLastSave="0" documentId="13_ncr:1_{CC32E925-37D4-4FE3-BBDE-0E7B890EC70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DZ" sheetId="1" r:id="rId1"/>
    <sheet name="NM" sheetId="2" r:id="rId2"/>
  </sheets>
  <externalReferences>
    <externalReference r:id="rId3"/>
  </externalReferences>
  <definedNames>
    <definedName name="_xlnm.Print_Area" localSheetId="0">DZ!$A$1:$AP$91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2" i="2" l="1"/>
  <c r="AL82" i="2"/>
  <c r="AM82" i="2"/>
  <c r="AH82" i="2"/>
  <c r="AI76" i="2"/>
  <c r="AJ76" i="2"/>
  <c r="AK76" i="2"/>
  <c r="AL76" i="2"/>
  <c r="AM76" i="2"/>
  <c r="AH76" i="2"/>
  <c r="AI65" i="2"/>
  <c r="AJ65" i="2"/>
  <c r="AK65" i="2"/>
  <c r="AL65" i="2"/>
  <c r="AM65" i="2"/>
  <c r="AI59" i="2"/>
  <c r="AJ59" i="2"/>
  <c r="AK59" i="2"/>
  <c r="AL59" i="2"/>
  <c r="AH59" i="2"/>
  <c r="L90" i="2"/>
  <c r="K90" i="2"/>
  <c r="J90" i="2"/>
  <c r="I90" i="2"/>
  <c r="E90" i="2"/>
  <c r="F90" i="2"/>
  <c r="G90" i="2"/>
  <c r="D90" i="2"/>
  <c r="AP89" i="2"/>
  <c r="AP88" i="2"/>
  <c r="AP87" i="2"/>
  <c r="AP86" i="2"/>
  <c r="AP85" i="2"/>
  <c r="AP84" i="2"/>
  <c r="AP83" i="2"/>
  <c r="AO82" i="2"/>
  <c r="AN82" i="2"/>
  <c r="AP81" i="2"/>
  <c r="AP80" i="2"/>
  <c r="AP79" i="2"/>
  <c r="AP78" i="2"/>
  <c r="AP77" i="2"/>
  <c r="AP76" i="2" s="1"/>
  <c r="AN76" i="2"/>
  <c r="AP75" i="2"/>
  <c r="AP74" i="2"/>
  <c r="AP73" i="2"/>
  <c r="AP72" i="2"/>
  <c r="AP71" i="2"/>
  <c r="AP70" i="2"/>
  <c r="AP69" i="2"/>
  <c r="AP68" i="2"/>
  <c r="AP67" i="2"/>
  <c r="AP66" i="2"/>
  <c r="AP63" i="2"/>
  <c r="AP62" i="2"/>
  <c r="AP61" i="2"/>
  <c r="AP60" i="2"/>
  <c r="AO59" i="2"/>
  <c r="AN59" i="2"/>
  <c r="AP58" i="2"/>
  <c r="AP57" i="2"/>
  <c r="AP56" i="2"/>
  <c r="AP55" i="2"/>
  <c r="AP54" i="2"/>
  <c r="AP53" i="2"/>
  <c r="AP52" i="2"/>
  <c r="AN52" i="2"/>
  <c r="AP51" i="2"/>
  <c r="AP50" i="2"/>
  <c r="AP49" i="2"/>
  <c r="AP48" i="2"/>
  <c r="AP47" i="2"/>
  <c r="AO46" i="2"/>
  <c r="AP46" i="2" s="1"/>
  <c r="AN46" i="2"/>
  <c r="AP45" i="2"/>
  <c r="AP44" i="2"/>
  <c r="AP43" i="2"/>
  <c r="AP42" i="2"/>
  <c r="AO41" i="2"/>
  <c r="AN41" i="2"/>
  <c r="AP39" i="2"/>
  <c r="AP38" i="2"/>
  <c r="AO37" i="2"/>
  <c r="AP37" i="2" s="1"/>
  <c r="AN37" i="2"/>
  <c r="AP36" i="2"/>
  <c r="AP35" i="2"/>
  <c r="AP34" i="2"/>
  <c r="AP33" i="2"/>
  <c r="AP32" i="2"/>
  <c r="AP31" i="2"/>
  <c r="AP30" i="2"/>
  <c r="AP29" i="2"/>
  <c r="AP28" i="2"/>
  <c r="AO27" i="2"/>
  <c r="AP27" i="2" s="1"/>
  <c r="AN27" i="2"/>
  <c r="AP21" i="2"/>
  <c r="AP20" i="2"/>
  <c r="AP19" i="2"/>
  <c r="AP18" i="2"/>
  <c r="AP17" i="2"/>
  <c r="AP16" i="2"/>
  <c r="AP15" i="2"/>
  <c r="AO14" i="2"/>
  <c r="AN14" i="2"/>
  <c r="AP86" i="1"/>
  <c r="AP85" i="1"/>
  <c r="AP84" i="1"/>
  <c r="AP83" i="1"/>
  <c r="AP82" i="1"/>
  <c r="AP81" i="1"/>
  <c r="AP80" i="1"/>
  <c r="AO79" i="1"/>
  <c r="AN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O65" i="1"/>
  <c r="AN65" i="1"/>
  <c r="AP63" i="1"/>
  <c r="AP62" i="1"/>
  <c r="AP61" i="1"/>
  <c r="AP60" i="1"/>
  <c r="AO59" i="1"/>
  <c r="AN59" i="1"/>
  <c r="AP58" i="1"/>
  <c r="AP57" i="1"/>
  <c r="AP56" i="1"/>
  <c r="AP55" i="1"/>
  <c r="AP54" i="1"/>
  <c r="AP53" i="1"/>
  <c r="AN52" i="1"/>
  <c r="AP52" i="1" s="1"/>
  <c r="AP51" i="1"/>
  <c r="AP50" i="1"/>
  <c r="AP49" i="1"/>
  <c r="AP48" i="1"/>
  <c r="AP47" i="1"/>
  <c r="AO46" i="1"/>
  <c r="AN46" i="1"/>
  <c r="AP46" i="1" s="1"/>
  <c r="AP45" i="1"/>
  <c r="AP44" i="1"/>
  <c r="AP43" i="1"/>
  <c r="AP42" i="1"/>
  <c r="AO41" i="1"/>
  <c r="AN41" i="1"/>
  <c r="AP39" i="1"/>
  <c r="AP38" i="1"/>
  <c r="AO37" i="1"/>
  <c r="AN37" i="1"/>
  <c r="AP36" i="1"/>
  <c r="AP35" i="1"/>
  <c r="AP33" i="1"/>
  <c r="AP32" i="1"/>
  <c r="AP31" i="1"/>
  <c r="AP30" i="1"/>
  <c r="AP29" i="1"/>
  <c r="AP28" i="1"/>
  <c r="AO27" i="1"/>
  <c r="AP27" i="1" s="1"/>
  <c r="AP21" i="1"/>
  <c r="AP20" i="1"/>
  <c r="AP19" i="1"/>
  <c r="AP18" i="1"/>
  <c r="AP17" i="1"/>
  <c r="AP16" i="1"/>
  <c r="AP15" i="1"/>
  <c r="AO14" i="1"/>
  <c r="AF87" i="1"/>
  <c r="AE87" i="1"/>
  <c r="AD87" i="1"/>
  <c r="AC87" i="1"/>
  <c r="AA87" i="1"/>
  <c r="Z87" i="1"/>
  <c r="Y87" i="1"/>
  <c r="X87" i="1"/>
  <c r="V87" i="1"/>
  <c r="U87" i="1"/>
  <c r="T87" i="1"/>
  <c r="S87" i="1"/>
  <c r="Q87" i="1"/>
  <c r="P87" i="1"/>
  <c r="O87" i="1"/>
  <c r="N87" i="1"/>
  <c r="L87" i="1"/>
  <c r="K87" i="1"/>
  <c r="J87" i="1"/>
  <c r="I87" i="1"/>
  <c r="E87" i="1"/>
  <c r="F87" i="1"/>
  <c r="G87" i="1"/>
  <c r="D87" i="1"/>
  <c r="AM48" i="1"/>
  <c r="AM49" i="1"/>
  <c r="AM50" i="1"/>
  <c r="AM51" i="1"/>
  <c r="AM81" i="1"/>
  <c r="AM82" i="1"/>
  <c r="AM83" i="1"/>
  <c r="AM84" i="1"/>
  <c r="AM85" i="1"/>
  <c r="AM86" i="1"/>
  <c r="AM80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66" i="1"/>
  <c r="AM61" i="1"/>
  <c r="AM62" i="1"/>
  <c r="AM63" i="1"/>
  <c r="AM60" i="1"/>
  <c r="AM58" i="1"/>
  <c r="AM54" i="1"/>
  <c r="AM55" i="1"/>
  <c r="AM43" i="1"/>
  <c r="AM44" i="1"/>
  <c r="AM45" i="1"/>
  <c r="AM39" i="1"/>
  <c r="AM40" i="1"/>
  <c r="AM29" i="1"/>
  <c r="AM30" i="1"/>
  <c r="AM31" i="1"/>
  <c r="AM32" i="1"/>
  <c r="AM33" i="1"/>
  <c r="AM34" i="1"/>
  <c r="AM35" i="1"/>
  <c r="AM36" i="1"/>
  <c r="AM16" i="1"/>
  <c r="AM17" i="1"/>
  <c r="AM18" i="1"/>
  <c r="AM19" i="1"/>
  <c r="AM20" i="1"/>
  <c r="AM21" i="1"/>
  <c r="AM22" i="1"/>
  <c r="AM23" i="1"/>
  <c r="AM24" i="1"/>
  <c r="AM25" i="1"/>
  <c r="AM26" i="1"/>
  <c r="AG87" i="1"/>
  <c r="AB87" i="1"/>
  <c r="W87" i="1"/>
  <c r="R87" i="1"/>
  <c r="M87" i="1"/>
  <c r="H87" i="1"/>
  <c r="AK79" i="1"/>
  <c r="AL79" i="1"/>
  <c r="AI65" i="1"/>
  <c r="AJ65" i="1"/>
  <c r="AK65" i="1"/>
  <c r="AL65" i="1"/>
  <c r="AI59" i="1"/>
  <c r="AJ59" i="1"/>
  <c r="AK59" i="1"/>
  <c r="AL59" i="1"/>
  <c r="AH59" i="1"/>
  <c r="AP41" i="1" l="1"/>
  <c r="AP37" i="1"/>
  <c r="AP79" i="1"/>
  <c r="AM65" i="1"/>
  <c r="AP65" i="1"/>
  <c r="AP14" i="2"/>
  <c r="AP41" i="2"/>
  <c r="AM59" i="1"/>
  <c r="AP59" i="1"/>
  <c r="AP59" i="2"/>
  <c r="AP82" i="2"/>
  <c r="AM79" i="1"/>
  <c r="AM92" i="2" l="1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H90" i="2"/>
  <c r="AJ87" i="2"/>
  <c r="AJ82" i="2" s="1"/>
  <c r="AI86" i="2"/>
  <c r="AI84" i="2"/>
  <c r="AI83" i="2"/>
  <c r="AH75" i="2"/>
  <c r="AH74" i="2"/>
  <c r="AH73" i="2"/>
  <c r="AH72" i="2"/>
  <c r="AH71" i="2"/>
  <c r="AH70" i="2"/>
  <c r="AH69" i="2"/>
  <c r="AH67" i="2"/>
  <c r="AH66" i="2"/>
  <c r="AM62" i="2"/>
  <c r="AM61" i="2"/>
  <c r="AM60" i="2"/>
  <c r="AM58" i="2"/>
  <c r="AL58" i="2"/>
  <c r="AK58" i="2"/>
  <c r="AJ58" i="2"/>
  <c r="AI58" i="2"/>
  <c r="AM57" i="2"/>
  <c r="AM56" i="2" s="1"/>
  <c r="AL57" i="2"/>
  <c r="AK57" i="2"/>
  <c r="AK56" i="2" s="1"/>
  <c r="AJ57" i="2"/>
  <c r="AJ56" i="2" s="1"/>
  <c r="AI57" i="2"/>
  <c r="AI56" i="2" s="1"/>
  <c r="AM55" i="2"/>
  <c r="AL55" i="2"/>
  <c r="AK55" i="2"/>
  <c r="AJ55" i="2"/>
  <c r="AI55" i="2"/>
  <c r="AM54" i="2"/>
  <c r="AL54" i="2"/>
  <c r="AK54" i="2"/>
  <c r="AJ54" i="2"/>
  <c r="AI54" i="2"/>
  <c r="AM53" i="2"/>
  <c r="AM52" i="2" s="1"/>
  <c r="AL53" i="2"/>
  <c r="AL52" i="2" s="1"/>
  <c r="AK53" i="2"/>
  <c r="AJ53" i="2"/>
  <c r="AI53" i="2"/>
  <c r="AI52" i="2" s="1"/>
  <c r="AM51" i="2"/>
  <c r="AM50" i="2"/>
  <c r="AL50" i="2"/>
  <c r="AK50" i="2"/>
  <c r="AJ50" i="2"/>
  <c r="AI50" i="2"/>
  <c r="AM49" i="2"/>
  <c r="AL49" i="2"/>
  <c r="AK49" i="2"/>
  <c r="AJ49" i="2"/>
  <c r="AI49" i="2"/>
  <c r="AM48" i="2"/>
  <c r="AL48" i="2"/>
  <c r="AK48" i="2"/>
  <c r="AJ48" i="2"/>
  <c r="AI48" i="2"/>
  <c r="AM47" i="2"/>
  <c r="AM46" i="2" s="1"/>
  <c r="AL47" i="2"/>
  <c r="AK47" i="2"/>
  <c r="AJ47" i="2"/>
  <c r="AI47" i="2"/>
  <c r="AI46" i="2" s="1"/>
  <c r="AM45" i="2"/>
  <c r="AL45" i="2"/>
  <c r="AK45" i="2"/>
  <c r="AJ45" i="2"/>
  <c r="AI45" i="2"/>
  <c r="AM44" i="2"/>
  <c r="AL44" i="2"/>
  <c r="AK44" i="2"/>
  <c r="AJ44" i="2"/>
  <c r="AI44" i="2"/>
  <c r="AM43" i="2"/>
  <c r="AL43" i="2"/>
  <c r="AK43" i="2"/>
  <c r="AJ43" i="2"/>
  <c r="AI43" i="2"/>
  <c r="AM42" i="2"/>
  <c r="AM41" i="2" s="1"/>
  <c r="AL42" i="2"/>
  <c r="AK42" i="2"/>
  <c r="AJ42" i="2"/>
  <c r="AI42" i="2"/>
  <c r="AI41" i="2" s="1"/>
  <c r="AM40" i="2"/>
  <c r="AL40" i="2"/>
  <c r="AK40" i="2"/>
  <c r="AJ40" i="2"/>
  <c r="AI40" i="2"/>
  <c r="AM39" i="2"/>
  <c r="AL39" i="2"/>
  <c r="AK39" i="2"/>
  <c r="AJ39" i="2"/>
  <c r="AI39" i="2"/>
  <c r="AM38" i="2"/>
  <c r="AM37" i="2" s="1"/>
  <c r="AL38" i="2"/>
  <c r="AL37" i="2" s="1"/>
  <c r="AK38" i="2"/>
  <c r="AJ38" i="2"/>
  <c r="AI38" i="2"/>
  <c r="AI37" i="2" s="1"/>
  <c r="AM36" i="2"/>
  <c r="AL36" i="2"/>
  <c r="AK36" i="2"/>
  <c r="AJ36" i="2"/>
  <c r="AI36" i="2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M29" i="2"/>
  <c r="AL29" i="2"/>
  <c r="AK29" i="2"/>
  <c r="AJ29" i="2"/>
  <c r="AI29" i="2"/>
  <c r="AM28" i="2"/>
  <c r="AM27" i="2" s="1"/>
  <c r="AL28" i="2"/>
  <c r="AK28" i="2"/>
  <c r="AJ28" i="2"/>
  <c r="AI28" i="2"/>
  <c r="AI27" i="2" s="1"/>
  <c r="AM26" i="2"/>
  <c r="AM23" i="2"/>
  <c r="AM22" i="2"/>
  <c r="AM21" i="2"/>
  <c r="AM20" i="2"/>
  <c r="AL20" i="2"/>
  <c r="AK20" i="2"/>
  <c r="AJ20" i="2"/>
  <c r="AI20" i="2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M16" i="2"/>
  <c r="AL16" i="2"/>
  <c r="AK16" i="2"/>
  <c r="AJ16" i="2"/>
  <c r="AI16" i="2"/>
  <c r="AM15" i="2"/>
  <c r="AL15" i="2"/>
  <c r="AK15" i="2"/>
  <c r="AK14" i="2" s="1"/>
  <c r="AJ15" i="2"/>
  <c r="AI15" i="2"/>
  <c r="AL14" i="2" l="1"/>
  <c r="AJ27" i="2"/>
  <c r="AJ41" i="2"/>
  <c r="AJ46" i="2"/>
  <c r="AH65" i="2"/>
  <c r="AM14" i="2"/>
  <c r="AK27" i="2"/>
  <c r="AK90" i="2" s="1"/>
  <c r="AJ37" i="2"/>
  <c r="AK41" i="2"/>
  <c r="AK46" i="2"/>
  <c r="AJ52" i="2"/>
  <c r="AM59" i="2"/>
  <c r="AI82" i="2"/>
  <c r="AI14" i="2"/>
  <c r="AJ14" i="2"/>
  <c r="AL27" i="2"/>
  <c r="AK37" i="2"/>
  <c r="AL41" i="2"/>
  <c r="AL46" i="2"/>
  <c r="AK52" i="2"/>
  <c r="AL56" i="2"/>
  <c r="AH57" i="2"/>
  <c r="AH18" i="2"/>
  <c r="AH19" i="2"/>
  <c r="AH38" i="2"/>
  <c r="AH48" i="2"/>
  <c r="M92" i="2"/>
  <c r="AG92" i="2"/>
  <c r="AH49" i="2"/>
  <c r="AH58" i="2"/>
  <c r="AH43" i="2"/>
  <c r="AH47" i="2"/>
  <c r="AH55" i="2"/>
  <c r="S91" i="2"/>
  <c r="W92" i="2"/>
  <c r="D91" i="2"/>
  <c r="AH42" i="2"/>
  <c r="AH54" i="2"/>
  <c r="AM91" i="2"/>
  <c r="AH17" i="2"/>
  <c r="AH29" i="2"/>
  <c r="AH33" i="2"/>
  <c r="AH39" i="2"/>
  <c r="AH44" i="2"/>
  <c r="AH53" i="2"/>
  <c r="X91" i="2"/>
  <c r="AH31" i="2"/>
  <c r="AH32" i="2"/>
  <c r="AH35" i="2"/>
  <c r="AH36" i="2"/>
  <c r="I91" i="2"/>
  <c r="AC91" i="2"/>
  <c r="AH16" i="2"/>
  <c r="AH20" i="2"/>
  <c r="AH30" i="2"/>
  <c r="AH34" i="2"/>
  <c r="AH40" i="2"/>
  <c r="AH45" i="2"/>
  <c r="AH50" i="2"/>
  <c r="N91" i="2"/>
  <c r="AH15" i="2"/>
  <c r="AH28" i="2"/>
  <c r="AH27" i="2" l="1"/>
  <c r="AH56" i="2"/>
  <c r="AH14" i="2"/>
  <c r="AH52" i="2"/>
  <c r="AH41" i="2"/>
  <c r="AH37" i="2"/>
  <c r="AH46" i="2"/>
  <c r="AM90" i="2"/>
  <c r="N92" i="2"/>
  <c r="D92" i="2"/>
  <c r="AI90" i="2"/>
  <c r="AJ90" i="2"/>
  <c r="X92" i="2"/>
  <c r="AL90" i="2"/>
  <c r="AH91" i="2" l="1"/>
  <c r="AH90" i="2"/>
  <c r="W89" i="1"/>
  <c r="AI34" i="1"/>
  <c r="AJ34" i="1"/>
  <c r="AK34" i="1"/>
  <c r="AL34" i="1"/>
  <c r="AJ84" i="1"/>
  <c r="AJ81" i="1"/>
  <c r="AJ80" i="1"/>
  <c r="AI83" i="1"/>
  <c r="AI82" i="1"/>
  <c r="AI81" i="1"/>
  <c r="AI80" i="1"/>
  <c r="AH81" i="1"/>
  <c r="AH80" i="1"/>
  <c r="AH79" i="1" s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J57" i="1"/>
  <c r="AK57" i="1"/>
  <c r="AL57" i="1"/>
  <c r="AL56" i="1" s="1"/>
  <c r="AM57" i="1"/>
  <c r="AM56" i="1" s="1"/>
  <c r="AI57" i="1"/>
  <c r="AI53" i="1"/>
  <c r="AJ53" i="1"/>
  <c r="AK53" i="1"/>
  <c r="AL53" i="1"/>
  <c r="AM53" i="1"/>
  <c r="AM52" i="1" s="1"/>
  <c r="AI54" i="1"/>
  <c r="AJ54" i="1"/>
  <c r="AK54" i="1"/>
  <c r="AL54" i="1"/>
  <c r="AI55" i="1"/>
  <c r="AJ55" i="1"/>
  <c r="AK55" i="1"/>
  <c r="AL55" i="1"/>
  <c r="AI58" i="1"/>
  <c r="AJ58" i="1"/>
  <c r="AK58" i="1"/>
  <c r="AL58" i="1"/>
  <c r="AM89" i="1"/>
  <c r="N88" i="1"/>
  <c r="X88" i="1"/>
  <c r="AI28" i="1"/>
  <c r="AI29" i="1"/>
  <c r="AI30" i="1"/>
  <c r="AI31" i="1"/>
  <c r="AI32" i="1"/>
  <c r="AI33" i="1"/>
  <c r="AI35" i="1"/>
  <c r="AI36" i="1"/>
  <c r="AI15" i="1"/>
  <c r="AI16" i="1"/>
  <c r="AI17" i="1"/>
  <c r="AI18" i="1"/>
  <c r="AI19" i="1"/>
  <c r="AI20" i="1"/>
  <c r="AI38" i="1"/>
  <c r="AI39" i="1"/>
  <c r="AI40" i="1"/>
  <c r="AI42" i="1"/>
  <c r="AI43" i="1"/>
  <c r="AI44" i="1"/>
  <c r="AI45" i="1"/>
  <c r="AI47" i="1"/>
  <c r="AI48" i="1"/>
  <c r="AI49" i="1"/>
  <c r="AI50" i="1"/>
  <c r="AJ28" i="1"/>
  <c r="AJ29" i="1"/>
  <c r="AJ30" i="1"/>
  <c r="AJ31" i="1"/>
  <c r="AJ32" i="1"/>
  <c r="AJ33" i="1"/>
  <c r="AJ35" i="1"/>
  <c r="AJ36" i="1"/>
  <c r="AJ15" i="1"/>
  <c r="AJ16" i="1"/>
  <c r="AJ17" i="1"/>
  <c r="AJ18" i="1"/>
  <c r="AJ19" i="1"/>
  <c r="AJ20" i="1"/>
  <c r="AJ38" i="1"/>
  <c r="AJ39" i="1"/>
  <c r="AJ40" i="1"/>
  <c r="AJ42" i="1"/>
  <c r="AJ43" i="1"/>
  <c r="AJ44" i="1"/>
  <c r="AJ45" i="1"/>
  <c r="AJ47" i="1"/>
  <c r="AJ48" i="1"/>
  <c r="AJ49" i="1"/>
  <c r="AJ50" i="1"/>
  <c r="AK28" i="1"/>
  <c r="AK29" i="1"/>
  <c r="AK30" i="1"/>
  <c r="AK31" i="1"/>
  <c r="AK32" i="1"/>
  <c r="AK33" i="1"/>
  <c r="AK35" i="1"/>
  <c r="AK36" i="1"/>
  <c r="AK15" i="1"/>
  <c r="AK16" i="1"/>
  <c r="AK17" i="1"/>
  <c r="AK18" i="1"/>
  <c r="AK19" i="1"/>
  <c r="AK20" i="1"/>
  <c r="AK38" i="1"/>
  <c r="AK39" i="1"/>
  <c r="AK40" i="1"/>
  <c r="AK42" i="1"/>
  <c r="AK43" i="1"/>
  <c r="AK44" i="1"/>
  <c r="AK45" i="1"/>
  <c r="AK47" i="1"/>
  <c r="AK48" i="1"/>
  <c r="AK49" i="1"/>
  <c r="AK50" i="1"/>
  <c r="AL28" i="1"/>
  <c r="AL29" i="1"/>
  <c r="AL30" i="1"/>
  <c r="AL31" i="1"/>
  <c r="AL32" i="1"/>
  <c r="AL33" i="1"/>
  <c r="AL35" i="1"/>
  <c r="AL36" i="1"/>
  <c r="AL15" i="1"/>
  <c r="AL16" i="1"/>
  <c r="AL17" i="1"/>
  <c r="AL18" i="1"/>
  <c r="AL19" i="1"/>
  <c r="AL20" i="1"/>
  <c r="AL38" i="1"/>
  <c r="AL40" i="1"/>
  <c r="AL42" i="1"/>
  <c r="AL43" i="1"/>
  <c r="AL44" i="1"/>
  <c r="AL45" i="1"/>
  <c r="AL47" i="1"/>
  <c r="AL48" i="1"/>
  <c r="AL49" i="1"/>
  <c r="AL50" i="1"/>
  <c r="AM47" i="1"/>
  <c r="AM46" i="1" s="1"/>
  <c r="AM42" i="1"/>
  <c r="AM41" i="1" s="1"/>
  <c r="AL39" i="1"/>
  <c r="AM38" i="1"/>
  <c r="AM37" i="1" s="1"/>
  <c r="AM28" i="1"/>
  <c r="AM27" i="1" s="1"/>
  <c r="AM15" i="1"/>
  <c r="AM14" i="1" s="1"/>
  <c r="AI46" i="1" l="1"/>
  <c r="AH58" i="1"/>
  <c r="AJ52" i="1"/>
  <c r="AM87" i="1"/>
  <c r="AL37" i="1"/>
  <c r="AK37" i="1"/>
  <c r="AI14" i="1"/>
  <c r="AI52" i="1"/>
  <c r="AK56" i="1"/>
  <c r="AJ14" i="1"/>
  <c r="AL46" i="1"/>
  <c r="AL41" i="1"/>
  <c r="AL14" i="1"/>
  <c r="AK46" i="1"/>
  <c r="AK41" i="1"/>
  <c r="AJ37" i="1"/>
  <c r="AL52" i="1"/>
  <c r="AI56" i="1"/>
  <c r="AJ56" i="1"/>
  <c r="AI79" i="1"/>
  <c r="AJ79" i="1"/>
  <c r="AK14" i="1"/>
  <c r="AJ46" i="1"/>
  <c r="AJ41" i="1"/>
  <c r="AK52" i="1"/>
  <c r="AH65" i="1"/>
  <c r="AK27" i="1"/>
  <c r="AJ27" i="1"/>
  <c r="AL27" i="1"/>
  <c r="AH16" i="1"/>
  <c r="S88" i="1"/>
  <c r="N89" i="1" s="1"/>
  <c r="AH47" i="1"/>
  <c r="AH42" i="1"/>
  <c r="AH30" i="1"/>
  <c r="AH40" i="1"/>
  <c r="AH18" i="1"/>
  <c r="AH20" i="1"/>
  <c r="AH29" i="1"/>
  <c r="AH48" i="1"/>
  <c r="AH38" i="1"/>
  <c r="AH34" i="1"/>
  <c r="AH44" i="1"/>
  <c r="AH45" i="1"/>
  <c r="AM88" i="1"/>
  <c r="M89" i="1"/>
  <c r="AH31" i="1"/>
  <c r="AH50" i="1"/>
  <c r="AH15" i="1"/>
  <c r="AH28" i="1"/>
  <c r="AC88" i="1"/>
  <c r="X89" i="1" s="1"/>
  <c r="AH35" i="1"/>
  <c r="AH32" i="1"/>
  <c r="AH53" i="1"/>
  <c r="AI37" i="1"/>
  <c r="AH33" i="1"/>
  <c r="AI27" i="1"/>
  <c r="AH43" i="1"/>
  <c r="AH17" i="1"/>
  <c r="AH54" i="1"/>
  <c r="AH57" i="1"/>
  <c r="AH56" i="1" s="1"/>
  <c r="I88" i="1"/>
  <c r="AG89" i="1"/>
  <c r="AH55" i="1"/>
  <c r="AH49" i="1"/>
  <c r="AH39" i="1"/>
  <c r="D88" i="1"/>
  <c r="AI41" i="1"/>
  <c r="AH36" i="1"/>
  <c r="AH19" i="1"/>
  <c r="AH46" i="1" l="1"/>
  <c r="AK87" i="1"/>
  <c r="AH52" i="1"/>
  <c r="AH41" i="1"/>
  <c r="AH37" i="1"/>
  <c r="AL87" i="1"/>
  <c r="AI87" i="1"/>
  <c r="AJ87" i="1"/>
  <c r="AH14" i="1"/>
  <c r="AH27" i="1"/>
  <c r="D89" i="1"/>
  <c r="AH88" i="1" s="1"/>
  <c r="AH87" i="1" l="1"/>
</calcChain>
</file>

<file path=xl/sharedStrings.xml><?xml version="1.0" encoding="utf-8"?>
<sst xmlns="http://schemas.openxmlformats.org/spreadsheetml/2006/main" count="401" uniqueCount="139">
  <si>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</si>
  <si>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</si>
  <si>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</si>
  <si>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</si>
  <si>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</si>
  <si>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</si>
  <si>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</si>
  <si>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</si>
  <si>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</si>
  <si>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ECTS  bezpośredni kontakt - zajęcia*</t>
  </si>
  <si>
    <t>Konsultacje 15godz./sem**</t>
  </si>
  <si>
    <t>Bezpośredni kontakt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</si>
  <si>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</si>
  <si>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</si>
  <si>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</si>
  <si>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</si>
  <si>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</si>
  <si>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</si>
  <si>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</si>
  <si>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</si>
  <si>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</si>
  <si>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</si>
  <si>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</si>
  <si>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</si>
  <si>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Zo</t>
  </si>
  <si>
    <t>E</t>
  </si>
  <si>
    <t>Stylistyka praktyczna</t>
  </si>
  <si>
    <t>Kultura języka polskiego</t>
  </si>
  <si>
    <t>Seminarium dyplomowe</t>
  </si>
  <si>
    <t>Praca dyplomowa</t>
  </si>
  <si>
    <t>Technologia informacyjna</t>
  </si>
  <si>
    <t>Wychowanie fizyczne</t>
  </si>
  <si>
    <t>Bezpieczeństwo i higiena pracy</t>
  </si>
  <si>
    <t>RAZEM</t>
  </si>
  <si>
    <t>* - liczba godzin zajęć : 25,</t>
  </si>
  <si>
    <t>** - 1 sem = 0,6 pkt.; Jeżeli 1 pkt. = 25 godz, to 15 godz. = 0,6 pkt. na semestr.</t>
  </si>
  <si>
    <t xml:space="preserve">KIERUNEK: KOMUNIKACJA MEDIALNA I SPOŁECZNA </t>
  </si>
  <si>
    <t>Psychologia społeczna</t>
  </si>
  <si>
    <t>Wstęp do socjologii</t>
  </si>
  <si>
    <t>Historia najnowsza</t>
  </si>
  <si>
    <t xml:space="preserve">Wiedza o kulturze </t>
  </si>
  <si>
    <t>Kultura regionu</t>
  </si>
  <si>
    <t>Życie literackie w regionie</t>
  </si>
  <si>
    <t>Wiedza o literaturze XX i XXI wieku</t>
  </si>
  <si>
    <t>Literatura faktu</t>
  </si>
  <si>
    <t>Podstawy ekonomii</t>
  </si>
  <si>
    <t>Wstęp do informacji naukowej</t>
  </si>
  <si>
    <t>Etyka w mediach</t>
  </si>
  <si>
    <t>Prawo autorskie i prasowe</t>
  </si>
  <si>
    <t>Języki obce</t>
  </si>
  <si>
    <t>Pragmalingwistyka</t>
  </si>
  <si>
    <t>Warsztaty ortografii i interpunkcji</t>
  </si>
  <si>
    <t>Nauka o komunikowaniu</t>
  </si>
  <si>
    <t xml:space="preserve">Komunikacja międzykulturowa </t>
  </si>
  <si>
    <t>Komunikacja w mediach społecznościowych</t>
  </si>
  <si>
    <t>Współczesne problemy polityczne</t>
  </si>
  <si>
    <t>Protokół dyplomatyczny</t>
  </si>
  <si>
    <t>Savoir vivre</t>
  </si>
  <si>
    <t>Język polityki</t>
  </si>
  <si>
    <t>Dykcja i emisja głosu</t>
  </si>
  <si>
    <t>Sztuka autoprezentacji i wystąpień publicznych</t>
  </si>
  <si>
    <t>Retoryka i erystyka</t>
  </si>
  <si>
    <t>VII. Marketing i public relations</t>
  </si>
  <si>
    <t>Marketing i reklama w mediach</t>
  </si>
  <si>
    <t>Kreatywność w public relations i reklamie</t>
  </si>
  <si>
    <t>Edycja tekstów</t>
  </si>
  <si>
    <t xml:space="preserve">Warsztat krytyka kultury </t>
  </si>
  <si>
    <t>Kurs kreatywnego pisania</t>
  </si>
  <si>
    <t>Warsztat dziennikarza prasowego i internetowego</t>
  </si>
  <si>
    <t>Warsztat dziennikarza radiowego</t>
  </si>
  <si>
    <t>Warsztat dziennikarza telewizyjnego</t>
  </si>
  <si>
    <t>Warsztat rzecznika prasowego</t>
  </si>
  <si>
    <t>Dziennikarstwo kulturalne</t>
  </si>
  <si>
    <t>Dziennikarstwo sportowe</t>
  </si>
  <si>
    <t>Dziennikarstwo publicystyczne</t>
  </si>
  <si>
    <t>Podstawy fotografii</t>
  </si>
  <si>
    <t>Praca z kamerą</t>
  </si>
  <si>
    <t xml:space="preserve">Praca z mikrofonem </t>
  </si>
  <si>
    <t>Podstawy montażu telewizyjnego</t>
  </si>
  <si>
    <t>Podstawy montażu radiowego</t>
  </si>
  <si>
    <t xml:space="preserve">Media lokalne i środowiskowe </t>
  </si>
  <si>
    <t>Media w Polsce i na świecie</t>
  </si>
  <si>
    <t>Społeczne i kulturowe oddziaływanie mediów</t>
  </si>
  <si>
    <t>Historia prasy</t>
  </si>
  <si>
    <t>Gatunki dziennikarskie</t>
  </si>
  <si>
    <t>Dziennikarskie źródła informacji</t>
  </si>
  <si>
    <t>Komunikacja w subkulturach młodzieżowych</t>
  </si>
  <si>
    <t>Współczesne systemy polityczne</t>
  </si>
  <si>
    <t>Dziennikarstwo on-line</t>
  </si>
  <si>
    <t>Psychologia mediów</t>
  </si>
  <si>
    <t>PROFIL: PRAKTYCZNY</t>
  </si>
  <si>
    <t>I. Wiedza ogólna</t>
  </si>
  <si>
    <t>II. Przedmioty ogólnouczelniane</t>
  </si>
  <si>
    <t>III. Wiedza o języku</t>
  </si>
  <si>
    <t>IV. Wiedza o komunikowaniu</t>
  </si>
  <si>
    <t>V. Polityka i dyplomacja</t>
  </si>
  <si>
    <t>VI. Kreowanie wizerunku</t>
  </si>
  <si>
    <t>VIII. Sztuka pisania</t>
  </si>
  <si>
    <t>Wykład ogólnowydziałowy</t>
  </si>
  <si>
    <t>Wykład ogólnowydziałowy II</t>
  </si>
  <si>
    <t xml:space="preserve">
</t>
  </si>
  <si>
    <t>Kultura 2.0</t>
  </si>
  <si>
    <t>Wprowadzenie do wiedzy o grach komputerowych</t>
  </si>
  <si>
    <t>Filmowe środki wyrazu</t>
  </si>
  <si>
    <t>Gatunki medialne</t>
  </si>
  <si>
    <t>Analiza tekstów medialnych</t>
  </si>
  <si>
    <t>Liternet</t>
  </si>
  <si>
    <t>Warsztat e-recenzenta</t>
  </si>
  <si>
    <t>Antropologia nowych mediów</t>
  </si>
  <si>
    <t>Kultura w mediach społecznościowych</t>
  </si>
  <si>
    <t>Tradycyjne media                                        w Internecie</t>
  </si>
  <si>
    <t>Język reklamy</t>
  </si>
  <si>
    <t>Bezpieczeństwo i dostęp do informacji w Internecie</t>
  </si>
  <si>
    <t>Projektowanie wizerunku 
 w Internecie</t>
  </si>
  <si>
    <t>Język komunikacji internetowej</t>
  </si>
  <si>
    <t xml:space="preserve"> Komunikacja polityczna w nowych mediach</t>
  </si>
  <si>
    <t>Dziennikarstwo obywatelskie</t>
  </si>
  <si>
    <t>Media w sztuce</t>
  </si>
  <si>
    <t>Animacja kultury w nowych mediach</t>
  </si>
  <si>
    <t xml:space="preserve">Projektowanie stron internetowych </t>
  </si>
  <si>
    <t>Grafika komputerowa</t>
  </si>
  <si>
    <t>Marketing internetowy</t>
  </si>
  <si>
    <t>Praktyka (960)</t>
  </si>
  <si>
    <t xml:space="preserve">Załącznik nr 2 </t>
  </si>
  <si>
    <t>z dnia 23 czerwca 2020 r.</t>
  </si>
  <si>
    <t>obowiązuje I rok od r.a. 2020/2021</t>
  </si>
  <si>
    <r>
      <t xml:space="preserve">do </t>
    </r>
    <r>
      <rPr>
        <i/>
        <sz val="10"/>
        <rFont val="Calibri"/>
        <family val="2"/>
        <charset val="238"/>
      </rPr>
      <t>Programu studiów na kierunku komunikacja medialna i społeczna - studia pierwszego stopnia o profilu praktycznym,</t>
    </r>
    <r>
      <rPr>
        <sz val="10"/>
        <rFont val="Calibri"/>
        <family val="2"/>
        <charset val="238"/>
      </rPr>
      <t xml:space="preserve"> </t>
    </r>
  </si>
  <si>
    <t xml:space="preserve">PLAN  STUDIÓW  STACJONARNYCH I stopnia                 </t>
  </si>
  <si>
    <t>* - liczba godzin zajęć: 25,</t>
  </si>
  <si>
    <t>Część I: Warsztaty dziennikarskie</t>
  </si>
  <si>
    <t>Część I: Wspólczesna kultura audiowizualna</t>
  </si>
  <si>
    <t>Część II. Teoretyczne podstawy dziennikarstwa</t>
  </si>
  <si>
    <t>Część II. Komunikacja w nowych mediach</t>
  </si>
  <si>
    <t>Część III. Warsztaty kultury 2.0</t>
  </si>
  <si>
    <t>stanowiącego załącznik do Uchwały nr 23/000/2020 Senatu AJP</t>
  </si>
  <si>
    <t>IX. MODUŁ DO WYBORU: DZIENNIKARSTWO</t>
  </si>
  <si>
    <t>IX. MODUŁ DO WYBORU: NOWE MEDIA</t>
  </si>
  <si>
    <t>moduł: DZIENNIKARSTWO</t>
  </si>
  <si>
    <t>moduł: NOWE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</si>
</sst>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indexed="10"/>
      <name val="Arial CE"/>
      <family val="2"/>
      <charset val="238"/>
    </font>
    <font>
      <sz val="7.5"/>
      <name val="Arial CE"/>
      <family val="2"/>
      <charset val="238"/>
    </font>
    <font>
      <sz val="7.5"/>
      <name val="Arial"/>
      <family val="2"/>
      <charset val="238"/>
    </font>
    <font>
      <sz val="7.5"/>
      <color indexed="8"/>
      <name val="Arial"/>
      <family val="2"/>
      <charset val="238"/>
    </font>
    <font>
      <sz val="8"/>
      <color indexed="17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2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1"/>
      </patternFill>
    </fill>
    <fill>
      <patternFill patternType="solid">
        <fgColor indexed="2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26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8" fillId="0" borderId="0" xfId="0" applyFont="1"/>
    <xf numFmtId="0" fontId="1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4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6" fillId="0" borderId="0" xfId="0" applyFont="1"/>
    <xf numFmtId="0" fontId="1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11" borderId="9" xfId="0" applyFont="1" applyFill="1" applyBorder="1" applyAlignment="1">
      <alignment vertical="center"/>
    </xf>
    <xf numFmtId="0" fontId="36" fillId="11" borderId="1" xfId="0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11" borderId="9" xfId="0" applyFont="1" applyFill="1" applyBorder="1" applyAlignment="1">
      <alignment vertical="center"/>
    </xf>
    <xf numFmtId="0" fontId="36" fillId="11" borderId="10" xfId="0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7" fillId="6" borderId="11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center" vertical="center"/>
    </xf>
    <xf numFmtId="0" fontId="36" fillId="6" borderId="13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24" fillId="0" borderId="0" xfId="0" quotePrefix="1" applyFont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/AppData/Local/Microsoft/Windows/Temporary%20Internet%20Files/Content.IE5/L53UP1TD/I%20Filologia%20polska/PROGRAM%20KSZTA&#321;CENIA%20FILOLOGIA%20POLSKA%20I%20STOPNIE&#323;/I%20Filologia%20polska/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Q94"/>
  <sheetViews>
    <sheetView tabSelected="1" workbookViewId="0">
      <selection activeCell="B29" sqref="B29"/>
    </sheetView>
  </sheetViews>
  <sheetFormatPr defaultRowHeight="12.75" x14ac:dyDescent="0.2"/>
  <cols>
    <col min="1" max="1" width="2.85546875" customWidth="1"/>
    <col min="2" max="2" width="29.5703125" customWidth="1"/>
    <col min="3" max="3" width="4" customWidth="1"/>
    <col min="4" max="33" width="3.7109375" customWidth="1"/>
    <col min="34" max="34" width="5.28515625" customWidth="1"/>
    <col min="35" max="39" width="4.28515625" customWidth="1"/>
    <col min="40" max="40" width="3.85546875" customWidth="1"/>
    <col min="41" max="42" width="5.42578125" customWidth="1"/>
  </cols>
  <sheetData>
    <row r="1" spans="1:42" x14ac:dyDescent="0.2">
      <c r="A1" s="145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42" x14ac:dyDescent="0.2">
      <c r="A2" s="145" t="s">
        <v>126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</row>
    <row r="3" spans="1:42" x14ac:dyDescent="0.2">
      <c r="A3" s="145" t="s">
        <v>134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</row>
    <row r="4" spans="1:42" x14ac:dyDescent="0.2">
      <c r="A4" s="145" t="s">
        <v>124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</row>
    <row r="5" spans="1:42" x14ac:dyDescent="0.2">
      <c r="A5" s="146" t="s">
        <v>125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</row>
    <row r="6" spans="1:42" ht="15" customHeight="1" x14ac:dyDescent="0.2">
      <c r="A6" s="141" t="s">
        <v>127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2" ht="15" customHeight="1" x14ac:dyDescent="0.2">
      <c r="A7" s="142" t="s">
        <v>36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</row>
    <row r="8" spans="1:42" ht="15" customHeight="1" x14ac:dyDescent="0.2">
      <c r="A8" s="143" t="s">
        <v>90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</row>
    <row r="9" spans="1:42" ht="17.25" customHeight="1" x14ac:dyDescent="0.2">
      <c r="A9" s="1"/>
      <c r="B9" s="144" t="s">
        <v>137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x14ac:dyDescent="0.2">
      <c r="A10" s="2"/>
      <c r="B10" s="3"/>
      <c r="C10" s="4"/>
      <c r="D10" s="5"/>
      <c r="E10" s="5"/>
      <c r="F10" s="5"/>
      <c r="G10" s="5"/>
      <c r="H10" s="6"/>
      <c r="I10" s="5"/>
      <c r="J10" s="5"/>
      <c r="K10" s="5"/>
      <c r="L10" s="5"/>
      <c r="M10" s="6"/>
      <c r="N10" s="7"/>
      <c r="O10" s="7"/>
      <c r="P10" s="7"/>
      <c r="Q10" s="7"/>
      <c r="R10" s="8"/>
      <c r="S10" s="5"/>
      <c r="T10" s="5"/>
      <c r="U10" s="5"/>
      <c r="V10" s="5"/>
      <c r="W10" s="6"/>
      <c r="X10" s="7"/>
      <c r="Y10" s="7"/>
      <c r="Z10" s="7"/>
      <c r="AA10" s="7"/>
      <c r="AB10" s="8"/>
      <c r="AC10" s="5"/>
      <c r="AD10" s="5"/>
      <c r="AE10" s="5"/>
      <c r="AF10" s="5"/>
      <c r="AG10" s="6"/>
      <c r="AH10" s="9"/>
      <c r="AI10" s="10"/>
      <c r="AJ10" s="10"/>
      <c r="AK10" s="10"/>
      <c r="AL10" s="10"/>
      <c r="AM10" s="11"/>
    </row>
    <row r="11" spans="1:42" ht="18" customHeight="1" x14ac:dyDescent="0.2">
      <c r="A11" s="99" t="s">
        <v>0</v>
      </c>
      <c r="B11" s="99" t="s">
        <v>1</v>
      </c>
      <c r="C11" s="116" t="s">
        <v>2</v>
      </c>
      <c r="D11" s="82" t="s">
        <v>3</v>
      </c>
      <c r="E11" s="82"/>
      <c r="F11" s="82"/>
      <c r="G11" s="82"/>
      <c r="H11" s="82"/>
      <c r="I11" s="82"/>
      <c r="J11" s="82"/>
      <c r="K11" s="82"/>
      <c r="L11" s="82"/>
      <c r="M11" s="82"/>
      <c r="N11" s="82" t="s">
        <v>4</v>
      </c>
      <c r="O11" s="82"/>
      <c r="P11" s="82"/>
      <c r="Q11" s="82"/>
      <c r="R11" s="82"/>
      <c r="S11" s="82"/>
      <c r="T11" s="82"/>
      <c r="U11" s="82"/>
      <c r="V11" s="82"/>
      <c r="W11" s="82"/>
      <c r="X11" s="82" t="s">
        <v>5</v>
      </c>
      <c r="Y11" s="82"/>
      <c r="Z11" s="82"/>
      <c r="AA11" s="82"/>
      <c r="AB11" s="82"/>
      <c r="AC11" s="82"/>
      <c r="AD11" s="82"/>
      <c r="AE11" s="82"/>
      <c r="AF11" s="82"/>
      <c r="AG11" s="82"/>
      <c r="AH11" s="83" t="s">
        <v>6</v>
      </c>
      <c r="AI11" s="100" t="s">
        <v>7</v>
      </c>
      <c r="AJ11" s="100"/>
      <c r="AK11" s="100"/>
      <c r="AL11" s="100"/>
      <c r="AM11" s="84" t="s">
        <v>8</v>
      </c>
      <c r="AN11" s="81" t="s">
        <v>9</v>
      </c>
      <c r="AO11" s="81" t="s">
        <v>10</v>
      </c>
      <c r="AP11" s="81" t="s">
        <v>11</v>
      </c>
    </row>
    <row r="12" spans="1:42" ht="18" customHeight="1" x14ac:dyDescent="0.2">
      <c r="A12" s="99"/>
      <c r="B12" s="99"/>
      <c r="C12" s="116"/>
      <c r="D12" s="102" t="s">
        <v>12</v>
      </c>
      <c r="E12" s="102"/>
      <c r="F12" s="102"/>
      <c r="G12" s="102"/>
      <c r="H12" s="84" t="s">
        <v>8</v>
      </c>
      <c r="I12" s="102" t="s">
        <v>13</v>
      </c>
      <c r="J12" s="102"/>
      <c r="K12" s="102"/>
      <c r="L12" s="102"/>
      <c r="M12" s="84" t="s">
        <v>8</v>
      </c>
      <c r="N12" s="101" t="s">
        <v>14</v>
      </c>
      <c r="O12" s="101"/>
      <c r="P12" s="101"/>
      <c r="Q12" s="101"/>
      <c r="R12" s="84" t="s">
        <v>8</v>
      </c>
      <c r="S12" s="101" t="s">
        <v>15</v>
      </c>
      <c r="T12" s="101"/>
      <c r="U12" s="101"/>
      <c r="V12" s="101"/>
      <c r="W12" s="84" t="s">
        <v>8</v>
      </c>
      <c r="X12" s="115" t="s">
        <v>16</v>
      </c>
      <c r="Y12" s="115"/>
      <c r="Z12" s="115"/>
      <c r="AA12" s="115"/>
      <c r="AB12" s="84" t="s">
        <v>8</v>
      </c>
      <c r="AC12" s="115" t="s">
        <v>17</v>
      </c>
      <c r="AD12" s="115"/>
      <c r="AE12" s="115"/>
      <c r="AF12" s="115"/>
      <c r="AG12" s="84" t="s">
        <v>8</v>
      </c>
      <c r="AH12" s="83"/>
      <c r="AI12" s="100"/>
      <c r="AJ12" s="100"/>
      <c r="AK12" s="100"/>
      <c r="AL12" s="100"/>
      <c r="AM12" s="84"/>
      <c r="AN12" s="81"/>
      <c r="AO12" s="81"/>
      <c r="AP12" s="81"/>
    </row>
    <row r="13" spans="1:42" ht="18" customHeight="1" x14ac:dyDescent="0.2">
      <c r="A13" s="99"/>
      <c r="B13" s="99"/>
      <c r="C13" s="116"/>
      <c r="D13" s="18" t="s">
        <v>18</v>
      </c>
      <c r="E13" s="18" t="s">
        <v>19</v>
      </c>
      <c r="F13" s="18" t="s">
        <v>20</v>
      </c>
      <c r="G13" s="18" t="s">
        <v>21</v>
      </c>
      <c r="H13" s="84"/>
      <c r="I13" s="18" t="s">
        <v>18</v>
      </c>
      <c r="J13" s="18" t="s">
        <v>19</v>
      </c>
      <c r="K13" s="18" t="s">
        <v>20</v>
      </c>
      <c r="L13" s="18" t="s">
        <v>21</v>
      </c>
      <c r="M13" s="84"/>
      <c r="N13" s="19" t="s">
        <v>18</v>
      </c>
      <c r="O13" s="19" t="s">
        <v>19</v>
      </c>
      <c r="P13" s="19" t="s">
        <v>20</v>
      </c>
      <c r="Q13" s="19" t="s">
        <v>21</v>
      </c>
      <c r="R13" s="84"/>
      <c r="S13" s="19" t="s">
        <v>18</v>
      </c>
      <c r="T13" s="19" t="s">
        <v>19</v>
      </c>
      <c r="U13" s="19" t="s">
        <v>20</v>
      </c>
      <c r="V13" s="19" t="s">
        <v>21</v>
      </c>
      <c r="W13" s="84"/>
      <c r="X13" s="20" t="s">
        <v>18</v>
      </c>
      <c r="Y13" s="20" t="s">
        <v>19</v>
      </c>
      <c r="Z13" s="20" t="s">
        <v>20</v>
      </c>
      <c r="AA13" s="20" t="s">
        <v>21</v>
      </c>
      <c r="AB13" s="84"/>
      <c r="AC13" s="20" t="s">
        <v>18</v>
      </c>
      <c r="AD13" s="20" t="s">
        <v>19</v>
      </c>
      <c r="AE13" s="20" t="s">
        <v>20</v>
      </c>
      <c r="AF13" s="20" t="s">
        <v>21</v>
      </c>
      <c r="AG13" s="84"/>
      <c r="AH13" s="83"/>
      <c r="AI13" s="21" t="s">
        <v>22</v>
      </c>
      <c r="AJ13" s="21" t="s">
        <v>23</v>
      </c>
      <c r="AK13" s="21" t="s">
        <v>20</v>
      </c>
      <c r="AL13" s="21" t="s">
        <v>21</v>
      </c>
      <c r="AM13" s="84"/>
      <c r="AN13" s="81"/>
      <c r="AO13" s="81"/>
      <c r="AP13" s="81"/>
    </row>
    <row r="14" spans="1:42" ht="20.100000000000001" customHeight="1" x14ac:dyDescent="0.2">
      <c r="A14" s="119" t="s">
        <v>91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22">
        <f>SUM(AH15:AH26)</f>
        <v>315</v>
      </c>
      <c r="AI14" s="34">
        <f>SUM(AI15:AI26)</f>
        <v>220</v>
      </c>
      <c r="AJ14" s="62">
        <f t="shared" ref="AJ14:AM14" si="0">SUM(AJ15:AJ26)</f>
        <v>95</v>
      </c>
      <c r="AK14" s="62">
        <f t="shared" si="0"/>
        <v>0</v>
      </c>
      <c r="AL14" s="62">
        <f t="shared" si="0"/>
        <v>0</v>
      </c>
      <c r="AM14" s="63">
        <f t="shared" si="0"/>
        <v>30</v>
      </c>
      <c r="AN14" s="75">
        <v>12.6</v>
      </c>
      <c r="AO14" s="75">
        <f>SUM(AO15:AO26)</f>
        <v>7.1999999999999984</v>
      </c>
      <c r="AP14" s="76">
        <v>20.2</v>
      </c>
    </row>
    <row r="15" spans="1:42" ht="20.100000000000001" customHeight="1" x14ac:dyDescent="0.2">
      <c r="A15" s="12">
        <v>1</v>
      </c>
      <c r="B15" s="43" t="s">
        <v>37</v>
      </c>
      <c r="C15" s="13" t="s">
        <v>24</v>
      </c>
      <c r="D15" s="48">
        <v>15</v>
      </c>
      <c r="E15" s="48">
        <v>15</v>
      </c>
      <c r="F15" s="48"/>
      <c r="G15" s="48"/>
      <c r="H15" s="69">
        <v>2</v>
      </c>
      <c r="I15" s="48"/>
      <c r="J15" s="48"/>
      <c r="K15" s="48"/>
      <c r="L15" s="48"/>
      <c r="M15" s="69"/>
      <c r="N15" s="50"/>
      <c r="O15" s="50"/>
      <c r="P15" s="50"/>
      <c r="Q15" s="50"/>
      <c r="R15" s="49"/>
      <c r="S15" s="50"/>
      <c r="T15" s="50"/>
      <c r="U15" s="50"/>
      <c r="V15" s="50"/>
      <c r="W15" s="49"/>
      <c r="X15" s="51"/>
      <c r="Y15" s="51"/>
      <c r="Z15" s="51"/>
      <c r="AA15" s="51"/>
      <c r="AB15" s="49"/>
      <c r="AC15" s="51"/>
      <c r="AD15" s="51"/>
      <c r="AE15" s="51"/>
      <c r="AF15" s="51"/>
      <c r="AG15" s="49"/>
      <c r="AH15" s="24">
        <f t="shared" ref="AH15:AH50" si="1">AI15+AJ15+AL15</f>
        <v>30</v>
      </c>
      <c r="AI15" s="25">
        <f t="shared" ref="AI15:AM26" si="2">D15+I15+N15+S15+X15+AC15</f>
        <v>15</v>
      </c>
      <c r="AJ15" s="25">
        <f t="shared" si="2"/>
        <v>15</v>
      </c>
      <c r="AK15" s="25">
        <f t="shared" si="2"/>
        <v>0</v>
      </c>
      <c r="AL15" s="25">
        <f t="shared" si="2"/>
        <v>0</v>
      </c>
      <c r="AM15" s="26">
        <f t="shared" si="2"/>
        <v>2</v>
      </c>
      <c r="AN15" s="77">
        <v>1.2</v>
      </c>
      <c r="AO15" s="77">
        <v>0.6</v>
      </c>
      <c r="AP15" s="78">
        <f t="shared" ref="AP15:AP21" si="3">AN15+AO15</f>
        <v>1.7999999999999998</v>
      </c>
    </row>
    <row r="16" spans="1:42" ht="20.100000000000001" customHeight="1" x14ac:dyDescent="0.2">
      <c r="A16" s="12">
        <v>2</v>
      </c>
      <c r="B16" s="43" t="s">
        <v>89</v>
      </c>
      <c r="C16" s="13" t="s">
        <v>24</v>
      </c>
      <c r="D16" s="48">
        <v>15</v>
      </c>
      <c r="E16" s="48"/>
      <c r="F16" s="48"/>
      <c r="G16" s="48"/>
      <c r="H16" s="69">
        <v>2</v>
      </c>
      <c r="I16" s="48"/>
      <c r="J16" s="48"/>
      <c r="K16" s="48"/>
      <c r="L16" s="48"/>
      <c r="M16" s="69"/>
      <c r="N16" s="50"/>
      <c r="O16" s="50"/>
      <c r="P16" s="50"/>
      <c r="Q16" s="50"/>
      <c r="R16" s="49"/>
      <c r="S16" s="50"/>
      <c r="T16" s="50"/>
      <c r="U16" s="50"/>
      <c r="V16" s="50"/>
      <c r="W16" s="49"/>
      <c r="X16" s="51"/>
      <c r="Y16" s="51"/>
      <c r="Z16" s="51"/>
      <c r="AA16" s="51"/>
      <c r="AB16" s="49"/>
      <c r="AC16" s="51"/>
      <c r="AD16" s="51"/>
      <c r="AE16" s="51"/>
      <c r="AF16" s="51"/>
      <c r="AG16" s="49"/>
      <c r="AH16" s="24">
        <f t="shared" si="1"/>
        <v>15</v>
      </c>
      <c r="AI16" s="25">
        <f t="shared" si="2"/>
        <v>15</v>
      </c>
      <c r="AJ16" s="25">
        <f t="shared" si="2"/>
        <v>0</v>
      </c>
      <c r="AK16" s="25">
        <f t="shared" si="2"/>
        <v>0</v>
      </c>
      <c r="AL16" s="25">
        <f t="shared" si="2"/>
        <v>0</v>
      </c>
      <c r="AM16" s="26">
        <f t="shared" si="2"/>
        <v>2</v>
      </c>
      <c r="AN16" s="77">
        <v>0.6</v>
      </c>
      <c r="AO16" s="77">
        <v>0.6</v>
      </c>
      <c r="AP16" s="78">
        <f t="shared" si="3"/>
        <v>1.2</v>
      </c>
    </row>
    <row r="17" spans="1:43" ht="20.100000000000001" customHeight="1" x14ac:dyDescent="0.2">
      <c r="A17" s="12">
        <v>3</v>
      </c>
      <c r="B17" s="43" t="s">
        <v>38</v>
      </c>
      <c r="C17" s="13" t="s">
        <v>24</v>
      </c>
      <c r="D17" s="56">
        <v>15</v>
      </c>
      <c r="E17" s="48"/>
      <c r="F17" s="48"/>
      <c r="G17" s="48"/>
      <c r="H17" s="69">
        <v>2</v>
      </c>
      <c r="I17" s="48"/>
      <c r="J17" s="48"/>
      <c r="K17" s="48"/>
      <c r="L17" s="48"/>
      <c r="M17" s="69"/>
      <c r="N17" s="50"/>
      <c r="O17" s="50"/>
      <c r="P17" s="50"/>
      <c r="Q17" s="50"/>
      <c r="R17" s="49"/>
      <c r="S17" s="50"/>
      <c r="T17" s="50"/>
      <c r="U17" s="50"/>
      <c r="V17" s="50"/>
      <c r="W17" s="49"/>
      <c r="X17" s="51"/>
      <c r="Y17" s="51"/>
      <c r="Z17" s="51"/>
      <c r="AA17" s="51"/>
      <c r="AB17" s="49"/>
      <c r="AC17" s="51"/>
      <c r="AD17" s="51"/>
      <c r="AE17" s="51"/>
      <c r="AF17" s="51"/>
      <c r="AG17" s="49"/>
      <c r="AH17" s="24">
        <f t="shared" si="1"/>
        <v>15</v>
      </c>
      <c r="AI17" s="25">
        <f t="shared" si="2"/>
        <v>15</v>
      </c>
      <c r="AJ17" s="25">
        <f t="shared" si="2"/>
        <v>0</v>
      </c>
      <c r="AK17" s="25">
        <f t="shared" si="2"/>
        <v>0</v>
      </c>
      <c r="AL17" s="25">
        <f t="shared" si="2"/>
        <v>0</v>
      </c>
      <c r="AM17" s="26">
        <f t="shared" si="2"/>
        <v>2</v>
      </c>
      <c r="AN17" s="77">
        <v>0.6</v>
      </c>
      <c r="AO17" s="77">
        <v>0.6</v>
      </c>
      <c r="AP17" s="78">
        <f t="shared" si="3"/>
        <v>1.2</v>
      </c>
    </row>
    <row r="18" spans="1:43" ht="20.100000000000001" customHeight="1" x14ac:dyDescent="0.2">
      <c r="A18" s="12">
        <v>4</v>
      </c>
      <c r="B18" s="43" t="s">
        <v>39</v>
      </c>
      <c r="C18" s="13" t="s">
        <v>25</v>
      </c>
      <c r="D18" s="48"/>
      <c r="E18" s="48"/>
      <c r="F18" s="48"/>
      <c r="G18" s="48"/>
      <c r="H18" s="69"/>
      <c r="I18" s="56">
        <v>15</v>
      </c>
      <c r="J18" s="48">
        <v>15</v>
      </c>
      <c r="K18" s="48"/>
      <c r="L18" s="48"/>
      <c r="M18" s="69">
        <v>3</v>
      </c>
      <c r="N18" s="50"/>
      <c r="O18" s="50"/>
      <c r="P18" s="50"/>
      <c r="Q18" s="50"/>
      <c r="R18" s="49"/>
      <c r="S18" s="50"/>
      <c r="T18" s="50"/>
      <c r="U18" s="50"/>
      <c r="V18" s="50"/>
      <c r="W18" s="49"/>
      <c r="X18" s="51"/>
      <c r="Y18" s="51"/>
      <c r="Z18" s="51"/>
      <c r="AA18" s="51"/>
      <c r="AB18" s="49"/>
      <c r="AC18" s="51"/>
      <c r="AD18" s="51"/>
      <c r="AE18" s="51"/>
      <c r="AF18" s="51"/>
      <c r="AG18" s="49"/>
      <c r="AH18" s="24">
        <f t="shared" si="1"/>
        <v>30</v>
      </c>
      <c r="AI18" s="25">
        <f t="shared" si="2"/>
        <v>15</v>
      </c>
      <c r="AJ18" s="25">
        <f t="shared" si="2"/>
        <v>15</v>
      </c>
      <c r="AK18" s="25">
        <f t="shared" si="2"/>
        <v>0</v>
      </c>
      <c r="AL18" s="25">
        <f t="shared" si="2"/>
        <v>0</v>
      </c>
      <c r="AM18" s="26">
        <f t="shared" si="2"/>
        <v>3</v>
      </c>
      <c r="AN18" s="77">
        <v>1.2</v>
      </c>
      <c r="AO18" s="77">
        <v>0.6</v>
      </c>
      <c r="AP18" s="78">
        <f t="shared" si="3"/>
        <v>1.7999999999999998</v>
      </c>
    </row>
    <row r="19" spans="1:43" ht="20.100000000000001" customHeight="1" x14ac:dyDescent="0.2">
      <c r="A19" s="12">
        <v>5</v>
      </c>
      <c r="B19" s="43" t="s">
        <v>40</v>
      </c>
      <c r="C19" s="13" t="s">
        <v>24</v>
      </c>
      <c r="D19" s="57">
        <v>30</v>
      </c>
      <c r="E19" s="48"/>
      <c r="F19" s="48"/>
      <c r="G19" s="54"/>
      <c r="H19" s="69">
        <v>3</v>
      </c>
      <c r="I19" s="48"/>
      <c r="J19" s="48"/>
      <c r="K19" s="48"/>
      <c r="L19" s="54"/>
      <c r="M19" s="71"/>
      <c r="N19" s="58"/>
      <c r="O19" s="58"/>
      <c r="P19" s="58"/>
      <c r="Q19" s="58"/>
      <c r="R19" s="59"/>
      <c r="S19" s="58"/>
      <c r="T19" s="58"/>
      <c r="U19" s="58"/>
      <c r="V19" s="58"/>
      <c r="W19" s="59"/>
      <c r="X19" s="60"/>
      <c r="Y19" s="60"/>
      <c r="Z19" s="60"/>
      <c r="AA19" s="51"/>
      <c r="AB19" s="49"/>
      <c r="AC19" s="51"/>
      <c r="AD19" s="51"/>
      <c r="AE19" s="51"/>
      <c r="AF19" s="51"/>
      <c r="AG19" s="49"/>
      <c r="AH19" s="24">
        <f t="shared" si="1"/>
        <v>30</v>
      </c>
      <c r="AI19" s="25">
        <f t="shared" si="2"/>
        <v>30</v>
      </c>
      <c r="AJ19" s="25">
        <f t="shared" si="2"/>
        <v>0</v>
      </c>
      <c r="AK19" s="25">
        <f t="shared" si="2"/>
        <v>0</v>
      </c>
      <c r="AL19" s="25">
        <f t="shared" si="2"/>
        <v>0</v>
      </c>
      <c r="AM19" s="26">
        <f t="shared" si="2"/>
        <v>3</v>
      </c>
      <c r="AN19" s="77">
        <v>1.2</v>
      </c>
      <c r="AO19" s="77">
        <v>0.6</v>
      </c>
      <c r="AP19" s="78">
        <f t="shared" si="3"/>
        <v>1.7999999999999998</v>
      </c>
    </row>
    <row r="20" spans="1:43" ht="20.100000000000001" customHeight="1" x14ac:dyDescent="0.2">
      <c r="A20" s="12">
        <v>6</v>
      </c>
      <c r="B20" s="43" t="s">
        <v>41</v>
      </c>
      <c r="C20" s="13" t="s">
        <v>24</v>
      </c>
      <c r="D20" s="48"/>
      <c r="E20" s="48"/>
      <c r="F20" s="48"/>
      <c r="G20" s="54"/>
      <c r="H20" s="69"/>
      <c r="I20" s="48">
        <v>30</v>
      </c>
      <c r="J20" s="48"/>
      <c r="K20" s="48"/>
      <c r="L20" s="54"/>
      <c r="M20" s="69">
        <v>2</v>
      </c>
      <c r="N20" s="58"/>
      <c r="O20" s="58"/>
      <c r="P20" s="58"/>
      <c r="Q20" s="58"/>
      <c r="R20" s="59"/>
      <c r="S20" s="58"/>
      <c r="T20" s="58"/>
      <c r="U20" s="58"/>
      <c r="V20" s="58"/>
      <c r="W20" s="59"/>
      <c r="X20" s="51"/>
      <c r="Y20" s="51"/>
      <c r="Z20" s="51"/>
      <c r="AA20" s="51"/>
      <c r="AB20" s="49"/>
      <c r="AC20" s="51"/>
      <c r="AD20" s="51"/>
      <c r="AE20" s="51"/>
      <c r="AF20" s="51"/>
      <c r="AG20" s="49"/>
      <c r="AH20" s="24">
        <f t="shared" si="1"/>
        <v>30</v>
      </c>
      <c r="AI20" s="25">
        <f t="shared" si="2"/>
        <v>30</v>
      </c>
      <c r="AJ20" s="25">
        <f t="shared" si="2"/>
        <v>0</v>
      </c>
      <c r="AK20" s="25">
        <f t="shared" si="2"/>
        <v>0</v>
      </c>
      <c r="AL20" s="25">
        <f t="shared" si="2"/>
        <v>0</v>
      </c>
      <c r="AM20" s="26">
        <f t="shared" si="2"/>
        <v>2</v>
      </c>
      <c r="AN20" s="77">
        <v>1.2</v>
      </c>
      <c r="AO20" s="77">
        <v>0.6</v>
      </c>
      <c r="AP20" s="78">
        <f t="shared" si="3"/>
        <v>1.7999999999999998</v>
      </c>
    </row>
    <row r="21" spans="1:43" ht="20.100000000000001" customHeight="1" x14ac:dyDescent="0.2">
      <c r="A21" s="12">
        <v>7</v>
      </c>
      <c r="B21" s="43" t="s">
        <v>42</v>
      </c>
      <c r="C21" s="13" t="s">
        <v>24</v>
      </c>
      <c r="D21" s="48"/>
      <c r="E21" s="48"/>
      <c r="F21" s="48"/>
      <c r="G21" s="54"/>
      <c r="H21" s="69"/>
      <c r="I21" s="48">
        <v>30</v>
      </c>
      <c r="J21" s="48"/>
      <c r="K21" s="48"/>
      <c r="L21" s="54"/>
      <c r="M21" s="69">
        <v>2</v>
      </c>
      <c r="N21" s="61"/>
      <c r="O21" s="58"/>
      <c r="P21" s="58"/>
      <c r="Q21" s="58"/>
      <c r="R21" s="59"/>
      <c r="S21" s="58"/>
      <c r="T21" s="58"/>
      <c r="U21" s="58"/>
      <c r="V21" s="58"/>
      <c r="W21" s="59"/>
      <c r="X21" s="51"/>
      <c r="Y21" s="51"/>
      <c r="Z21" s="51"/>
      <c r="AA21" s="51"/>
      <c r="AB21" s="49"/>
      <c r="AC21" s="51"/>
      <c r="AD21" s="51"/>
      <c r="AE21" s="51"/>
      <c r="AF21" s="51"/>
      <c r="AG21" s="49"/>
      <c r="AH21" s="24">
        <v>30</v>
      </c>
      <c r="AI21" s="25">
        <v>30</v>
      </c>
      <c r="AJ21" s="25">
        <v>0</v>
      </c>
      <c r="AK21" s="25">
        <v>0</v>
      </c>
      <c r="AL21" s="25">
        <v>0</v>
      </c>
      <c r="AM21" s="26">
        <f t="shared" si="2"/>
        <v>2</v>
      </c>
      <c r="AN21" s="77">
        <v>1.2</v>
      </c>
      <c r="AO21" s="77">
        <v>0.6</v>
      </c>
      <c r="AP21" s="78">
        <f t="shared" si="3"/>
        <v>1.7999999999999998</v>
      </c>
    </row>
    <row r="22" spans="1:43" ht="20.100000000000001" customHeight="1" x14ac:dyDescent="0.2">
      <c r="A22" s="12">
        <v>8</v>
      </c>
      <c r="B22" s="43" t="s">
        <v>43</v>
      </c>
      <c r="C22" s="13" t="s">
        <v>25</v>
      </c>
      <c r="D22" s="48"/>
      <c r="E22" s="48"/>
      <c r="F22" s="48"/>
      <c r="G22" s="54"/>
      <c r="H22" s="69"/>
      <c r="I22" s="48">
        <v>15</v>
      </c>
      <c r="J22" s="48">
        <v>15</v>
      </c>
      <c r="K22" s="48"/>
      <c r="L22" s="54"/>
      <c r="M22" s="69">
        <v>4</v>
      </c>
      <c r="N22" s="61"/>
      <c r="O22" s="58"/>
      <c r="P22" s="58"/>
      <c r="Q22" s="58"/>
      <c r="R22" s="59"/>
      <c r="S22" s="58"/>
      <c r="T22" s="58"/>
      <c r="U22" s="58"/>
      <c r="V22" s="58"/>
      <c r="W22" s="59"/>
      <c r="X22" s="51"/>
      <c r="Y22" s="51"/>
      <c r="Z22" s="51"/>
      <c r="AA22" s="51"/>
      <c r="AB22" s="49"/>
      <c r="AC22" s="51"/>
      <c r="AD22" s="51"/>
      <c r="AE22" s="51"/>
      <c r="AF22" s="51"/>
      <c r="AG22" s="49"/>
      <c r="AH22" s="24">
        <v>30</v>
      </c>
      <c r="AI22" s="25">
        <v>15</v>
      </c>
      <c r="AJ22" s="25">
        <v>15</v>
      </c>
      <c r="AK22" s="25">
        <v>0</v>
      </c>
      <c r="AL22" s="25">
        <v>0</v>
      </c>
      <c r="AM22" s="26">
        <f t="shared" si="2"/>
        <v>4</v>
      </c>
      <c r="AN22" s="77">
        <v>1.2</v>
      </c>
      <c r="AO22" s="77">
        <v>0.6</v>
      </c>
      <c r="AP22" s="78">
        <v>1.8</v>
      </c>
    </row>
    <row r="23" spans="1:43" ht="20.100000000000001" customHeight="1" x14ac:dyDescent="0.2">
      <c r="A23" s="12">
        <v>9</v>
      </c>
      <c r="B23" s="43" t="s">
        <v>44</v>
      </c>
      <c r="C23" s="13" t="s">
        <v>24</v>
      </c>
      <c r="D23" s="48"/>
      <c r="E23" s="48"/>
      <c r="F23" s="48"/>
      <c r="G23" s="54"/>
      <c r="H23" s="69"/>
      <c r="I23" s="48">
        <v>15</v>
      </c>
      <c r="J23" s="48">
        <v>15</v>
      </c>
      <c r="K23" s="48"/>
      <c r="L23" s="54"/>
      <c r="M23" s="69">
        <v>3</v>
      </c>
      <c r="N23" s="61"/>
      <c r="O23" s="58"/>
      <c r="P23" s="58"/>
      <c r="Q23" s="58"/>
      <c r="R23" s="59"/>
      <c r="S23" s="58"/>
      <c r="T23" s="58"/>
      <c r="U23" s="58"/>
      <c r="V23" s="58"/>
      <c r="W23" s="59"/>
      <c r="X23" s="51"/>
      <c r="Y23" s="51"/>
      <c r="Z23" s="51"/>
      <c r="AA23" s="51"/>
      <c r="AB23" s="49"/>
      <c r="AC23" s="51"/>
      <c r="AD23" s="51"/>
      <c r="AE23" s="51"/>
      <c r="AF23" s="51"/>
      <c r="AG23" s="49"/>
      <c r="AH23" s="24">
        <v>30</v>
      </c>
      <c r="AI23" s="25">
        <v>15</v>
      </c>
      <c r="AJ23" s="25">
        <v>15</v>
      </c>
      <c r="AK23" s="25">
        <v>0</v>
      </c>
      <c r="AL23" s="25">
        <v>0</v>
      </c>
      <c r="AM23" s="26">
        <f t="shared" si="2"/>
        <v>3</v>
      </c>
      <c r="AN23" s="77">
        <v>1.2</v>
      </c>
      <c r="AO23" s="77">
        <v>0.6</v>
      </c>
      <c r="AP23" s="78">
        <v>1.8</v>
      </c>
    </row>
    <row r="24" spans="1:43" ht="20.100000000000001" customHeight="1" x14ac:dyDescent="0.2">
      <c r="A24" s="12">
        <v>10</v>
      </c>
      <c r="B24" s="43" t="s">
        <v>45</v>
      </c>
      <c r="C24" s="13" t="s">
        <v>24</v>
      </c>
      <c r="D24" s="48"/>
      <c r="E24" s="48"/>
      <c r="F24" s="48"/>
      <c r="G24" s="54"/>
      <c r="H24" s="69"/>
      <c r="I24" s="48"/>
      <c r="J24" s="48"/>
      <c r="K24" s="48"/>
      <c r="L24" s="54"/>
      <c r="M24" s="71"/>
      <c r="N24" s="61"/>
      <c r="O24" s="58"/>
      <c r="P24" s="58"/>
      <c r="Q24" s="58"/>
      <c r="R24" s="59"/>
      <c r="S24" s="58"/>
      <c r="T24" s="58"/>
      <c r="U24" s="58"/>
      <c r="V24" s="58"/>
      <c r="W24" s="59"/>
      <c r="X24" s="51">
        <v>15</v>
      </c>
      <c r="Y24" s="51">
        <v>15</v>
      </c>
      <c r="Z24" s="51"/>
      <c r="AA24" s="51"/>
      <c r="AB24" s="49">
        <v>2</v>
      </c>
      <c r="AC24" s="51"/>
      <c r="AD24" s="51"/>
      <c r="AE24" s="51"/>
      <c r="AF24" s="51"/>
      <c r="AG24" s="49"/>
      <c r="AH24" s="24">
        <v>30</v>
      </c>
      <c r="AI24" s="25">
        <v>15</v>
      </c>
      <c r="AJ24" s="25">
        <v>15</v>
      </c>
      <c r="AK24" s="25">
        <v>0</v>
      </c>
      <c r="AL24" s="25">
        <v>0</v>
      </c>
      <c r="AM24" s="26">
        <f t="shared" si="2"/>
        <v>2</v>
      </c>
      <c r="AN24" s="77">
        <v>1.2</v>
      </c>
      <c r="AO24" s="77">
        <v>0.6</v>
      </c>
      <c r="AP24" s="78">
        <v>1.8</v>
      </c>
    </row>
    <row r="25" spans="1:43" ht="20.100000000000001" customHeight="1" x14ac:dyDescent="0.2">
      <c r="A25" s="12">
        <v>11</v>
      </c>
      <c r="B25" s="43" t="s">
        <v>46</v>
      </c>
      <c r="C25" s="13" t="s">
        <v>24</v>
      </c>
      <c r="D25" s="48">
        <v>15</v>
      </c>
      <c r="E25" s="48"/>
      <c r="F25" s="48"/>
      <c r="G25" s="54"/>
      <c r="H25" s="69">
        <v>2</v>
      </c>
      <c r="I25" s="48"/>
      <c r="J25" s="48"/>
      <c r="K25" s="48"/>
      <c r="L25" s="54"/>
      <c r="M25" s="71"/>
      <c r="N25" s="61"/>
      <c r="O25" s="58"/>
      <c r="P25" s="58"/>
      <c r="Q25" s="58"/>
      <c r="R25" s="59"/>
      <c r="S25" s="58"/>
      <c r="T25" s="58"/>
      <c r="U25" s="58"/>
      <c r="V25" s="58"/>
      <c r="W25" s="59"/>
      <c r="X25" s="51"/>
      <c r="Y25" s="51"/>
      <c r="Z25" s="51"/>
      <c r="AA25" s="51"/>
      <c r="AB25" s="49"/>
      <c r="AC25" s="51"/>
      <c r="AD25" s="51"/>
      <c r="AE25" s="51"/>
      <c r="AF25" s="51"/>
      <c r="AG25" s="49"/>
      <c r="AH25" s="24">
        <v>15</v>
      </c>
      <c r="AI25" s="25">
        <v>15</v>
      </c>
      <c r="AJ25" s="25">
        <v>0</v>
      </c>
      <c r="AK25" s="25">
        <v>0</v>
      </c>
      <c r="AL25" s="25">
        <v>0</v>
      </c>
      <c r="AM25" s="26">
        <f t="shared" si="2"/>
        <v>2</v>
      </c>
      <c r="AN25" s="77">
        <v>0.6</v>
      </c>
      <c r="AO25" s="77">
        <v>0.6</v>
      </c>
      <c r="AP25" s="78">
        <v>1.2</v>
      </c>
    </row>
    <row r="26" spans="1:43" ht="20.100000000000001" customHeight="1" x14ac:dyDescent="0.2">
      <c r="A26" s="12">
        <v>12</v>
      </c>
      <c r="B26" s="43" t="s">
        <v>47</v>
      </c>
      <c r="C26" s="13" t="s">
        <v>24</v>
      </c>
      <c r="D26" s="48"/>
      <c r="E26" s="48"/>
      <c r="F26" s="48"/>
      <c r="G26" s="54"/>
      <c r="H26" s="69"/>
      <c r="I26" s="48"/>
      <c r="J26" s="48"/>
      <c r="K26" s="48"/>
      <c r="L26" s="54"/>
      <c r="M26" s="71"/>
      <c r="N26" s="61">
        <v>10</v>
      </c>
      <c r="O26" s="61">
        <v>20</v>
      </c>
      <c r="P26" s="58"/>
      <c r="Q26" s="58"/>
      <c r="R26" s="49">
        <v>3</v>
      </c>
      <c r="S26" s="58"/>
      <c r="T26" s="58"/>
      <c r="U26" s="58"/>
      <c r="V26" s="58"/>
      <c r="W26" s="59"/>
      <c r="X26" s="51"/>
      <c r="Y26" s="51"/>
      <c r="Z26" s="51"/>
      <c r="AA26" s="51"/>
      <c r="AB26" s="49"/>
      <c r="AC26" s="51"/>
      <c r="AD26" s="51"/>
      <c r="AE26" s="51"/>
      <c r="AF26" s="51"/>
      <c r="AG26" s="49"/>
      <c r="AH26" s="24">
        <v>30</v>
      </c>
      <c r="AI26" s="25">
        <v>10</v>
      </c>
      <c r="AJ26" s="25">
        <v>20</v>
      </c>
      <c r="AK26" s="25">
        <v>0</v>
      </c>
      <c r="AL26" s="25">
        <v>0</v>
      </c>
      <c r="AM26" s="26">
        <f t="shared" si="2"/>
        <v>3</v>
      </c>
      <c r="AN26" s="77">
        <v>0.6</v>
      </c>
      <c r="AO26" s="77">
        <v>0.6</v>
      </c>
      <c r="AP26" s="78">
        <v>1.2</v>
      </c>
    </row>
    <row r="27" spans="1:43" ht="20.100000000000001" customHeight="1" x14ac:dyDescent="0.2">
      <c r="A27" s="94" t="s">
        <v>92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6"/>
      <c r="AH27" s="22">
        <f>SUM(AH28:AH36)</f>
        <v>334</v>
      </c>
      <c r="AI27" s="34">
        <f>SUM(AI28:AI36)</f>
        <v>135</v>
      </c>
      <c r="AJ27" s="62">
        <f t="shared" ref="AJ27:AM27" si="4">SUM(AJ28:AJ36)</f>
        <v>169</v>
      </c>
      <c r="AK27" s="62">
        <f t="shared" si="4"/>
        <v>30</v>
      </c>
      <c r="AL27" s="62">
        <f t="shared" si="4"/>
        <v>0</v>
      </c>
      <c r="AM27" s="63">
        <f t="shared" si="4"/>
        <v>30</v>
      </c>
      <c r="AN27" s="75">
        <v>11.4</v>
      </c>
      <c r="AO27" s="75">
        <f>SUM(AO28:AO36)</f>
        <v>6.6</v>
      </c>
      <c r="AP27" s="76">
        <f>AO27+AN27</f>
        <v>18</v>
      </c>
    </row>
    <row r="28" spans="1:43" ht="20.100000000000001" customHeight="1" x14ac:dyDescent="0.2">
      <c r="A28" s="12">
        <v>1</v>
      </c>
      <c r="B28" s="43" t="s">
        <v>30</v>
      </c>
      <c r="C28" s="13" t="s">
        <v>24</v>
      </c>
      <c r="D28" s="48"/>
      <c r="E28" s="48"/>
      <c r="F28" s="48">
        <v>30</v>
      </c>
      <c r="G28" s="48"/>
      <c r="H28" s="70">
        <v>2</v>
      </c>
      <c r="I28" s="48"/>
      <c r="J28" s="48"/>
      <c r="K28" s="48"/>
      <c r="L28" s="48"/>
      <c r="M28" s="69"/>
      <c r="N28" s="50"/>
      <c r="O28" s="50"/>
      <c r="P28" s="50"/>
      <c r="Q28" s="50"/>
      <c r="R28" s="49"/>
      <c r="S28" s="50"/>
      <c r="T28" s="50"/>
      <c r="U28" s="50"/>
      <c r="V28" s="50"/>
      <c r="W28" s="49"/>
      <c r="X28" s="51"/>
      <c r="Y28" s="51"/>
      <c r="Z28" s="51"/>
      <c r="AA28" s="51"/>
      <c r="AB28" s="49"/>
      <c r="AC28" s="51"/>
      <c r="AD28" s="51"/>
      <c r="AE28" s="51"/>
      <c r="AF28" s="51"/>
      <c r="AG28" s="49"/>
      <c r="AH28" s="24">
        <f>AI28+AJ28+AL28+AK28</f>
        <v>30</v>
      </c>
      <c r="AI28" s="25">
        <f t="shared" ref="AI28:AI36" si="5">D28+I28+N28+S28+X28+AC28</f>
        <v>0</v>
      </c>
      <c r="AJ28" s="25">
        <f t="shared" ref="AJ28:AJ36" si="6">E28+J28+O28+T28+Y28+AD28</f>
        <v>0</v>
      </c>
      <c r="AK28" s="25">
        <f t="shared" ref="AK28:AK36" si="7">F28+K28+P28+U28+Z28+AE28</f>
        <v>30</v>
      </c>
      <c r="AL28" s="25">
        <f t="shared" ref="AL28:AL36" si="8">G28+L28+Q28+V28+AA28+AF28</f>
        <v>0</v>
      </c>
      <c r="AM28" s="26">
        <f t="shared" ref="AM28:AM36" si="9">H28+M28+R28+W28+AB28+AG28</f>
        <v>2</v>
      </c>
      <c r="AN28" s="77">
        <v>1.2</v>
      </c>
      <c r="AO28" s="77">
        <v>0.6</v>
      </c>
      <c r="AP28" s="78">
        <f t="shared" ref="AP28:AP36" si="10">AO28+AN28</f>
        <v>1.7999999999999998</v>
      </c>
    </row>
    <row r="29" spans="1:43" ht="20.100000000000001" customHeight="1" x14ac:dyDescent="0.2">
      <c r="A29" s="12">
        <v>2</v>
      </c>
      <c r="B29" s="43" t="s">
        <v>48</v>
      </c>
      <c r="C29" s="13" t="s">
        <v>24</v>
      </c>
      <c r="D29" s="56"/>
      <c r="E29" s="48"/>
      <c r="F29" s="48"/>
      <c r="G29" s="48"/>
      <c r="H29" s="69"/>
      <c r="I29" s="48">
        <v>15</v>
      </c>
      <c r="J29" s="48">
        <v>15</v>
      </c>
      <c r="K29" s="48"/>
      <c r="L29" s="48"/>
      <c r="M29" s="69">
        <v>2</v>
      </c>
      <c r="N29" s="50"/>
      <c r="O29" s="50"/>
      <c r="P29" s="50"/>
      <c r="Q29" s="50"/>
      <c r="R29" s="49"/>
      <c r="S29" s="50"/>
      <c r="T29" s="50"/>
      <c r="U29" s="50"/>
      <c r="V29" s="50"/>
      <c r="W29" s="49"/>
      <c r="X29" s="51"/>
      <c r="Y29" s="51"/>
      <c r="Z29" s="51"/>
      <c r="AA29" s="51"/>
      <c r="AB29" s="49"/>
      <c r="AC29" s="51"/>
      <c r="AD29" s="51"/>
      <c r="AE29" s="51"/>
      <c r="AF29" s="51"/>
      <c r="AG29" s="49"/>
      <c r="AH29" s="24">
        <f t="shared" si="1"/>
        <v>30</v>
      </c>
      <c r="AI29" s="25">
        <f t="shared" si="5"/>
        <v>15</v>
      </c>
      <c r="AJ29" s="25">
        <f t="shared" si="6"/>
        <v>15</v>
      </c>
      <c r="AK29" s="25">
        <f t="shared" si="7"/>
        <v>0</v>
      </c>
      <c r="AL29" s="25">
        <f t="shared" si="8"/>
        <v>0</v>
      </c>
      <c r="AM29" s="26">
        <f t="shared" si="9"/>
        <v>2</v>
      </c>
      <c r="AN29" s="77">
        <v>1.2</v>
      </c>
      <c r="AO29" s="77">
        <v>0.6</v>
      </c>
      <c r="AP29" s="78">
        <f t="shared" si="10"/>
        <v>1.7999999999999998</v>
      </c>
      <c r="AQ29" s="14"/>
    </row>
    <row r="30" spans="1:43" ht="20.100000000000001" customHeight="1" x14ac:dyDescent="0.2">
      <c r="A30" s="12">
        <v>3</v>
      </c>
      <c r="B30" s="43" t="s">
        <v>49</v>
      </c>
      <c r="C30" s="13" t="s">
        <v>24</v>
      </c>
      <c r="D30" s="48"/>
      <c r="E30" s="48">
        <v>30</v>
      </c>
      <c r="F30" s="48"/>
      <c r="G30" s="48"/>
      <c r="H30" s="69">
        <v>2</v>
      </c>
      <c r="I30" s="48"/>
      <c r="J30" s="48">
        <v>30</v>
      </c>
      <c r="K30" s="48"/>
      <c r="L30" s="48"/>
      <c r="M30" s="69">
        <v>2</v>
      </c>
      <c r="N30" s="50"/>
      <c r="O30" s="50">
        <v>30</v>
      </c>
      <c r="P30" s="50"/>
      <c r="Q30" s="50"/>
      <c r="R30" s="49">
        <v>2</v>
      </c>
      <c r="S30" s="50"/>
      <c r="T30" s="50"/>
      <c r="U30" s="50"/>
      <c r="V30" s="50"/>
      <c r="W30" s="49"/>
      <c r="X30" s="51"/>
      <c r="Y30" s="51"/>
      <c r="Z30" s="51"/>
      <c r="AA30" s="51"/>
      <c r="AB30" s="49"/>
      <c r="AC30" s="51"/>
      <c r="AD30" s="51"/>
      <c r="AE30" s="51"/>
      <c r="AF30" s="51"/>
      <c r="AG30" s="49"/>
      <c r="AH30" s="24">
        <f t="shared" si="1"/>
        <v>90</v>
      </c>
      <c r="AI30" s="25">
        <f t="shared" si="5"/>
        <v>0</v>
      </c>
      <c r="AJ30" s="25">
        <f t="shared" si="6"/>
        <v>90</v>
      </c>
      <c r="AK30" s="25">
        <f t="shared" si="7"/>
        <v>0</v>
      </c>
      <c r="AL30" s="25">
        <f t="shared" si="8"/>
        <v>0</v>
      </c>
      <c r="AM30" s="26">
        <f t="shared" si="9"/>
        <v>6</v>
      </c>
      <c r="AN30" s="77">
        <v>3.6</v>
      </c>
      <c r="AO30" s="77">
        <v>1.8</v>
      </c>
      <c r="AP30" s="78">
        <f t="shared" si="10"/>
        <v>5.4</v>
      </c>
      <c r="AQ30" s="14"/>
    </row>
    <row r="31" spans="1:43" ht="20.100000000000001" customHeight="1" x14ac:dyDescent="0.2">
      <c r="A31" s="12">
        <v>4</v>
      </c>
      <c r="B31" s="43" t="s">
        <v>31</v>
      </c>
      <c r="C31" s="13" t="s">
        <v>24</v>
      </c>
      <c r="D31" s="48"/>
      <c r="E31" s="48">
        <v>30</v>
      </c>
      <c r="F31" s="48"/>
      <c r="G31" s="48"/>
      <c r="H31" s="69">
        <v>0</v>
      </c>
      <c r="I31" s="56"/>
      <c r="J31" s="48">
        <v>30</v>
      </c>
      <c r="K31" s="48"/>
      <c r="L31" s="48"/>
      <c r="M31" s="69">
        <v>0</v>
      </c>
      <c r="N31" s="50"/>
      <c r="O31" s="50"/>
      <c r="P31" s="50"/>
      <c r="Q31" s="50"/>
      <c r="R31" s="49"/>
      <c r="S31" s="50"/>
      <c r="T31" s="50"/>
      <c r="U31" s="50"/>
      <c r="V31" s="50"/>
      <c r="W31" s="49"/>
      <c r="X31" s="51"/>
      <c r="Y31" s="51"/>
      <c r="Z31" s="51"/>
      <c r="AA31" s="51"/>
      <c r="AB31" s="49"/>
      <c r="AC31" s="51"/>
      <c r="AD31" s="51"/>
      <c r="AE31" s="51"/>
      <c r="AF31" s="51"/>
      <c r="AG31" s="49"/>
      <c r="AH31" s="24">
        <f t="shared" si="1"/>
        <v>60</v>
      </c>
      <c r="AI31" s="25">
        <f t="shared" si="5"/>
        <v>0</v>
      </c>
      <c r="AJ31" s="25">
        <f t="shared" si="6"/>
        <v>60</v>
      </c>
      <c r="AK31" s="25">
        <f t="shared" si="7"/>
        <v>0</v>
      </c>
      <c r="AL31" s="25">
        <f t="shared" si="8"/>
        <v>0</v>
      </c>
      <c r="AM31" s="26">
        <f t="shared" si="9"/>
        <v>0</v>
      </c>
      <c r="AN31" s="77">
        <v>1.2</v>
      </c>
      <c r="AO31" s="77">
        <v>0.6</v>
      </c>
      <c r="AP31" s="78">
        <f t="shared" si="10"/>
        <v>1.7999999999999998</v>
      </c>
      <c r="AQ31" s="14"/>
    </row>
    <row r="32" spans="1:43" ht="20.100000000000001" customHeight="1" x14ac:dyDescent="0.2">
      <c r="A32" s="12">
        <v>5</v>
      </c>
      <c r="B32" s="43" t="s">
        <v>32</v>
      </c>
      <c r="C32" s="13" t="s">
        <v>24</v>
      </c>
      <c r="D32" s="48"/>
      <c r="E32" s="48">
        <v>4</v>
      </c>
      <c r="F32" s="48"/>
      <c r="G32" s="48"/>
      <c r="H32" s="69">
        <v>0</v>
      </c>
      <c r="I32" s="48"/>
      <c r="J32" s="48"/>
      <c r="K32" s="48"/>
      <c r="L32" s="48"/>
      <c r="M32" s="69"/>
      <c r="N32" s="55"/>
      <c r="O32" s="50"/>
      <c r="P32" s="50"/>
      <c r="Q32" s="50"/>
      <c r="R32" s="49"/>
      <c r="S32" s="50"/>
      <c r="T32" s="50"/>
      <c r="U32" s="50"/>
      <c r="V32" s="50"/>
      <c r="W32" s="49"/>
      <c r="X32" s="51"/>
      <c r="Y32" s="51"/>
      <c r="Z32" s="51"/>
      <c r="AA32" s="51"/>
      <c r="AB32" s="49"/>
      <c r="AC32" s="51"/>
      <c r="AD32" s="51"/>
      <c r="AE32" s="51"/>
      <c r="AF32" s="51"/>
      <c r="AG32" s="49"/>
      <c r="AH32" s="24">
        <f t="shared" si="1"/>
        <v>4</v>
      </c>
      <c r="AI32" s="25">
        <f t="shared" si="5"/>
        <v>0</v>
      </c>
      <c r="AJ32" s="25">
        <f t="shared" si="6"/>
        <v>4</v>
      </c>
      <c r="AK32" s="25">
        <f t="shared" si="7"/>
        <v>0</v>
      </c>
      <c r="AL32" s="25">
        <f t="shared" si="8"/>
        <v>0</v>
      </c>
      <c r="AM32" s="26">
        <f t="shared" si="9"/>
        <v>0</v>
      </c>
      <c r="AN32" s="77">
        <v>0</v>
      </c>
      <c r="AO32" s="77">
        <v>0</v>
      </c>
      <c r="AP32" s="78">
        <f t="shared" si="10"/>
        <v>0</v>
      </c>
      <c r="AQ32" s="14"/>
    </row>
    <row r="33" spans="1:43" ht="20.100000000000001" customHeight="1" x14ac:dyDescent="0.2">
      <c r="A33" s="12">
        <v>6</v>
      </c>
      <c r="B33" s="43" t="s">
        <v>98</v>
      </c>
      <c r="C33" s="13" t="s">
        <v>24</v>
      </c>
      <c r="D33" s="48">
        <v>15</v>
      </c>
      <c r="E33" s="48"/>
      <c r="F33" s="48"/>
      <c r="G33" s="48"/>
      <c r="H33" s="69">
        <v>1</v>
      </c>
      <c r="I33" s="48"/>
      <c r="J33" s="48"/>
      <c r="K33" s="48"/>
      <c r="L33" s="48"/>
      <c r="M33" s="69"/>
      <c r="N33" s="55"/>
      <c r="O33" s="50"/>
      <c r="P33" s="50"/>
      <c r="Q33" s="50"/>
      <c r="R33" s="49"/>
      <c r="S33" s="50"/>
      <c r="T33" s="50"/>
      <c r="U33" s="50"/>
      <c r="V33" s="50"/>
      <c r="W33" s="49"/>
      <c r="X33" s="51"/>
      <c r="Y33" s="51"/>
      <c r="Z33" s="51"/>
      <c r="AA33" s="51"/>
      <c r="AB33" s="49"/>
      <c r="AC33" s="51"/>
      <c r="AD33" s="51"/>
      <c r="AE33" s="51"/>
      <c r="AF33" s="51"/>
      <c r="AG33" s="49"/>
      <c r="AH33" s="24">
        <f t="shared" si="1"/>
        <v>15</v>
      </c>
      <c r="AI33" s="25">
        <f t="shared" si="5"/>
        <v>15</v>
      </c>
      <c r="AJ33" s="25">
        <f t="shared" si="6"/>
        <v>0</v>
      </c>
      <c r="AK33" s="25">
        <f t="shared" si="7"/>
        <v>0</v>
      </c>
      <c r="AL33" s="25">
        <f t="shared" si="8"/>
        <v>0</v>
      </c>
      <c r="AM33" s="26">
        <f t="shared" si="9"/>
        <v>1</v>
      </c>
      <c r="AN33" s="77">
        <v>0.6</v>
      </c>
      <c r="AO33" s="77">
        <v>0.6</v>
      </c>
      <c r="AP33" s="78">
        <f t="shared" si="10"/>
        <v>1.2</v>
      </c>
      <c r="AQ33" s="14"/>
    </row>
    <row r="34" spans="1:43" ht="20.100000000000001" customHeight="1" x14ac:dyDescent="0.2">
      <c r="A34" s="12">
        <v>7</v>
      </c>
      <c r="B34" s="43" t="s">
        <v>99</v>
      </c>
      <c r="C34" s="13" t="s">
        <v>24</v>
      </c>
      <c r="D34" s="48">
        <v>15</v>
      </c>
      <c r="E34" s="48"/>
      <c r="F34" s="48"/>
      <c r="G34" s="48"/>
      <c r="H34" s="69">
        <v>1</v>
      </c>
      <c r="I34" s="48"/>
      <c r="J34" s="48"/>
      <c r="K34" s="48"/>
      <c r="L34" s="48"/>
      <c r="M34" s="69"/>
      <c r="N34" s="50"/>
      <c r="O34" s="50"/>
      <c r="P34" s="50"/>
      <c r="Q34" s="50"/>
      <c r="R34" s="49"/>
      <c r="S34" s="50"/>
      <c r="T34" s="50"/>
      <c r="U34" s="50"/>
      <c r="V34" s="50"/>
      <c r="W34" s="49"/>
      <c r="X34" s="51"/>
      <c r="Y34" s="51"/>
      <c r="Z34" s="51"/>
      <c r="AA34" s="51"/>
      <c r="AB34" s="49"/>
      <c r="AC34" s="51"/>
      <c r="AD34" s="51"/>
      <c r="AE34" s="51"/>
      <c r="AF34" s="51"/>
      <c r="AG34" s="49"/>
      <c r="AH34" s="24">
        <f t="shared" si="1"/>
        <v>15</v>
      </c>
      <c r="AI34" s="25">
        <f t="shared" si="5"/>
        <v>15</v>
      </c>
      <c r="AJ34" s="25">
        <f t="shared" si="6"/>
        <v>0</v>
      </c>
      <c r="AK34" s="25">
        <f t="shared" si="7"/>
        <v>0</v>
      </c>
      <c r="AL34" s="25">
        <f t="shared" si="8"/>
        <v>0</v>
      </c>
      <c r="AM34" s="26">
        <f t="shared" si="9"/>
        <v>1</v>
      </c>
      <c r="AN34" s="77">
        <v>0.6</v>
      </c>
      <c r="AO34" s="77">
        <v>0.6</v>
      </c>
      <c r="AP34" s="78">
        <v>1.2</v>
      </c>
      <c r="AQ34" s="14"/>
    </row>
    <row r="35" spans="1:43" ht="20.100000000000001" customHeight="1" x14ac:dyDescent="0.2">
      <c r="A35" s="12">
        <v>8</v>
      </c>
      <c r="B35" s="43" t="s">
        <v>28</v>
      </c>
      <c r="C35" s="13" t="s">
        <v>24</v>
      </c>
      <c r="D35" s="48"/>
      <c r="E35" s="48"/>
      <c r="F35" s="48"/>
      <c r="G35" s="48"/>
      <c r="H35" s="69"/>
      <c r="I35" s="48"/>
      <c r="J35" s="48"/>
      <c r="K35" s="48"/>
      <c r="L35" s="48"/>
      <c r="M35" s="69"/>
      <c r="N35" s="50"/>
      <c r="O35" s="50"/>
      <c r="P35" s="50"/>
      <c r="Q35" s="50"/>
      <c r="R35" s="49"/>
      <c r="S35" s="50">
        <v>30</v>
      </c>
      <c r="T35" s="50"/>
      <c r="U35" s="50"/>
      <c r="V35" s="50"/>
      <c r="W35" s="49">
        <v>2</v>
      </c>
      <c r="X35" s="51">
        <v>30</v>
      </c>
      <c r="Y35" s="51"/>
      <c r="Z35" s="51"/>
      <c r="AA35" s="51"/>
      <c r="AB35" s="49">
        <v>2</v>
      </c>
      <c r="AC35" s="51">
        <v>30</v>
      </c>
      <c r="AD35" s="51"/>
      <c r="AE35" s="51"/>
      <c r="AF35" s="51"/>
      <c r="AG35" s="49">
        <v>4</v>
      </c>
      <c r="AH35" s="24">
        <f t="shared" si="1"/>
        <v>90</v>
      </c>
      <c r="AI35" s="25">
        <f t="shared" si="5"/>
        <v>90</v>
      </c>
      <c r="AJ35" s="25">
        <f t="shared" si="6"/>
        <v>0</v>
      </c>
      <c r="AK35" s="25">
        <f t="shared" si="7"/>
        <v>0</v>
      </c>
      <c r="AL35" s="25">
        <f t="shared" si="8"/>
        <v>0</v>
      </c>
      <c r="AM35" s="26">
        <f t="shared" si="9"/>
        <v>8</v>
      </c>
      <c r="AN35" s="77">
        <v>3.6</v>
      </c>
      <c r="AO35" s="77">
        <v>1.8</v>
      </c>
      <c r="AP35" s="78">
        <f t="shared" si="10"/>
        <v>5.4</v>
      </c>
      <c r="AQ35" s="14"/>
    </row>
    <row r="36" spans="1:43" ht="20.100000000000001" customHeight="1" x14ac:dyDescent="0.2">
      <c r="A36" s="12">
        <v>9</v>
      </c>
      <c r="B36" s="43" t="s">
        <v>29</v>
      </c>
      <c r="C36" s="13"/>
      <c r="D36" s="48"/>
      <c r="E36" s="48"/>
      <c r="F36" s="48"/>
      <c r="G36" s="48"/>
      <c r="H36" s="69"/>
      <c r="I36" s="48"/>
      <c r="J36" s="48"/>
      <c r="K36" s="48"/>
      <c r="L36" s="48"/>
      <c r="M36" s="69"/>
      <c r="N36" s="50"/>
      <c r="O36" s="50"/>
      <c r="P36" s="50"/>
      <c r="Q36" s="50"/>
      <c r="R36" s="49"/>
      <c r="S36" s="50"/>
      <c r="T36" s="50"/>
      <c r="U36" s="50"/>
      <c r="V36" s="50"/>
      <c r="W36" s="49"/>
      <c r="X36" s="51"/>
      <c r="Y36" s="51"/>
      <c r="Z36" s="51"/>
      <c r="AA36" s="51"/>
      <c r="AB36" s="49"/>
      <c r="AC36" s="51"/>
      <c r="AD36" s="51"/>
      <c r="AE36" s="51"/>
      <c r="AF36" s="51"/>
      <c r="AG36" s="49">
        <v>10</v>
      </c>
      <c r="AH36" s="24">
        <f t="shared" si="1"/>
        <v>0</v>
      </c>
      <c r="AI36" s="25">
        <f t="shared" si="5"/>
        <v>0</v>
      </c>
      <c r="AJ36" s="25">
        <f t="shared" si="6"/>
        <v>0</v>
      </c>
      <c r="AK36" s="25">
        <f t="shared" si="7"/>
        <v>0</v>
      </c>
      <c r="AL36" s="25">
        <f t="shared" si="8"/>
        <v>0</v>
      </c>
      <c r="AM36" s="26">
        <f t="shared" si="9"/>
        <v>10</v>
      </c>
      <c r="AN36" s="77">
        <v>0</v>
      </c>
      <c r="AO36" s="77">
        <v>0</v>
      </c>
      <c r="AP36" s="78">
        <f t="shared" si="10"/>
        <v>0</v>
      </c>
      <c r="AQ36" s="14"/>
    </row>
    <row r="37" spans="1:43" ht="20.100000000000001" customHeight="1" x14ac:dyDescent="0.2">
      <c r="A37" s="94" t="s">
        <v>93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H37" s="22">
        <f t="shared" ref="AH37:AO37" si="11">SUM(AH38:AH40)</f>
        <v>90</v>
      </c>
      <c r="AI37" s="34">
        <f t="shared" si="11"/>
        <v>30</v>
      </c>
      <c r="AJ37" s="62">
        <f t="shared" si="11"/>
        <v>60</v>
      </c>
      <c r="AK37" s="62">
        <f t="shared" si="11"/>
        <v>0</v>
      </c>
      <c r="AL37" s="62">
        <f t="shared" si="11"/>
        <v>0</v>
      </c>
      <c r="AM37" s="63">
        <f t="shared" si="11"/>
        <v>11</v>
      </c>
      <c r="AN37" s="75">
        <f t="shared" si="11"/>
        <v>3.5999999999999996</v>
      </c>
      <c r="AO37" s="75">
        <f t="shared" si="11"/>
        <v>1.7999999999999998</v>
      </c>
      <c r="AP37" s="76">
        <f>AO37+AN37</f>
        <v>5.3999999999999995</v>
      </c>
      <c r="AQ37" s="14"/>
    </row>
    <row r="38" spans="1:43" ht="20.100000000000001" customHeight="1" x14ac:dyDescent="0.2">
      <c r="A38" s="12">
        <v>1</v>
      </c>
      <c r="B38" s="43" t="s">
        <v>50</v>
      </c>
      <c r="C38" s="13" t="s">
        <v>25</v>
      </c>
      <c r="D38" s="54"/>
      <c r="E38" s="48"/>
      <c r="F38" s="48"/>
      <c r="G38" s="48"/>
      <c r="H38" s="69"/>
      <c r="I38" s="48">
        <v>15</v>
      </c>
      <c r="J38" s="48">
        <v>15</v>
      </c>
      <c r="K38" s="48"/>
      <c r="L38" s="48"/>
      <c r="M38" s="69">
        <v>4</v>
      </c>
      <c r="N38" s="50"/>
      <c r="O38" s="55"/>
      <c r="P38" s="50"/>
      <c r="Q38" s="50"/>
      <c r="R38" s="49"/>
      <c r="S38" s="50"/>
      <c r="T38" s="50"/>
      <c r="U38" s="50"/>
      <c r="V38" s="50"/>
      <c r="W38" s="49"/>
      <c r="X38" s="51"/>
      <c r="Y38" s="51"/>
      <c r="Z38" s="51"/>
      <c r="AA38" s="51"/>
      <c r="AB38" s="49"/>
      <c r="AC38" s="51"/>
      <c r="AD38" s="51"/>
      <c r="AE38" s="51"/>
      <c r="AF38" s="51"/>
      <c r="AG38" s="49"/>
      <c r="AH38" s="24">
        <f>AI38+AJ38+AL38</f>
        <v>30</v>
      </c>
      <c r="AI38" s="25">
        <f t="shared" ref="AI38:AM40" si="12">D38+I38+N38+S38+X38+AC38</f>
        <v>15</v>
      </c>
      <c r="AJ38" s="25">
        <f t="shared" si="12"/>
        <v>15</v>
      </c>
      <c r="AK38" s="25">
        <f t="shared" si="12"/>
        <v>0</v>
      </c>
      <c r="AL38" s="25">
        <f t="shared" si="12"/>
        <v>0</v>
      </c>
      <c r="AM38" s="26">
        <f t="shared" si="12"/>
        <v>4</v>
      </c>
      <c r="AN38" s="77">
        <v>1.2</v>
      </c>
      <c r="AO38" s="77">
        <v>0.6</v>
      </c>
      <c r="AP38" s="78">
        <f>AO38+AN38</f>
        <v>1.7999999999999998</v>
      </c>
      <c r="AQ38" s="14"/>
    </row>
    <row r="39" spans="1:43" ht="20.100000000000001" customHeight="1" x14ac:dyDescent="0.2">
      <c r="A39" s="12">
        <v>2</v>
      </c>
      <c r="B39" s="43" t="s">
        <v>27</v>
      </c>
      <c r="C39" s="13" t="s">
        <v>25</v>
      </c>
      <c r="D39" s="48">
        <v>15</v>
      </c>
      <c r="E39" s="48">
        <v>15</v>
      </c>
      <c r="F39" s="48"/>
      <c r="G39" s="48"/>
      <c r="H39" s="69">
        <v>4</v>
      </c>
      <c r="I39" s="48"/>
      <c r="J39" s="48"/>
      <c r="K39" s="48"/>
      <c r="L39" s="48"/>
      <c r="M39" s="69"/>
      <c r="N39" s="50"/>
      <c r="O39" s="50"/>
      <c r="P39" s="50"/>
      <c r="Q39" s="50"/>
      <c r="R39" s="49"/>
      <c r="S39" s="50"/>
      <c r="T39" s="50"/>
      <c r="U39" s="50"/>
      <c r="V39" s="50"/>
      <c r="W39" s="49"/>
      <c r="X39" s="51"/>
      <c r="Y39" s="51"/>
      <c r="Z39" s="51"/>
      <c r="AA39" s="51"/>
      <c r="AB39" s="49"/>
      <c r="AC39" s="51"/>
      <c r="AD39" s="51"/>
      <c r="AE39" s="51"/>
      <c r="AF39" s="51"/>
      <c r="AG39" s="49"/>
      <c r="AH39" s="24">
        <f>AI39+AJ39+AK39</f>
        <v>30</v>
      </c>
      <c r="AI39" s="25">
        <f t="shared" si="12"/>
        <v>15</v>
      </c>
      <c r="AJ39" s="25">
        <f t="shared" si="12"/>
        <v>15</v>
      </c>
      <c r="AK39" s="25">
        <f t="shared" si="12"/>
        <v>0</v>
      </c>
      <c r="AL39" s="25">
        <f t="shared" si="12"/>
        <v>0</v>
      </c>
      <c r="AM39" s="26">
        <f t="shared" si="12"/>
        <v>4</v>
      </c>
      <c r="AN39" s="77">
        <v>1.2</v>
      </c>
      <c r="AO39" s="77">
        <v>0.6</v>
      </c>
      <c r="AP39" s="78">
        <f>AO39+AN39</f>
        <v>1.7999999999999998</v>
      </c>
      <c r="AQ39" s="14"/>
    </row>
    <row r="40" spans="1:43" ht="20.100000000000001" customHeight="1" x14ac:dyDescent="0.2">
      <c r="A40" s="12">
        <v>3</v>
      </c>
      <c r="B40" s="43" t="s">
        <v>51</v>
      </c>
      <c r="C40" s="13" t="s">
        <v>24</v>
      </c>
      <c r="D40" s="48"/>
      <c r="E40" s="48"/>
      <c r="F40" s="48"/>
      <c r="G40" s="48"/>
      <c r="H40" s="69"/>
      <c r="I40" s="48"/>
      <c r="J40" s="48">
        <v>30</v>
      </c>
      <c r="K40" s="48"/>
      <c r="L40" s="48"/>
      <c r="M40" s="69">
        <v>3</v>
      </c>
      <c r="N40" s="50"/>
      <c r="O40" s="50"/>
      <c r="P40" s="50"/>
      <c r="Q40" s="50"/>
      <c r="R40" s="49"/>
      <c r="S40" s="50"/>
      <c r="T40" s="50"/>
      <c r="U40" s="50"/>
      <c r="V40" s="50"/>
      <c r="W40" s="49"/>
      <c r="X40" s="51"/>
      <c r="Y40" s="51"/>
      <c r="Z40" s="51"/>
      <c r="AA40" s="51"/>
      <c r="AB40" s="49"/>
      <c r="AC40" s="51"/>
      <c r="AD40" s="51"/>
      <c r="AE40" s="51"/>
      <c r="AF40" s="51"/>
      <c r="AG40" s="49"/>
      <c r="AH40" s="24">
        <f>AI40+AJ40+AL40</f>
        <v>30</v>
      </c>
      <c r="AI40" s="25">
        <f t="shared" si="12"/>
        <v>0</v>
      </c>
      <c r="AJ40" s="25">
        <f t="shared" si="12"/>
        <v>30</v>
      </c>
      <c r="AK40" s="25">
        <f t="shared" si="12"/>
        <v>0</v>
      </c>
      <c r="AL40" s="25">
        <f t="shared" si="12"/>
        <v>0</v>
      </c>
      <c r="AM40" s="26">
        <f t="shared" si="12"/>
        <v>3</v>
      </c>
      <c r="AN40" s="77">
        <v>1.2</v>
      </c>
      <c r="AO40" s="77">
        <v>0.6</v>
      </c>
      <c r="AP40" s="78">
        <v>2.4</v>
      </c>
      <c r="AQ40" s="14"/>
    </row>
    <row r="41" spans="1:43" ht="20.100000000000001" customHeight="1" x14ac:dyDescent="0.2">
      <c r="A41" s="94" t="s">
        <v>94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  <c r="AH41" s="22">
        <f t="shared" ref="AH41:AM41" si="13">SUM(AH42:AH45)</f>
        <v>135</v>
      </c>
      <c r="AI41" s="34">
        <f t="shared" si="13"/>
        <v>75</v>
      </c>
      <c r="AJ41" s="62">
        <f t="shared" si="13"/>
        <v>60</v>
      </c>
      <c r="AK41" s="62">
        <f t="shared" si="13"/>
        <v>0</v>
      </c>
      <c r="AL41" s="62">
        <f t="shared" si="13"/>
        <v>0</v>
      </c>
      <c r="AM41" s="63">
        <f t="shared" si="13"/>
        <v>13</v>
      </c>
      <c r="AN41" s="75">
        <f t="shared" ref="AN41:AO41" si="14">SUM(AN42:AN45)</f>
        <v>5.3999999999999995</v>
      </c>
      <c r="AO41" s="75">
        <f t="shared" si="14"/>
        <v>2.4</v>
      </c>
      <c r="AP41" s="76">
        <f>AN41+AO41</f>
        <v>7.7999999999999989</v>
      </c>
      <c r="AQ41" s="14"/>
    </row>
    <row r="42" spans="1:43" ht="20.100000000000001" customHeight="1" x14ac:dyDescent="0.2">
      <c r="A42" s="12">
        <v>1</v>
      </c>
      <c r="B42" s="43" t="s">
        <v>52</v>
      </c>
      <c r="C42" s="13" t="s">
        <v>25</v>
      </c>
      <c r="D42" s="48">
        <v>30</v>
      </c>
      <c r="E42" s="48">
        <v>30</v>
      </c>
      <c r="F42" s="48"/>
      <c r="G42" s="48"/>
      <c r="H42" s="49">
        <v>5</v>
      </c>
      <c r="I42" s="48"/>
      <c r="J42" s="48"/>
      <c r="K42" s="48"/>
      <c r="L42" s="48"/>
      <c r="M42" s="49"/>
      <c r="N42" s="50"/>
      <c r="O42" s="50"/>
      <c r="P42" s="50"/>
      <c r="Q42" s="50"/>
      <c r="R42" s="49"/>
      <c r="S42" s="50"/>
      <c r="T42" s="50"/>
      <c r="U42" s="50"/>
      <c r="V42" s="50"/>
      <c r="W42" s="49"/>
      <c r="X42" s="51"/>
      <c r="Y42" s="51"/>
      <c r="Z42" s="51"/>
      <c r="AA42" s="51"/>
      <c r="AB42" s="49"/>
      <c r="AC42" s="51"/>
      <c r="AD42" s="51"/>
      <c r="AE42" s="51"/>
      <c r="AF42" s="51"/>
      <c r="AG42" s="49"/>
      <c r="AH42" s="24">
        <f t="shared" si="1"/>
        <v>60</v>
      </c>
      <c r="AI42" s="25">
        <f t="shared" ref="AI42:AM45" si="15">D42+I42+N42+S42+X42+AC42</f>
        <v>30</v>
      </c>
      <c r="AJ42" s="25">
        <f t="shared" si="15"/>
        <v>30</v>
      </c>
      <c r="AK42" s="25">
        <f t="shared" si="15"/>
        <v>0</v>
      </c>
      <c r="AL42" s="25">
        <f t="shared" si="15"/>
        <v>0</v>
      </c>
      <c r="AM42" s="26">
        <f t="shared" si="15"/>
        <v>5</v>
      </c>
      <c r="AN42" s="77">
        <v>2.4</v>
      </c>
      <c r="AO42" s="77">
        <v>0.6</v>
      </c>
      <c r="AP42" s="78">
        <f>AO42+AN42</f>
        <v>3</v>
      </c>
      <c r="AQ42" s="14"/>
    </row>
    <row r="43" spans="1:43" ht="20.100000000000001" customHeight="1" x14ac:dyDescent="0.2">
      <c r="A43" s="12">
        <v>2</v>
      </c>
      <c r="B43" s="43" t="s">
        <v>53</v>
      </c>
      <c r="C43" s="13" t="s">
        <v>24</v>
      </c>
      <c r="D43" s="48"/>
      <c r="E43" s="48"/>
      <c r="F43" s="48"/>
      <c r="G43" s="48"/>
      <c r="H43" s="49"/>
      <c r="I43" s="48"/>
      <c r="J43" s="48"/>
      <c r="K43" s="48"/>
      <c r="L43" s="48"/>
      <c r="M43" s="49"/>
      <c r="N43" s="50">
        <v>15</v>
      </c>
      <c r="O43" s="50">
        <v>15</v>
      </c>
      <c r="P43" s="50"/>
      <c r="Q43" s="50"/>
      <c r="R43" s="49">
        <v>3</v>
      </c>
      <c r="S43" s="50"/>
      <c r="T43" s="50"/>
      <c r="U43" s="50"/>
      <c r="V43" s="50"/>
      <c r="W43" s="49"/>
      <c r="X43" s="51"/>
      <c r="Y43" s="51"/>
      <c r="Z43" s="51"/>
      <c r="AA43" s="51"/>
      <c r="AB43" s="49"/>
      <c r="AC43" s="51"/>
      <c r="AD43" s="51"/>
      <c r="AE43" s="51"/>
      <c r="AF43" s="51"/>
      <c r="AG43" s="49"/>
      <c r="AH43" s="24">
        <f t="shared" si="1"/>
        <v>30</v>
      </c>
      <c r="AI43" s="25">
        <f t="shared" si="15"/>
        <v>15</v>
      </c>
      <c r="AJ43" s="25">
        <f t="shared" si="15"/>
        <v>15</v>
      </c>
      <c r="AK43" s="25">
        <f t="shared" si="15"/>
        <v>0</v>
      </c>
      <c r="AL43" s="25">
        <f t="shared" si="15"/>
        <v>0</v>
      </c>
      <c r="AM43" s="26">
        <f t="shared" si="15"/>
        <v>3</v>
      </c>
      <c r="AN43" s="77">
        <v>1.2</v>
      </c>
      <c r="AO43" s="77">
        <v>0.6</v>
      </c>
      <c r="AP43" s="78">
        <f>AO43+AN43</f>
        <v>1.7999999999999998</v>
      </c>
      <c r="AQ43" s="14"/>
    </row>
    <row r="44" spans="1:43" ht="20.100000000000001" customHeight="1" x14ac:dyDescent="0.2">
      <c r="A44" s="12">
        <v>3</v>
      </c>
      <c r="B44" s="43" t="s">
        <v>54</v>
      </c>
      <c r="C44" s="13" t="s">
        <v>24</v>
      </c>
      <c r="D44" s="48"/>
      <c r="E44" s="48"/>
      <c r="F44" s="48"/>
      <c r="G44" s="48"/>
      <c r="H44" s="49"/>
      <c r="I44" s="48">
        <v>15</v>
      </c>
      <c r="J44" s="48"/>
      <c r="K44" s="48"/>
      <c r="L44" s="48"/>
      <c r="M44" s="49">
        <v>2</v>
      </c>
      <c r="N44" s="50"/>
      <c r="O44" s="50"/>
      <c r="P44" s="50"/>
      <c r="Q44" s="50"/>
      <c r="R44" s="49"/>
      <c r="S44" s="50"/>
      <c r="T44" s="50"/>
      <c r="U44" s="50"/>
      <c r="V44" s="50"/>
      <c r="W44" s="49"/>
      <c r="X44" s="51"/>
      <c r="Y44" s="51"/>
      <c r="Z44" s="51"/>
      <c r="AA44" s="51"/>
      <c r="AB44" s="49"/>
      <c r="AC44" s="51"/>
      <c r="AD44" s="51"/>
      <c r="AE44" s="51"/>
      <c r="AF44" s="51"/>
      <c r="AG44" s="49"/>
      <c r="AH44" s="24">
        <f t="shared" si="1"/>
        <v>15</v>
      </c>
      <c r="AI44" s="25">
        <f t="shared" si="15"/>
        <v>15</v>
      </c>
      <c r="AJ44" s="25">
        <f t="shared" si="15"/>
        <v>0</v>
      </c>
      <c r="AK44" s="25">
        <f t="shared" si="15"/>
        <v>0</v>
      </c>
      <c r="AL44" s="25">
        <f t="shared" si="15"/>
        <v>0</v>
      </c>
      <c r="AM44" s="26">
        <f t="shared" si="15"/>
        <v>2</v>
      </c>
      <c r="AN44" s="77">
        <v>0.6</v>
      </c>
      <c r="AO44" s="77">
        <v>0.6</v>
      </c>
      <c r="AP44" s="78">
        <f>AO44+AN44</f>
        <v>1.2</v>
      </c>
      <c r="AQ44" s="14"/>
    </row>
    <row r="45" spans="1:43" ht="20.100000000000001" customHeight="1" x14ac:dyDescent="0.2">
      <c r="A45" s="12">
        <v>4</v>
      </c>
      <c r="B45" s="43" t="s">
        <v>86</v>
      </c>
      <c r="C45" s="13" t="s">
        <v>24</v>
      </c>
      <c r="D45" s="48"/>
      <c r="E45" s="48"/>
      <c r="F45" s="48"/>
      <c r="G45" s="48"/>
      <c r="H45" s="49"/>
      <c r="I45" s="48">
        <v>15</v>
      </c>
      <c r="J45" s="48">
        <v>15</v>
      </c>
      <c r="K45" s="48"/>
      <c r="L45" s="48"/>
      <c r="M45" s="49">
        <v>3</v>
      </c>
      <c r="N45" s="50"/>
      <c r="O45" s="50"/>
      <c r="P45" s="50"/>
      <c r="Q45" s="50"/>
      <c r="R45" s="49"/>
      <c r="S45" s="50"/>
      <c r="T45" s="50"/>
      <c r="U45" s="50"/>
      <c r="V45" s="50"/>
      <c r="W45" s="49"/>
      <c r="X45" s="51"/>
      <c r="Y45" s="51"/>
      <c r="Z45" s="51"/>
      <c r="AA45" s="51"/>
      <c r="AB45" s="49"/>
      <c r="AC45" s="51"/>
      <c r="AD45" s="51"/>
      <c r="AE45" s="51"/>
      <c r="AF45" s="51"/>
      <c r="AG45" s="49"/>
      <c r="AH45" s="24">
        <f t="shared" si="1"/>
        <v>30</v>
      </c>
      <c r="AI45" s="25">
        <f t="shared" si="15"/>
        <v>15</v>
      </c>
      <c r="AJ45" s="25">
        <f t="shared" si="15"/>
        <v>15</v>
      </c>
      <c r="AK45" s="25">
        <f t="shared" si="15"/>
        <v>0</v>
      </c>
      <c r="AL45" s="25">
        <f t="shared" si="15"/>
        <v>0</v>
      </c>
      <c r="AM45" s="26">
        <f t="shared" si="15"/>
        <v>3</v>
      </c>
      <c r="AN45" s="77">
        <v>1.2</v>
      </c>
      <c r="AO45" s="77">
        <v>0.6</v>
      </c>
      <c r="AP45" s="78">
        <f>AO45+AN45</f>
        <v>1.7999999999999998</v>
      </c>
      <c r="AQ45" s="14"/>
    </row>
    <row r="46" spans="1:43" ht="20.100000000000001" customHeight="1" x14ac:dyDescent="0.2">
      <c r="A46" s="94" t="s">
        <v>95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6"/>
      <c r="AH46" s="22">
        <f>SUM(AH47:AH51)</f>
        <v>135</v>
      </c>
      <c r="AI46" s="62">
        <f>SUM(AI47:AI51)</f>
        <v>45</v>
      </c>
      <c r="AJ46" s="62">
        <f>SUM(AJ47:AJ51)</f>
        <v>75</v>
      </c>
      <c r="AK46" s="62">
        <f t="shared" ref="AK46:AL46" si="16">SUM(AK47:AK51)</f>
        <v>0</v>
      </c>
      <c r="AL46" s="62">
        <f t="shared" si="16"/>
        <v>0</v>
      </c>
      <c r="AM46" s="63">
        <f>SUM(AM47:AM51)</f>
        <v>12</v>
      </c>
      <c r="AN46" s="75">
        <f>SUM(AN47:AN51)</f>
        <v>5.4</v>
      </c>
      <c r="AO46" s="75">
        <f>SUM(AO47:AO51)</f>
        <v>3</v>
      </c>
      <c r="AP46" s="76">
        <f t="shared" ref="AP46:AP51" si="17">AN46+AO46</f>
        <v>8.4</v>
      </c>
      <c r="AQ46" s="14"/>
    </row>
    <row r="47" spans="1:43" ht="20.100000000000001" customHeight="1" x14ac:dyDescent="0.2">
      <c r="A47" s="12">
        <v>1</v>
      </c>
      <c r="B47" s="43" t="s">
        <v>55</v>
      </c>
      <c r="C47" s="13" t="s">
        <v>24</v>
      </c>
      <c r="D47" s="48">
        <v>15</v>
      </c>
      <c r="E47" s="48"/>
      <c r="F47" s="48"/>
      <c r="G47" s="48"/>
      <c r="H47" s="69">
        <v>2</v>
      </c>
      <c r="I47" s="48"/>
      <c r="J47" s="48"/>
      <c r="K47" s="48"/>
      <c r="L47" s="52"/>
      <c r="M47" s="49"/>
      <c r="N47" s="50"/>
      <c r="O47" s="50"/>
      <c r="P47" s="50"/>
      <c r="Q47" s="50"/>
      <c r="R47" s="69"/>
      <c r="S47" s="50"/>
      <c r="T47" s="50"/>
      <c r="U47" s="50"/>
      <c r="V47" s="53"/>
      <c r="W47" s="49"/>
      <c r="X47" s="51"/>
      <c r="Y47" s="51"/>
      <c r="Z47" s="51"/>
      <c r="AA47" s="51"/>
      <c r="AB47" s="49"/>
      <c r="AC47" s="51"/>
      <c r="AD47" s="51"/>
      <c r="AE47" s="51"/>
      <c r="AF47" s="51"/>
      <c r="AG47" s="49"/>
      <c r="AH47" s="24">
        <f t="shared" si="1"/>
        <v>15</v>
      </c>
      <c r="AI47" s="25">
        <f t="shared" ref="AI47:AM51" si="18">D47+I47+N47+S47+X47+AC47</f>
        <v>15</v>
      </c>
      <c r="AJ47" s="25">
        <f t="shared" si="18"/>
        <v>0</v>
      </c>
      <c r="AK47" s="25">
        <f t="shared" si="18"/>
        <v>0</v>
      </c>
      <c r="AL47" s="25">
        <f t="shared" si="18"/>
        <v>0</v>
      </c>
      <c r="AM47" s="26">
        <f t="shared" si="18"/>
        <v>2</v>
      </c>
      <c r="AN47" s="77">
        <v>0.6</v>
      </c>
      <c r="AO47" s="77">
        <v>0.6</v>
      </c>
      <c r="AP47" s="78">
        <f t="shared" si="17"/>
        <v>1.2</v>
      </c>
      <c r="AQ47" s="14"/>
    </row>
    <row r="48" spans="1:43" ht="20.100000000000001" customHeight="1" x14ac:dyDescent="0.2">
      <c r="A48" s="12">
        <v>2</v>
      </c>
      <c r="B48" s="43" t="s">
        <v>56</v>
      </c>
      <c r="C48" s="13" t="s">
        <v>24</v>
      </c>
      <c r="D48" s="48"/>
      <c r="E48" s="48"/>
      <c r="F48" s="48"/>
      <c r="G48" s="48"/>
      <c r="H48" s="69"/>
      <c r="I48" s="48"/>
      <c r="J48" s="48"/>
      <c r="K48" s="48"/>
      <c r="L48" s="52"/>
      <c r="M48" s="49"/>
      <c r="N48" s="50"/>
      <c r="O48" s="50"/>
      <c r="P48" s="50"/>
      <c r="Q48" s="50"/>
      <c r="R48" s="49"/>
      <c r="S48" s="50"/>
      <c r="T48" s="50"/>
      <c r="U48" s="50"/>
      <c r="V48" s="53"/>
      <c r="W48" s="49"/>
      <c r="X48" s="51"/>
      <c r="Y48" s="51"/>
      <c r="Z48" s="51"/>
      <c r="AA48" s="51"/>
      <c r="AB48" s="49"/>
      <c r="AC48" s="51"/>
      <c r="AD48" s="51">
        <v>30</v>
      </c>
      <c r="AE48" s="51"/>
      <c r="AF48" s="51"/>
      <c r="AG48" s="49">
        <v>2</v>
      </c>
      <c r="AH48" s="24">
        <f t="shared" si="1"/>
        <v>30</v>
      </c>
      <c r="AI48" s="25">
        <f t="shared" si="18"/>
        <v>0</v>
      </c>
      <c r="AJ48" s="25">
        <f t="shared" si="18"/>
        <v>30</v>
      </c>
      <c r="AK48" s="25">
        <f t="shared" si="18"/>
        <v>0</v>
      </c>
      <c r="AL48" s="25">
        <f t="shared" si="18"/>
        <v>0</v>
      </c>
      <c r="AM48" s="26">
        <f t="shared" si="18"/>
        <v>2</v>
      </c>
      <c r="AN48" s="77">
        <v>1.2</v>
      </c>
      <c r="AO48" s="77">
        <v>0.6</v>
      </c>
      <c r="AP48" s="78">
        <f t="shared" si="17"/>
        <v>1.7999999999999998</v>
      </c>
      <c r="AQ48" s="14"/>
    </row>
    <row r="49" spans="1:43" ht="20.100000000000001" customHeight="1" x14ac:dyDescent="0.2">
      <c r="A49" s="12">
        <v>3</v>
      </c>
      <c r="B49" s="43" t="s">
        <v>57</v>
      </c>
      <c r="C49" s="13" t="s">
        <v>24</v>
      </c>
      <c r="D49" s="48"/>
      <c r="E49" s="48"/>
      <c r="F49" s="48"/>
      <c r="G49" s="48"/>
      <c r="H49" s="49"/>
      <c r="I49" s="48"/>
      <c r="J49" s="48"/>
      <c r="K49" s="48"/>
      <c r="L49" s="48"/>
      <c r="M49" s="49"/>
      <c r="N49" s="50"/>
      <c r="O49" s="50"/>
      <c r="P49" s="50"/>
      <c r="Q49" s="50"/>
      <c r="R49" s="49"/>
      <c r="S49" s="50"/>
      <c r="T49" s="50">
        <v>15</v>
      </c>
      <c r="U49" s="50"/>
      <c r="V49" s="50"/>
      <c r="W49" s="49">
        <v>2</v>
      </c>
      <c r="X49" s="51"/>
      <c r="Y49" s="51"/>
      <c r="Z49" s="51"/>
      <c r="AA49" s="51"/>
      <c r="AB49" s="49"/>
      <c r="AC49" s="51"/>
      <c r="AD49" s="51"/>
      <c r="AE49" s="51"/>
      <c r="AF49" s="51"/>
      <c r="AG49" s="49"/>
      <c r="AH49" s="24">
        <f t="shared" si="1"/>
        <v>15</v>
      </c>
      <c r="AI49" s="25">
        <f t="shared" si="18"/>
        <v>0</v>
      </c>
      <c r="AJ49" s="25">
        <f t="shared" si="18"/>
        <v>15</v>
      </c>
      <c r="AK49" s="25">
        <f t="shared" si="18"/>
        <v>0</v>
      </c>
      <c r="AL49" s="25">
        <f t="shared" si="18"/>
        <v>0</v>
      </c>
      <c r="AM49" s="26">
        <f t="shared" si="18"/>
        <v>2</v>
      </c>
      <c r="AN49" s="77">
        <v>0.6</v>
      </c>
      <c r="AO49" s="77">
        <v>0.6</v>
      </c>
      <c r="AP49" s="78">
        <f t="shared" si="17"/>
        <v>1.2</v>
      </c>
      <c r="AQ49" s="14"/>
    </row>
    <row r="50" spans="1:43" ht="20.100000000000001" customHeight="1" x14ac:dyDescent="0.2">
      <c r="A50" s="12">
        <v>4</v>
      </c>
      <c r="B50" s="43" t="s">
        <v>87</v>
      </c>
      <c r="C50" s="13" t="s">
        <v>25</v>
      </c>
      <c r="D50" s="48"/>
      <c r="E50" s="48"/>
      <c r="F50" s="48"/>
      <c r="G50" s="48"/>
      <c r="H50" s="69"/>
      <c r="I50" s="48"/>
      <c r="J50" s="48"/>
      <c r="K50" s="48"/>
      <c r="L50" s="48"/>
      <c r="M50" s="69"/>
      <c r="N50" s="50"/>
      <c r="O50" s="50"/>
      <c r="P50" s="50"/>
      <c r="Q50" s="50"/>
      <c r="R50" s="69"/>
      <c r="S50" s="50">
        <v>30</v>
      </c>
      <c r="T50" s="50">
        <v>15</v>
      </c>
      <c r="U50" s="50"/>
      <c r="V50" s="50"/>
      <c r="W50" s="69">
        <v>3</v>
      </c>
      <c r="X50" s="51"/>
      <c r="Y50" s="51"/>
      <c r="Z50" s="51"/>
      <c r="AA50" s="51"/>
      <c r="AB50" s="69"/>
      <c r="AC50" s="51"/>
      <c r="AD50" s="51"/>
      <c r="AE50" s="51"/>
      <c r="AF50" s="51"/>
      <c r="AG50" s="69"/>
      <c r="AH50" s="24">
        <f t="shared" si="1"/>
        <v>45</v>
      </c>
      <c r="AI50" s="27">
        <f t="shared" si="18"/>
        <v>30</v>
      </c>
      <c r="AJ50" s="27">
        <f t="shared" si="18"/>
        <v>15</v>
      </c>
      <c r="AK50" s="25">
        <f t="shared" si="18"/>
        <v>0</v>
      </c>
      <c r="AL50" s="27">
        <f t="shared" si="18"/>
        <v>0</v>
      </c>
      <c r="AM50" s="26">
        <f t="shared" si="18"/>
        <v>3</v>
      </c>
      <c r="AN50" s="77">
        <v>1.8</v>
      </c>
      <c r="AO50" s="77">
        <v>0.6</v>
      </c>
      <c r="AP50" s="78">
        <f t="shared" si="17"/>
        <v>2.4</v>
      </c>
      <c r="AQ50" s="14"/>
    </row>
    <row r="51" spans="1:43" ht="20.100000000000001" customHeight="1" x14ac:dyDescent="0.2">
      <c r="A51" s="12">
        <v>5</v>
      </c>
      <c r="B51" s="43" t="s">
        <v>58</v>
      </c>
      <c r="C51" s="13" t="s">
        <v>24</v>
      </c>
      <c r="D51" s="48"/>
      <c r="E51" s="48"/>
      <c r="F51" s="48"/>
      <c r="G51" s="48"/>
      <c r="H51" s="69"/>
      <c r="I51" s="48"/>
      <c r="J51" s="48"/>
      <c r="K51" s="48"/>
      <c r="L51" s="48"/>
      <c r="M51" s="69"/>
      <c r="N51" s="50"/>
      <c r="O51" s="50"/>
      <c r="P51" s="50"/>
      <c r="Q51" s="50"/>
      <c r="R51" s="69"/>
      <c r="S51" s="50"/>
      <c r="T51" s="50"/>
      <c r="U51" s="50"/>
      <c r="V51" s="50"/>
      <c r="W51" s="69"/>
      <c r="X51" s="51">
        <v>15</v>
      </c>
      <c r="Y51" s="51">
        <v>15</v>
      </c>
      <c r="Z51" s="51"/>
      <c r="AA51" s="51"/>
      <c r="AB51" s="69">
        <v>3</v>
      </c>
      <c r="AC51" s="51"/>
      <c r="AD51" s="51"/>
      <c r="AE51" s="51"/>
      <c r="AF51" s="51"/>
      <c r="AG51" s="69"/>
      <c r="AH51" s="24">
        <v>30</v>
      </c>
      <c r="AI51" s="27">
        <v>0</v>
      </c>
      <c r="AJ51" s="27">
        <v>15</v>
      </c>
      <c r="AK51" s="25">
        <v>0</v>
      </c>
      <c r="AL51" s="27">
        <v>0</v>
      </c>
      <c r="AM51" s="26">
        <f t="shared" si="18"/>
        <v>3</v>
      </c>
      <c r="AN51" s="77">
        <v>1.2</v>
      </c>
      <c r="AO51" s="77">
        <v>0.6</v>
      </c>
      <c r="AP51" s="78">
        <f t="shared" si="17"/>
        <v>1.7999999999999998</v>
      </c>
      <c r="AQ51" s="14"/>
    </row>
    <row r="52" spans="1:43" ht="20.100000000000001" customHeight="1" x14ac:dyDescent="0.2">
      <c r="A52" s="94" t="s">
        <v>96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6"/>
      <c r="AH52" s="22">
        <f>SUM(AH53:AH55)</f>
        <v>90</v>
      </c>
      <c r="AI52" s="34">
        <f>SUM(AI53:AI55)</f>
        <v>30</v>
      </c>
      <c r="AJ52" s="62">
        <f t="shared" ref="AJ52:AM52" si="19">SUM(AJ53:AJ55)</f>
        <v>60</v>
      </c>
      <c r="AK52" s="62">
        <f t="shared" si="19"/>
        <v>0</v>
      </c>
      <c r="AL52" s="62">
        <f t="shared" si="19"/>
        <v>0</v>
      </c>
      <c r="AM52" s="63">
        <f t="shared" si="19"/>
        <v>8</v>
      </c>
      <c r="AN52" s="75">
        <f>SUM(AN53:AN55)</f>
        <v>3.5999999999999996</v>
      </c>
      <c r="AO52" s="75">
        <v>1.8</v>
      </c>
      <c r="AP52" s="76">
        <f>AN52+AO52</f>
        <v>5.3999999999999995</v>
      </c>
      <c r="AQ52" s="14"/>
    </row>
    <row r="53" spans="1:43" ht="20.100000000000001" customHeight="1" x14ac:dyDescent="0.2">
      <c r="A53" s="12">
        <v>1</v>
      </c>
      <c r="B53" s="43" t="s">
        <v>59</v>
      </c>
      <c r="C53" s="13" t="s">
        <v>24</v>
      </c>
      <c r="D53" s="48"/>
      <c r="E53" s="48"/>
      <c r="F53" s="48"/>
      <c r="G53" s="48"/>
      <c r="H53" s="69"/>
      <c r="I53" s="48"/>
      <c r="J53" s="48"/>
      <c r="K53" s="48"/>
      <c r="L53" s="52"/>
      <c r="M53" s="49"/>
      <c r="N53" s="50"/>
      <c r="O53" s="50">
        <v>30</v>
      </c>
      <c r="P53" s="50"/>
      <c r="Q53" s="50"/>
      <c r="R53" s="69">
        <v>2</v>
      </c>
      <c r="S53" s="50"/>
      <c r="T53" s="50"/>
      <c r="U53" s="50"/>
      <c r="V53" s="53"/>
      <c r="W53" s="49"/>
      <c r="X53" s="51"/>
      <c r="Y53" s="51"/>
      <c r="Z53" s="51"/>
      <c r="AA53" s="51"/>
      <c r="AB53" s="49"/>
      <c r="AC53" s="51"/>
      <c r="AD53" s="51"/>
      <c r="AE53" s="51"/>
      <c r="AF53" s="51"/>
      <c r="AG53" s="49"/>
      <c r="AH53" s="17">
        <f t="shared" ref="AH53:AH58" si="20">AI53+AJ53+AL53</f>
        <v>30</v>
      </c>
      <c r="AI53" s="25">
        <f t="shared" ref="AI53:AM55" si="21">D53+I53+N53+S53+X53+AC53</f>
        <v>0</v>
      </c>
      <c r="AJ53" s="25">
        <f t="shared" si="21"/>
        <v>30</v>
      </c>
      <c r="AK53" s="25">
        <f t="shared" si="21"/>
        <v>0</v>
      </c>
      <c r="AL53" s="25">
        <f t="shared" si="21"/>
        <v>0</v>
      </c>
      <c r="AM53" s="26">
        <f t="shared" si="21"/>
        <v>2</v>
      </c>
      <c r="AN53" s="77">
        <v>1.2</v>
      </c>
      <c r="AO53" s="77">
        <v>0.6</v>
      </c>
      <c r="AP53" s="78">
        <f t="shared" ref="AP53:AP58" si="22">AN53+AO53</f>
        <v>1.7999999999999998</v>
      </c>
      <c r="AQ53" s="14"/>
    </row>
    <row r="54" spans="1:43" ht="20.100000000000001" customHeight="1" x14ac:dyDescent="0.2">
      <c r="A54" s="12">
        <v>2</v>
      </c>
      <c r="B54" s="43" t="s">
        <v>60</v>
      </c>
      <c r="C54" s="13" t="s">
        <v>24</v>
      </c>
      <c r="D54" s="48"/>
      <c r="E54" s="48"/>
      <c r="F54" s="48"/>
      <c r="G54" s="48"/>
      <c r="H54" s="69"/>
      <c r="I54" s="48"/>
      <c r="J54" s="48"/>
      <c r="K54" s="48"/>
      <c r="L54" s="52"/>
      <c r="M54" s="49"/>
      <c r="N54" s="50"/>
      <c r="O54" s="50"/>
      <c r="P54" s="50"/>
      <c r="Q54" s="50"/>
      <c r="R54" s="69"/>
      <c r="S54" s="50"/>
      <c r="T54" s="50">
        <v>30</v>
      </c>
      <c r="U54" s="50"/>
      <c r="V54" s="53"/>
      <c r="W54" s="49">
        <v>3</v>
      </c>
      <c r="X54" s="51"/>
      <c r="Y54" s="51"/>
      <c r="Z54" s="51"/>
      <c r="AA54" s="51"/>
      <c r="AB54" s="49"/>
      <c r="AC54" s="51"/>
      <c r="AD54" s="51"/>
      <c r="AE54" s="51"/>
      <c r="AF54" s="51"/>
      <c r="AG54" s="49"/>
      <c r="AH54" s="17">
        <f t="shared" si="20"/>
        <v>30</v>
      </c>
      <c r="AI54" s="25">
        <f t="shared" si="21"/>
        <v>0</v>
      </c>
      <c r="AJ54" s="25">
        <f t="shared" si="21"/>
        <v>30</v>
      </c>
      <c r="AK54" s="25">
        <f t="shared" si="21"/>
        <v>0</v>
      </c>
      <c r="AL54" s="25">
        <f t="shared" si="21"/>
        <v>0</v>
      </c>
      <c r="AM54" s="26">
        <f t="shared" si="21"/>
        <v>3</v>
      </c>
      <c r="AN54" s="77">
        <v>1.2</v>
      </c>
      <c r="AO54" s="77">
        <v>0.6</v>
      </c>
      <c r="AP54" s="78">
        <f t="shared" si="22"/>
        <v>1.7999999999999998</v>
      </c>
      <c r="AQ54" s="14"/>
    </row>
    <row r="55" spans="1:43" ht="20.100000000000001" customHeight="1" x14ac:dyDescent="0.2">
      <c r="A55" s="12">
        <v>3</v>
      </c>
      <c r="B55" s="43" t="s">
        <v>61</v>
      </c>
      <c r="C55" s="13" t="s">
        <v>24</v>
      </c>
      <c r="D55" s="48"/>
      <c r="E55" s="48"/>
      <c r="F55" s="48"/>
      <c r="G55" s="48"/>
      <c r="H55" s="49"/>
      <c r="I55" s="48"/>
      <c r="J55" s="48"/>
      <c r="K55" s="48"/>
      <c r="L55" s="48"/>
      <c r="M55" s="49"/>
      <c r="N55" s="50"/>
      <c r="O55" s="50"/>
      <c r="P55" s="50"/>
      <c r="Q55" s="50"/>
      <c r="R55" s="49"/>
      <c r="S55" s="50"/>
      <c r="T55" s="50"/>
      <c r="U55" s="50"/>
      <c r="V55" s="50"/>
      <c r="W55" s="49"/>
      <c r="X55" s="51"/>
      <c r="Y55" s="51"/>
      <c r="Z55" s="51"/>
      <c r="AA55" s="51"/>
      <c r="AB55" s="49"/>
      <c r="AC55" s="51">
        <v>30</v>
      </c>
      <c r="AD55" s="51"/>
      <c r="AE55" s="51"/>
      <c r="AF55" s="51"/>
      <c r="AG55" s="49">
        <v>3</v>
      </c>
      <c r="AH55" s="17">
        <f t="shared" si="20"/>
        <v>30</v>
      </c>
      <c r="AI55" s="25">
        <f t="shared" si="21"/>
        <v>30</v>
      </c>
      <c r="AJ55" s="25">
        <f t="shared" si="21"/>
        <v>0</v>
      </c>
      <c r="AK55" s="25">
        <f t="shared" si="21"/>
        <v>0</v>
      </c>
      <c r="AL55" s="25">
        <f t="shared" si="21"/>
        <v>0</v>
      </c>
      <c r="AM55" s="26">
        <f t="shared" si="21"/>
        <v>3</v>
      </c>
      <c r="AN55" s="77">
        <v>1.2</v>
      </c>
      <c r="AO55" s="77">
        <v>0.6</v>
      </c>
      <c r="AP55" s="78">
        <f t="shared" si="22"/>
        <v>1.7999999999999998</v>
      </c>
      <c r="AQ55" s="14"/>
    </row>
    <row r="56" spans="1:43" ht="20.100000000000001" customHeight="1" x14ac:dyDescent="0.2">
      <c r="A56" s="88" t="s">
        <v>62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30">
        <f>SUM(AH57:AH58)</f>
        <v>60</v>
      </c>
      <c r="AI56" s="30">
        <f>SUM(AI57:AI58)</f>
        <v>0</v>
      </c>
      <c r="AJ56" s="30">
        <f t="shared" ref="AJ56:AM56" si="23">SUM(AJ57:AJ58)</f>
        <v>60</v>
      </c>
      <c r="AK56" s="30">
        <f t="shared" si="23"/>
        <v>0</v>
      </c>
      <c r="AL56" s="30">
        <f t="shared" si="23"/>
        <v>0</v>
      </c>
      <c r="AM56" s="64">
        <f t="shared" si="23"/>
        <v>4</v>
      </c>
      <c r="AN56" s="73">
        <v>2.4</v>
      </c>
      <c r="AO56" s="73">
        <v>1.2</v>
      </c>
      <c r="AP56" s="74">
        <f>AN56+AO56</f>
        <v>3.5999999999999996</v>
      </c>
      <c r="AQ56" s="14"/>
    </row>
    <row r="57" spans="1:43" ht="20.100000000000001" customHeight="1" x14ac:dyDescent="0.2">
      <c r="A57" s="12">
        <v>1</v>
      </c>
      <c r="B57" s="43" t="s">
        <v>63</v>
      </c>
      <c r="C57" s="13" t="s">
        <v>24</v>
      </c>
      <c r="D57" s="48"/>
      <c r="E57" s="48"/>
      <c r="F57" s="48"/>
      <c r="G57" s="48"/>
      <c r="H57" s="69"/>
      <c r="I57" s="48"/>
      <c r="J57" s="48"/>
      <c r="K57" s="48"/>
      <c r="L57" s="52"/>
      <c r="M57" s="49"/>
      <c r="N57" s="50"/>
      <c r="O57" s="50"/>
      <c r="P57" s="50"/>
      <c r="Q57" s="50"/>
      <c r="R57" s="69"/>
      <c r="S57" s="50"/>
      <c r="T57" s="50"/>
      <c r="U57" s="50"/>
      <c r="V57" s="53"/>
      <c r="W57" s="49"/>
      <c r="X57" s="51"/>
      <c r="Y57" s="51"/>
      <c r="Z57" s="51"/>
      <c r="AA57" s="51"/>
      <c r="AB57" s="49"/>
      <c r="AC57" s="51"/>
      <c r="AD57" s="51">
        <v>30</v>
      </c>
      <c r="AE57" s="51"/>
      <c r="AF57" s="51"/>
      <c r="AG57" s="49">
        <v>2</v>
      </c>
      <c r="AH57" s="17">
        <f t="shared" si="20"/>
        <v>30</v>
      </c>
      <c r="AI57" s="25">
        <f>D57+I57+N57+S57+X57+AC57</f>
        <v>0</v>
      </c>
      <c r="AJ57" s="25">
        <f>E57+J57+O57+T57+Y57+AD57</f>
        <v>30</v>
      </c>
      <c r="AK57" s="25">
        <f t="shared" ref="AK57:AL58" si="24">F57+K57+P57+U57+Z57+AE57</f>
        <v>0</v>
      </c>
      <c r="AL57" s="25">
        <f t="shared" si="24"/>
        <v>0</v>
      </c>
      <c r="AM57" s="26">
        <f>H57+M57+R57+W57+AB57+AG57</f>
        <v>2</v>
      </c>
      <c r="AN57" s="77">
        <v>1.2</v>
      </c>
      <c r="AO57" s="77">
        <v>0.6</v>
      </c>
      <c r="AP57" s="78">
        <f>AN57+AO57</f>
        <v>1.7999999999999998</v>
      </c>
      <c r="AQ57" s="14"/>
    </row>
    <row r="58" spans="1:43" ht="20.100000000000001" customHeight="1" x14ac:dyDescent="0.2">
      <c r="A58" s="12">
        <v>2</v>
      </c>
      <c r="B58" s="44" t="s">
        <v>64</v>
      </c>
      <c r="C58" s="13" t="s">
        <v>24</v>
      </c>
      <c r="D58" s="48"/>
      <c r="E58" s="48"/>
      <c r="F58" s="48"/>
      <c r="G58" s="48"/>
      <c r="H58" s="49"/>
      <c r="I58" s="48"/>
      <c r="J58" s="48"/>
      <c r="K58" s="48"/>
      <c r="L58" s="48"/>
      <c r="M58" s="49"/>
      <c r="N58" s="50"/>
      <c r="O58" s="50"/>
      <c r="P58" s="50"/>
      <c r="Q58" s="50"/>
      <c r="R58" s="49"/>
      <c r="S58" s="50"/>
      <c r="T58" s="50"/>
      <c r="U58" s="50"/>
      <c r="V58" s="50"/>
      <c r="W58" s="49"/>
      <c r="X58" s="51"/>
      <c r="Y58" s="51"/>
      <c r="Z58" s="51"/>
      <c r="AA58" s="51"/>
      <c r="AB58" s="49"/>
      <c r="AC58" s="51"/>
      <c r="AD58" s="51">
        <v>30</v>
      </c>
      <c r="AE58" s="51"/>
      <c r="AF58" s="51"/>
      <c r="AG58" s="49">
        <v>2</v>
      </c>
      <c r="AH58" s="17">
        <f t="shared" si="20"/>
        <v>30</v>
      </c>
      <c r="AI58" s="25">
        <f>D58+I58+N58+S58+X58+AC58</f>
        <v>0</v>
      </c>
      <c r="AJ58" s="25">
        <f>E58+J58+O58+T58+Y58+AD58</f>
        <v>30</v>
      </c>
      <c r="AK58" s="25">
        <f t="shared" si="24"/>
        <v>0</v>
      </c>
      <c r="AL58" s="25">
        <f t="shared" si="24"/>
        <v>0</v>
      </c>
      <c r="AM58" s="26">
        <f>H58+M58+R58+W58+AB58+AG58</f>
        <v>2</v>
      </c>
      <c r="AN58" s="77">
        <v>1.2</v>
      </c>
      <c r="AO58" s="77">
        <v>0.6</v>
      </c>
      <c r="AP58" s="78">
        <f t="shared" si="22"/>
        <v>1.7999999999999998</v>
      </c>
      <c r="AQ58" s="14"/>
    </row>
    <row r="59" spans="1:43" ht="20.100000000000001" customHeight="1" x14ac:dyDescent="0.2">
      <c r="A59" s="88" t="s">
        <v>97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31"/>
      <c r="AG59" s="32"/>
      <c r="AH59" s="30">
        <f>SUM(AH60:AH63)</f>
        <v>135</v>
      </c>
      <c r="AI59" s="30">
        <f t="shared" ref="AI59:AM59" si="25">SUM(AI60:AI63)</f>
        <v>0</v>
      </c>
      <c r="AJ59" s="30">
        <f t="shared" si="25"/>
        <v>135</v>
      </c>
      <c r="AK59" s="30">
        <f t="shared" si="25"/>
        <v>0</v>
      </c>
      <c r="AL59" s="30">
        <f t="shared" si="25"/>
        <v>0</v>
      </c>
      <c r="AM59" s="64">
        <f t="shared" si="25"/>
        <v>12</v>
      </c>
      <c r="AN59" s="73">
        <f>SUM(AN63,AN62,AN61,AN60)</f>
        <v>5.3999999999999995</v>
      </c>
      <c r="AO59" s="73">
        <f>SUM(AO63,AO62,AO61,AO60)</f>
        <v>3</v>
      </c>
      <c r="AP59" s="74">
        <f>SUM(AP63,AP62,AP61,AP60)</f>
        <v>8.3999999999999986</v>
      </c>
      <c r="AQ59" s="14"/>
    </row>
    <row r="60" spans="1:43" ht="20.100000000000001" customHeight="1" x14ac:dyDescent="0.2">
      <c r="A60" s="12">
        <v>1</v>
      </c>
      <c r="B60" s="45" t="s">
        <v>26</v>
      </c>
      <c r="C60" s="13" t="s">
        <v>24</v>
      </c>
      <c r="D60" s="48"/>
      <c r="E60" s="48">
        <v>15</v>
      </c>
      <c r="F60" s="48"/>
      <c r="G60" s="48"/>
      <c r="H60" s="49">
        <v>2</v>
      </c>
      <c r="I60" s="48"/>
      <c r="J60" s="48"/>
      <c r="K60" s="48"/>
      <c r="L60" s="48"/>
      <c r="M60" s="49"/>
      <c r="N60" s="50"/>
      <c r="O60" s="50"/>
      <c r="P60" s="50"/>
      <c r="Q60" s="50"/>
      <c r="R60" s="49"/>
      <c r="S60" s="50"/>
      <c r="T60" s="50"/>
      <c r="U60" s="50"/>
      <c r="V60" s="50"/>
      <c r="W60" s="49"/>
      <c r="X60" s="51"/>
      <c r="Y60" s="51"/>
      <c r="Z60" s="51"/>
      <c r="AA60" s="51"/>
      <c r="AB60" s="49"/>
      <c r="AC60" s="51"/>
      <c r="AD60" s="51"/>
      <c r="AE60" s="51"/>
      <c r="AF60" s="51"/>
      <c r="AG60" s="49"/>
      <c r="AH60" s="17">
        <v>15</v>
      </c>
      <c r="AI60" s="25">
        <v>0</v>
      </c>
      <c r="AJ60" s="25">
        <v>15</v>
      </c>
      <c r="AK60" s="25">
        <v>0</v>
      </c>
      <c r="AL60" s="25">
        <v>0</v>
      </c>
      <c r="AM60" s="26">
        <f>H60+M60+R60+W60+AB60+AG60</f>
        <v>2</v>
      </c>
      <c r="AN60" s="77">
        <v>0.6</v>
      </c>
      <c r="AO60" s="77">
        <v>0.6</v>
      </c>
      <c r="AP60" s="78">
        <f>SUM(AO60,AN60)</f>
        <v>1.2</v>
      </c>
      <c r="AQ60" s="14"/>
    </row>
    <row r="61" spans="1:43" ht="20.100000000000001" customHeight="1" x14ac:dyDescent="0.2">
      <c r="A61" s="12">
        <v>2</v>
      </c>
      <c r="B61" s="45" t="s">
        <v>65</v>
      </c>
      <c r="C61" s="13" t="s">
        <v>24</v>
      </c>
      <c r="D61" s="48"/>
      <c r="E61" s="48"/>
      <c r="F61" s="48"/>
      <c r="G61" s="48"/>
      <c r="H61" s="49"/>
      <c r="I61" s="48"/>
      <c r="J61" s="48"/>
      <c r="K61" s="48"/>
      <c r="L61" s="48"/>
      <c r="M61" s="49"/>
      <c r="N61" s="50"/>
      <c r="O61" s="50"/>
      <c r="P61" s="50"/>
      <c r="Q61" s="50"/>
      <c r="R61" s="49"/>
      <c r="S61" s="50"/>
      <c r="T61" s="50">
        <v>30</v>
      </c>
      <c r="U61" s="50"/>
      <c r="V61" s="50"/>
      <c r="W61" s="49">
        <v>3</v>
      </c>
      <c r="X61" s="51"/>
      <c r="Y61" s="51"/>
      <c r="Z61" s="51"/>
      <c r="AA61" s="51"/>
      <c r="AB61" s="49"/>
      <c r="AC61" s="51"/>
      <c r="AD61" s="51"/>
      <c r="AE61" s="51"/>
      <c r="AF61" s="51"/>
      <c r="AG61" s="49"/>
      <c r="AH61" s="17">
        <v>30</v>
      </c>
      <c r="AI61" s="25">
        <v>0</v>
      </c>
      <c r="AJ61" s="25">
        <v>30</v>
      </c>
      <c r="AK61" s="25">
        <v>0</v>
      </c>
      <c r="AL61" s="25">
        <v>0</v>
      </c>
      <c r="AM61" s="26">
        <f t="shared" ref="AM61:AM63" si="26">H61+M61+R61+W61+AB61+AG61</f>
        <v>3</v>
      </c>
      <c r="AN61" s="77">
        <v>1.2</v>
      </c>
      <c r="AO61" s="77">
        <v>0.6</v>
      </c>
      <c r="AP61" s="78">
        <f>SUM(AN61,AO61)</f>
        <v>1.7999999999999998</v>
      </c>
      <c r="AQ61" s="14"/>
    </row>
    <row r="62" spans="1:43" ht="20.100000000000001" customHeight="1" x14ac:dyDescent="0.2">
      <c r="A62" s="12">
        <v>3</v>
      </c>
      <c r="B62" s="45" t="s">
        <v>66</v>
      </c>
      <c r="C62" s="13" t="s">
        <v>24</v>
      </c>
      <c r="D62" s="48"/>
      <c r="E62" s="48"/>
      <c r="F62" s="48"/>
      <c r="G62" s="48"/>
      <c r="H62" s="49"/>
      <c r="I62" s="48"/>
      <c r="J62" s="48"/>
      <c r="K62" s="48"/>
      <c r="L62" s="48"/>
      <c r="M62" s="49"/>
      <c r="N62" s="50"/>
      <c r="O62" s="50"/>
      <c r="P62" s="50"/>
      <c r="Q62" s="50"/>
      <c r="R62" s="49"/>
      <c r="S62" s="50"/>
      <c r="T62" s="50"/>
      <c r="U62" s="50"/>
      <c r="V62" s="50"/>
      <c r="W62" s="49"/>
      <c r="X62" s="51"/>
      <c r="Y62" s="51">
        <v>30</v>
      </c>
      <c r="Z62" s="51"/>
      <c r="AA62" s="51"/>
      <c r="AB62" s="49">
        <v>3</v>
      </c>
      <c r="AC62" s="51"/>
      <c r="AD62" s="51"/>
      <c r="AE62" s="51"/>
      <c r="AF62" s="51"/>
      <c r="AG62" s="49"/>
      <c r="AH62" s="17">
        <v>30</v>
      </c>
      <c r="AI62" s="25">
        <v>0</v>
      </c>
      <c r="AJ62" s="25">
        <v>30</v>
      </c>
      <c r="AK62" s="25">
        <v>0</v>
      </c>
      <c r="AL62" s="25">
        <v>0</v>
      </c>
      <c r="AM62" s="26">
        <f t="shared" si="26"/>
        <v>3</v>
      </c>
      <c r="AN62" s="77">
        <v>1.2</v>
      </c>
      <c r="AO62" s="77">
        <v>0.6</v>
      </c>
      <c r="AP62" s="78">
        <f>SUM(AN62,AO62)</f>
        <v>1.7999999999999998</v>
      </c>
      <c r="AQ62" s="14"/>
    </row>
    <row r="63" spans="1:43" ht="20.100000000000001" customHeight="1" x14ac:dyDescent="0.2">
      <c r="A63" s="12">
        <v>4</v>
      </c>
      <c r="B63" s="45" t="s">
        <v>67</v>
      </c>
      <c r="C63" s="13" t="s">
        <v>24</v>
      </c>
      <c r="D63" s="48"/>
      <c r="E63" s="48"/>
      <c r="F63" s="48"/>
      <c r="G63" s="48"/>
      <c r="H63" s="49"/>
      <c r="I63" s="48"/>
      <c r="J63" s="48"/>
      <c r="K63" s="48"/>
      <c r="L63" s="48"/>
      <c r="M63" s="49"/>
      <c r="N63" s="50"/>
      <c r="O63" s="50"/>
      <c r="P63" s="50"/>
      <c r="Q63" s="50"/>
      <c r="R63" s="49"/>
      <c r="S63" s="50"/>
      <c r="T63" s="50">
        <v>30</v>
      </c>
      <c r="U63" s="50"/>
      <c r="V63" s="50"/>
      <c r="W63" s="49">
        <v>2</v>
      </c>
      <c r="X63" s="51"/>
      <c r="Y63" s="51">
        <v>30</v>
      </c>
      <c r="Z63" s="51"/>
      <c r="AA63" s="51"/>
      <c r="AB63" s="49">
        <v>2</v>
      </c>
      <c r="AC63" s="51"/>
      <c r="AD63" s="51"/>
      <c r="AE63" s="51"/>
      <c r="AF63" s="51"/>
      <c r="AG63" s="49"/>
      <c r="AH63" s="17">
        <v>60</v>
      </c>
      <c r="AI63" s="25">
        <v>0</v>
      </c>
      <c r="AJ63" s="25">
        <v>60</v>
      </c>
      <c r="AK63" s="25">
        <v>0</v>
      </c>
      <c r="AL63" s="25">
        <v>0</v>
      </c>
      <c r="AM63" s="26">
        <f t="shared" si="26"/>
        <v>4</v>
      </c>
      <c r="AN63" s="77">
        <v>2.4</v>
      </c>
      <c r="AO63" s="77">
        <v>1.2</v>
      </c>
      <c r="AP63" s="78">
        <f>AO63+AN63</f>
        <v>3.5999999999999996</v>
      </c>
      <c r="AQ63" s="14"/>
    </row>
    <row r="64" spans="1:43" ht="20.100000000000001" customHeight="1" x14ac:dyDescent="0.2">
      <c r="A64" s="88" t="s">
        <v>135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72"/>
      <c r="AI64" s="72"/>
      <c r="AJ64" s="72"/>
      <c r="AK64" s="72"/>
      <c r="AL64" s="72"/>
      <c r="AM64" s="72"/>
      <c r="AN64" s="79"/>
      <c r="AO64" s="79"/>
      <c r="AP64" s="80"/>
      <c r="AQ64" s="14"/>
    </row>
    <row r="65" spans="1:43" ht="20.100000000000001" customHeight="1" x14ac:dyDescent="0.2">
      <c r="A65" s="88" t="s">
        <v>129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90"/>
      <c r="AH65" s="30">
        <f>SUM(AH66:AH78)</f>
        <v>390</v>
      </c>
      <c r="AI65" s="30">
        <f t="shared" ref="AI65:AM65" si="27">SUM(AI66:AI78)</f>
        <v>0</v>
      </c>
      <c r="AJ65" s="30">
        <f t="shared" si="27"/>
        <v>390</v>
      </c>
      <c r="AK65" s="30">
        <f t="shared" si="27"/>
        <v>0</v>
      </c>
      <c r="AL65" s="30">
        <f t="shared" si="27"/>
        <v>0</v>
      </c>
      <c r="AM65" s="64">
        <f t="shared" si="27"/>
        <v>32</v>
      </c>
      <c r="AN65" s="73">
        <f>SUM(AN78,AN77,AN76,AN75,AN74,AN73,AN72,AN71,AN70,AN69,AN68,AN67,AN66)</f>
        <v>15.599999999999996</v>
      </c>
      <c r="AO65" s="73">
        <f>SUM(AO66,AO67,AO68,AO69,AO70,AO71,AO72,AO73,AO74,AO75,AO76,AO77,AO78)</f>
        <v>7.799999999999998</v>
      </c>
      <c r="AP65" s="74">
        <f>SUM(AP66,AP67,AP68,AP69,AP70,AP71,AP72,AP73,AP74,AP75,AP76,AP77,AP78)</f>
        <v>23.400000000000006</v>
      </c>
      <c r="AQ65" s="14"/>
    </row>
    <row r="66" spans="1:43" ht="20.100000000000001" customHeight="1" x14ac:dyDescent="0.2">
      <c r="A66" s="12">
        <v>1</v>
      </c>
      <c r="B66" s="45" t="s">
        <v>68</v>
      </c>
      <c r="C66" s="13" t="s">
        <v>24</v>
      </c>
      <c r="D66" s="48"/>
      <c r="E66" s="48"/>
      <c r="F66" s="48"/>
      <c r="G66" s="48"/>
      <c r="H66" s="49"/>
      <c r="I66" s="48"/>
      <c r="J66" s="48"/>
      <c r="K66" s="48"/>
      <c r="L66" s="48"/>
      <c r="M66" s="49"/>
      <c r="N66" s="50"/>
      <c r="O66" s="50">
        <v>30</v>
      </c>
      <c r="P66" s="50"/>
      <c r="Q66" s="50"/>
      <c r="R66" s="49">
        <v>3</v>
      </c>
      <c r="S66" s="50"/>
      <c r="T66" s="50"/>
      <c r="U66" s="50"/>
      <c r="V66" s="50"/>
      <c r="W66" s="49"/>
      <c r="X66" s="51"/>
      <c r="Y66" s="51"/>
      <c r="Z66" s="51"/>
      <c r="AA66" s="51"/>
      <c r="AB66" s="49"/>
      <c r="AC66" s="51"/>
      <c r="AD66" s="51"/>
      <c r="AE66" s="51"/>
      <c r="AF66" s="51"/>
      <c r="AG66" s="49"/>
      <c r="AH66" s="17">
        <f>O66</f>
        <v>30</v>
      </c>
      <c r="AI66" s="25">
        <v>0</v>
      </c>
      <c r="AJ66" s="25">
        <v>30</v>
      </c>
      <c r="AK66" s="25">
        <v>0</v>
      </c>
      <c r="AL66" s="25">
        <v>0</v>
      </c>
      <c r="AM66" s="26">
        <f>H66+M66+R66+W66+AB66+AG66</f>
        <v>3</v>
      </c>
      <c r="AN66" s="77">
        <v>1.2</v>
      </c>
      <c r="AO66" s="77">
        <v>0.6</v>
      </c>
      <c r="AP66" s="78">
        <f>AO66+AN66</f>
        <v>1.7999999999999998</v>
      </c>
      <c r="AQ66" s="14"/>
    </row>
    <row r="67" spans="1:43" ht="20.100000000000001" customHeight="1" x14ac:dyDescent="0.2">
      <c r="A67" s="12">
        <v>2</v>
      </c>
      <c r="B67" s="45" t="s">
        <v>69</v>
      </c>
      <c r="C67" s="13" t="s">
        <v>24</v>
      </c>
      <c r="D67" s="48"/>
      <c r="E67" s="48"/>
      <c r="F67" s="48"/>
      <c r="G67" s="48"/>
      <c r="H67" s="49"/>
      <c r="I67" s="48"/>
      <c r="J67" s="48"/>
      <c r="K67" s="48"/>
      <c r="L67" s="48"/>
      <c r="M67" s="49"/>
      <c r="N67" s="50"/>
      <c r="O67" s="50"/>
      <c r="P67" s="50"/>
      <c r="Q67" s="50"/>
      <c r="R67" s="49"/>
      <c r="S67" s="50"/>
      <c r="T67" s="50">
        <v>30</v>
      </c>
      <c r="U67" s="50"/>
      <c r="V67" s="50"/>
      <c r="W67" s="49">
        <v>2</v>
      </c>
      <c r="X67" s="51"/>
      <c r="Y67" s="51"/>
      <c r="Z67" s="51"/>
      <c r="AA67" s="51"/>
      <c r="AB67" s="49"/>
      <c r="AC67" s="51"/>
      <c r="AD67" s="51"/>
      <c r="AE67" s="51"/>
      <c r="AF67" s="51"/>
      <c r="AG67" s="49"/>
      <c r="AH67" s="17">
        <f>T67</f>
        <v>30</v>
      </c>
      <c r="AI67" s="25">
        <v>0</v>
      </c>
      <c r="AJ67" s="25">
        <v>30</v>
      </c>
      <c r="AK67" s="25">
        <v>0</v>
      </c>
      <c r="AL67" s="25">
        <v>0</v>
      </c>
      <c r="AM67" s="26">
        <f t="shared" ref="AM67:AM78" si="28">H67+M67+R67+W67+AB67+AG67</f>
        <v>2</v>
      </c>
      <c r="AN67" s="77">
        <v>1.2</v>
      </c>
      <c r="AO67" s="77">
        <v>0.6</v>
      </c>
      <c r="AP67" s="78">
        <f>AO67+AN67</f>
        <v>1.7999999999999998</v>
      </c>
      <c r="AQ67" s="14"/>
    </row>
    <row r="68" spans="1:43" ht="20.100000000000001" customHeight="1" x14ac:dyDescent="0.2">
      <c r="A68" s="12">
        <v>3</v>
      </c>
      <c r="B68" s="45" t="s">
        <v>70</v>
      </c>
      <c r="C68" s="13" t="s">
        <v>24</v>
      </c>
      <c r="D68" s="48"/>
      <c r="E68" s="48"/>
      <c r="F68" s="48"/>
      <c r="G68" s="48"/>
      <c r="H68" s="49"/>
      <c r="I68" s="48"/>
      <c r="J68" s="48"/>
      <c r="K68" s="48"/>
      <c r="L68" s="48"/>
      <c r="M68" s="49"/>
      <c r="N68" s="50"/>
      <c r="O68" s="50"/>
      <c r="P68" s="50"/>
      <c r="Q68" s="50"/>
      <c r="R68" s="49"/>
      <c r="S68" s="50"/>
      <c r="T68" s="50">
        <v>30</v>
      </c>
      <c r="U68" s="50"/>
      <c r="V68" s="50"/>
      <c r="W68" s="49">
        <v>2</v>
      </c>
      <c r="X68" s="51"/>
      <c r="Y68" s="51"/>
      <c r="Z68" s="51"/>
      <c r="AA68" s="51"/>
      <c r="AB68" s="49"/>
      <c r="AC68" s="51"/>
      <c r="AD68" s="51"/>
      <c r="AE68" s="51"/>
      <c r="AF68" s="51"/>
      <c r="AG68" s="49"/>
      <c r="AH68" s="17">
        <f>T68</f>
        <v>30</v>
      </c>
      <c r="AI68" s="25">
        <v>0</v>
      </c>
      <c r="AJ68" s="25">
        <v>30</v>
      </c>
      <c r="AK68" s="25">
        <v>0</v>
      </c>
      <c r="AL68" s="25">
        <v>0</v>
      </c>
      <c r="AM68" s="26">
        <f t="shared" si="28"/>
        <v>2</v>
      </c>
      <c r="AN68" s="77">
        <v>1.2</v>
      </c>
      <c r="AO68" s="77">
        <v>0.6</v>
      </c>
      <c r="AP68" s="78">
        <f>AN68+AO68</f>
        <v>1.7999999999999998</v>
      </c>
      <c r="AQ68" s="14"/>
    </row>
    <row r="69" spans="1:43" ht="20.100000000000001" customHeight="1" x14ac:dyDescent="0.2">
      <c r="A69" s="12">
        <v>4</v>
      </c>
      <c r="B69" s="45" t="s">
        <v>71</v>
      </c>
      <c r="C69" s="13" t="s">
        <v>24</v>
      </c>
      <c r="D69" s="48"/>
      <c r="E69" s="48"/>
      <c r="F69" s="48"/>
      <c r="G69" s="48"/>
      <c r="H69" s="49"/>
      <c r="I69" s="48"/>
      <c r="J69" s="48"/>
      <c r="K69" s="48"/>
      <c r="L69" s="48"/>
      <c r="M69" s="49"/>
      <c r="N69" s="50"/>
      <c r="O69" s="50">
        <v>30</v>
      </c>
      <c r="P69" s="50"/>
      <c r="Q69" s="50"/>
      <c r="R69" s="49">
        <v>3</v>
      </c>
      <c r="S69" s="50"/>
      <c r="T69" s="50"/>
      <c r="U69" s="50"/>
      <c r="V69" s="50"/>
      <c r="W69" s="49"/>
      <c r="X69" s="51"/>
      <c r="Y69" s="51"/>
      <c r="Z69" s="51"/>
      <c r="AA69" s="51"/>
      <c r="AB69" s="49"/>
      <c r="AC69" s="51"/>
      <c r="AD69" s="51"/>
      <c r="AE69" s="51"/>
      <c r="AF69" s="51"/>
      <c r="AG69" s="49"/>
      <c r="AH69" s="17">
        <f>O69</f>
        <v>30</v>
      </c>
      <c r="AI69" s="25">
        <v>0</v>
      </c>
      <c r="AJ69" s="25">
        <v>30</v>
      </c>
      <c r="AK69" s="25">
        <v>0</v>
      </c>
      <c r="AL69" s="25">
        <v>0</v>
      </c>
      <c r="AM69" s="26">
        <f t="shared" si="28"/>
        <v>3</v>
      </c>
      <c r="AN69" s="77">
        <v>1.2</v>
      </c>
      <c r="AO69" s="77">
        <v>0.6</v>
      </c>
      <c r="AP69" s="78">
        <f t="shared" ref="AP69:AP78" si="29">AO69+AN69</f>
        <v>1.7999999999999998</v>
      </c>
      <c r="AQ69" s="14"/>
    </row>
    <row r="70" spans="1:43" ht="20.100000000000001" customHeight="1" x14ac:dyDescent="0.2">
      <c r="A70" s="12">
        <v>5</v>
      </c>
      <c r="B70" s="45" t="s">
        <v>72</v>
      </c>
      <c r="C70" s="13" t="s">
        <v>24</v>
      </c>
      <c r="D70" s="48"/>
      <c r="E70" s="48"/>
      <c r="F70" s="48"/>
      <c r="G70" s="48"/>
      <c r="H70" s="49"/>
      <c r="I70" s="48"/>
      <c r="J70" s="48"/>
      <c r="K70" s="48"/>
      <c r="L70" s="48"/>
      <c r="M70" s="49"/>
      <c r="N70" s="50"/>
      <c r="O70" s="50">
        <v>30</v>
      </c>
      <c r="P70" s="50"/>
      <c r="Q70" s="50"/>
      <c r="R70" s="49">
        <v>3</v>
      </c>
      <c r="S70" s="50"/>
      <c r="T70" s="50"/>
      <c r="U70" s="50"/>
      <c r="V70" s="50"/>
      <c r="W70" s="49"/>
      <c r="X70" s="51"/>
      <c r="Y70" s="51"/>
      <c r="Z70" s="51"/>
      <c r="AA70" s="51"/>
      <c r="AB70" s="49"/>
      <c r="AC70" s="51"/>
      <c r="AD70" s="51"/>
      <c r="AE70" s="51"/>
      <c r="AF70" s="51"/>
      <c r="AG70" s="49"/>
      <c r="AH70" s="17">
        <f>O70</f>
        <v>30</v>
      </c>
      <c r="AI70" s="25">
        <v>0</v>
      </c>
      <c r="AJ70" s="25">
        <v>30</v>
      </c>
      <c r="AK70" s="25">
        <v>0</v>
      </c>
      <c r="AL70" s="25">
        <v>0</v>
      </c>
      <c r="AM70" s="26">
        <f t="shared" si="28"/>
        <v>3</v>
      </c>
      <c r="AN70" s="77">
        <v>1.2</v>
      </c>
      <c r="AO70" s="77">
        <v>0.6</v>
      </c>
      <c r="AP70" s="78">
        <f t="shared" si="29"/>
        <v>1.7999999999999998</v>
      </c>
      <c r="AQ70" s="14"/>
    </row>
    <row r="71" spans="1:43" ht="20.100000000000001" customHeight="1" x14ac:dyDescent="0.2">
      <c r="A71" s="12">
        <v>6</v>
      </c>
      <c r="B71" s="45" t="s">
        <v>73</v>
      </c>
      <c r="C71" s="13" t="s">
        <v>24</v>
      </c>
      <c r="D71" s="48"/>
      <c r="E71" s="48"/>
      <c r="F71" s="48"/>
      <c r="G71" s="48"/>
      <c r="H71" s="49"/>
      <c r="I71" s="48"/>
      <c r="J71" s="48"/>
      <c r="K71" s="48"/>
      <c r="L71" s="48"/>
      <c r="M71" s="49"/>
      <c r="N71" s="50"/>
      <c r="O71" s="50"/>
      <c r="P71" s="50"/>
      <c r="Q71" s="50"/>
      <c r="R71" s="49"/>
      <c r="S71" s="50"/>
      <c r="T71" s="50">
        <v>30</v>
      </c>
      <c r="U71" s="50"/>
      <c r="V71" s="50"/>
      <c r="W71" s="49">
        <v>2</v>
      </c>
      <c r="X71" s="51"/>
      <c r="Y71" s="51"/>
      <c r="Z71" s="51"/>
      <c r="AA71" s="51"/>
      <c r="AB71" s="49"/>
      <c r="AC71" s="51"/>
      <c r="AD71" s="51"/>
      <c r="AE71" s="51"/>
      <c r="AF71" s="51"/>
      <c r="AG71" s="49"/>
      <c r="AH71" s="17">
        <f>T71</f>
        <v>30</v>
      </c>
      <c r="AI71" s="25">
        <v>0</v>
      </c>
      <c r="AJ71" s="25">
        <v>30</v>
      </c>
      <c r="AK71" s="25">
        <v>0</v>
      </c>
      <c r="AL71" s="25">
        <v>0</v>
      </c>
      <c r="AM71" s="26">
        <f t="shared" si="28"/>
        <v>2</v>
      </c>
      <c r="AN71" s="77">
        <v>1.2</v>
      </c>
      <c r="AO71" s="77">
        <v>0.6</v>
      </c>
      <c r="AP71" s="78">
        <f t="shared" si="29"/>
        <v>1.7999999999999998</v>
      </c>
      <c r="AQ71" s="14"/>
    </row>
    <row r="72" spans="1:43" ht="20.100000000000001" customHeight="1" x14ac:dyDescent="0.2">
      <c r="A72" s="12">
        <v>7</v>
      </c>
      <c r="B72" s="45" t="s">
        <v>74</v>
      </c>
      <c r="C72" s="13" t="s">
        <v>24</v>
      </c>
      <c r="D72" s="48"/>
      <c r="E72" s="48"/>
      <c r="F72" s="48"/>
      <c r="G72" s="48"/>
      <c r="H72" s="49"/>
      <c r="I72" s="48"/>
      <c r="J72" s="48"/>
      <c r="K72" s="48"/>
      <c r="L72" s="48"/>
      <c r="M72" s="49"/>
      <c r="N72" s="50"/>
      <c r="O72" s="50">
        <v>30</v>
      </c>
      <c r="P72" s="50"/>
      <c r="Q72" s="50"/>
      <c r="R72" s="49">
        <v>2</v>
      </c>
      <c r="S72" s="50"/>
      <c r="T72" s="50"/>
      <c r="U72" s="50"/>
      <c r="V72" s="50"/>
      <c r="W72" s="49"/>
      <c r="X72" s="51"/>
      <c r="Y72" s="51"/>
      <c r="Z72" s="51"/>
      <c r="AA72" s="51"/>
      <c r="AB72" s="49"/>
      <c r="AC72" s="51"/>
      <c r="AD72" s="51"/>
      <c r="AE72" s="51"/>
      <c r="AF72" s="51"/>
      <c r="AG72" s="49"/>
      <c r="AH72" s="17">
        <f>O72</f>
        <v>30</v>
      </c>
      <c r="AI72" s="25">
        <v>0</v>
      </c>
      <c r="AJ72" s="25">
        <v>30</v>
      </c>
      <c r="AK72" s="25">
        <v>0</v>
      </c>
      <c r="AL72" s="25">
        <v>0</v>
      </c>
      <c r="AM72" s="26">
        <f t="shared" si="28"/>
        <v>2</v>
      </c>
      <c r="AN72" s="77">
        <v>1.2</v>
      </c>
      <c r="AO72" s="77">
        <v>0.6</v>
      </c>
      <c r="AP72" s="78">
        <f t="shared" si="29"/>
        <v>1.7999999999999998</v>
      </c>
      <c r="AQ72" s="14"/>
    </row>
    <row r="73" spans="1:43" ht="20.100000000000001" customHeight="1" x14ac:dyDescent="0.2">
      <c r="A73" s="12">
        <v>8</v>
      </c>
      <c r="B73" s="45" t="s">
        <v>88</v>
      </c>
      <c r="C73" s="13" t="s">
        <v>24</v>
      </c>
      <c r="D73" s="48"/>
      <c r="E73" s="48"/>
      <c r="F73" s="48"/>
      <c r="G73" s="48"/>
      <c r="H73" s="49"/>
      <c r="I73" s="48"/>
      <c r="J73" s="48"/>
      <c r="K73" s="48"/>
      <c r="L73" s="48"/>
      <c r="M73" s="49"/>
      <c r="N73" s="50"/>
      <c r="O73" s="50"/>
      <c r="P73" s="50"/>
      <c r="Q73" s="50"/>
      <c r="R73" s="49"/>
      <c r="S73" s="50"/>
      <c r="T73" s="50">
        <v>30</v>
      </c>
      <c r="U73" s="50"/>
      <c r="V73" s="50"/>
      <c r="W73" s="49">
        <v>3</v>
      </c>
      <c r="X73" s="51"/>
      <c r="Y73" s="51"/>
      <c r="Z73" s="51"/>
      <c r="AA73" s="51"/>
      <c r="AB73" s="49"/>
      <c r="AC73" s="51"/>
      <c r="AD73" s="51"/>
      <c r="AE73" s="51"/>
      <c r="AF73" s="51"/>
      <c r="AG73" s="49"/>
      <c r="AH73" s="17">
        <f>T73</f>
        <v>30</v>
      </c>
      <c r="AI73" s="25">
        <v>0</v>
      </c>
      <c r="AJ73" s="25">
        <v>30</v>
      </c>
      <c r="AK73" s="25">
        <v>0</v>
      </c>
      <c r="AL73" s="25">
        <v>0</v>
      </c>
      <c r="AM73" s="26">
        <f t="shared" si="28"/>
        <v>3</v>
      </c>
      <c r="AN73" s="77">
        <v>1.2</v>
      </c>
      <c r="AO73" s="77">
        <v>0.6</v>
      </c>
      <c r="AP73" s="78">
        <f t="shared" si="29"/>
        <v>1.7999999999999998</v>
      </c>
      <c r="AQ73" s="14"/>
    </row>
    <row r="74" spans="1:43" ht="20.100000000000001" customHeight="1" x14ac:dyDescent="0.2">
      <c r="A74" s="12">
        <v>9</v>
      </c>
      <c r="B74" s="45" t="s">
        <v>75</v>
      </c>
      <c r="C74" s="13" t="s">
        <v>24</v>
      </c>
      <c r="D74" s="48"/>
      <c r="E74" s="48"/>
      <c r="F74" s="48"/>
      <c r="G74" s="48"/>
      <c r="H74" s="49"/>
      <c r="I74" s="48"/>
      <c r="J74" s="48"/>
      <c r="K74" s="48"/>
      <c r="L74" s="48"/>
      <c r="M74" s="49"/>
      <c r="N74" s="50"/>
      <c r="O74" s="50">
        <v>30</v>
      </c>
      <c r="P74" s="50"/>
      <c r="Q74" s="50"/>
      <c r="R74" s="49">
        <v>2</v>
      </c>
      <c r="S74" s="50"/>
      <c r="T74" s="50"/>
      <c r="U74" s="50"/>
      <c r="V74" s="50"/>
      <c r="W74" s="49"/>
      <c r="X74" s="51"/>
      <c r="Y74" s="51"/>
      <c r="Z74" s="51"/>
      <c r="AA74" s="51"/>
      <c r="AB74" s="49"/>
      <c r="AC74" s="51"/>
      <c r="AD74" s="51"/>
      <c r="AE74" s="51"/>
      <c r="AF74" s="51"/>
      <c r="AG74" s="49"/>
      <c r="AH74" s="17">
        <f>O74</f>
        <v>30</v>
      </c>
      <c r="AI74" s="25">
        <v>0</v>
      </c>
      <c r="AJ74" s="25">
        <v>30</v>
      </c>
      <c r="AK74" s="25">
        <v>0</v>
      </c>
      <c r="AL74" s="25">
        <v>0</v>
      </c>
      <c r="AM74" s="26">
        <f t="shared" si="28"/>
        <v>2</v>
      </c>
      <c r="AN74" s="77">
        <v>1.2</v>
      </c>
      <c r="AO74" s="77">
        <v>0.6</v>
      </c>
      <c r="AP74" s="78">
        <f t="shared" si="29"/>
        <v>1.7999999999999998</v>
      </c>
      <c r="AQ74" s="14"/>
    </row>
    <row r="75" spans="1:43" ht="20.100000000000001" customHeight="1" x14ac:dyDescent="0.2">
      <c r="A75" s="12">
        <v>10</v>
      </c>
      <c r="B75" s="45" t="s">
        <v>76</v>
      </c>
      <c r="C75" s="13" t="s">
        <v>24</v>
      </c>
      <c r="D75" s="48"/>
      <c r="E75" s="48"/>
      <c r="F75" s="48"/>
      <c r="G75" s="48"/>
      <c r="H75" s="49"/>
      <c r="I75" s="48"/>
      <c r="J75" s="48"/>
      <c r="K75" s="48"/>
      <c r="L75" s="48"/>
      <c r="M75" s="49"/>
      <c r="N75" s="50"/>
      <c r="O75" s="50"/>
      <c r="P75" s="50"/>
      <c r="Q75" s="50"/>
      <c r="R75" s="49"/>
      <c r="S75" s="50"/>
      <c r="T75" s="50"/>
      <c r="U75" s="50"/>
      <c r="V75" s="50"/>
      <c r="W75" s="49"/>
      <c r="X75" s="51"/>
      <c r="Y75" s="51">
        <v>30</v>
      </c>
      <c r="Z75" s="51"/>
      <c r="AA75" s="51"/>
      <c r="AB75" s="49">
        <v>3</v>
      </c>
      <c r="AC75" s="51"/>
      <c r="AD75" s="51"/>
      <c r="AE75" s="51"/>
      <c r="AF75" s="51"/>
      <c r="AG75" s="49"/>
      <c r="AH75" s="17">
        <f>Y75</f>
        <v>30</v>
      </c>
      <c r="AI75" s="25">
        <v>0</v>
      </c>
      <c r="AJ75" s="25">
        <v>30</v>
      </c>
      <c r="AK75" s="25">
        <v>0</v>
      </c>
      <c r="AL75" s="25">
        <v>0</v>
      </c>
      <c r="AM75" s="26">
        <f t="shared" si="28"/>
        <v>3</v>
      </c>
      <c r="AN75" s="77">
        <v>1.2</v>
      </c>
      <c r="AO75" s="77">
        <v>0.6</v>
      </c>
      <c r="AP75" s="78">
        <f t="shared" si="29"/>
        <v>1.7999999999999998</v>
      </c>
      <c r="AQ75" s="14"/>
    </row>
    <row r="76" spans="1:43" ht="20.100000000000001" customHeight="1" x14ac:dyDescent="0.2">
      <c r="A76" s="12">
        <v>11</v>
      </c>
      <c r="B76" s="45" t="s">
        <v>77</v>
      </c>
      <c r="C76" s="13" t="s">
        <v>24</v>
      </c>
      <c r="D76" s="48"/>
      <c r="E76" s="48"/>
      <c r="F76" s="48"/>
      <c r="G76" s="48"/>
      <c r="H76" s="49"/>
      <c r="I76" s="48"/>
      <c r="J76" s="48"/>
      <c r="K76" s="48"/>
      <c r="L76" s="48"/>
      <c r="M76" s="49"/>
      <c r="N76" s="50"/>
      <c r="O76" s="50">
        <v>30</v>
      </c>
      <c r="P76" s="50"/>
      <c r="Q76" s="50"/>
      <c r="R76" s="49">
        <v>2</v>
      </c>
      <c r="S76" s="50"/>
      <c r="T76" s="50"/>
      <c r="U76" s="50"/>
      <c r="V76" s="50"/>
      <c r="W76" s="49"/>
      <c r="X76" s="51"/>
      <c r="Y76" s="51"/>
      <c r="Z76" s="51"/>
      <c r="AA76" s="51"/>
      <c r="AB76" s="49"/>
      <c r="AC76" s="51"/>
      <c r="AD76" s="51"/>
      <c r="AE76" s="51"/>
      <c r="AF76" s="51"/>
      <c r="AG76" s="49"/>
      <c r="AH76" s="17">
        <f>O76</f>
        <v>30</v>
      </c>
      <c r="AI76" s="25">
        <v>0</v>
      </c>
      <c r="AJ76" s="25">
        <v>30</v>
      </c>
      <c r="AK76" s="25">
        <v>0</v>
      </c>
      <c r="AL76" s="25">
        <v>0</v>
      </c>
      <c r="AM76" s="26">
        <f t="shared" si="28"/>
        <v>2</v>
      </c>
      <c r="AN76" s="77">
        <v>1.2</v>
      </c>
      <c r="AO76" s="77">
        <v>0.6</v>
      </c>
      <c r="AP76" s="78">
        <f t="shared" si="29"/>
        <v>1.7999999999999998</v>
      </c>
      <c r="AQ76" s="14"/>
    </row>
    <row r="77" spans="1:43" ht="20.100000000000001" customHeight="1" x14ac:dyDescent="0.2">
      <c r="A77" s="12">
        <v>12</v>
      </c>
      <c r="B77" s="45" t="s">
        <v>78</v>
      </c>
      <c r="C77" s="13" t="s">
        <v>24</v>
      </c>
      <c r="D77" s="48"/>
      <c r="E77" s="48"/>
      <c r="F77" s="48"/>
      <c r="G77" s="48"/>
      <c r="H77" s="49"/>
      <c r="I77" s="48"/>
      <c r="J77" s="48"/>
      <c r="K77" s="48"/>
      <c r="L77" s="48"/>
      <c r="M77" s="49"/>
      <c r="N77" s="50"/>
      <c r="O77" s="50"/>
      <c r="P77" s="50"/>
      <c r="Q77" s="50"/>
      <c r="R77" s="49"/>
      <c r="S77" s="50"/>
      <c r="T77" s="50"/>
      <c r="U77" s="50"/>
      <c r="V77" s="50"/>
      <c r="W77" s="49"/>
      <c r="X77" s="51"/>
      <c r="Y77" s="51">
        <v>30</v>
      </c>
      <c r="Z77" s="51"/>
      <c r="AA77" s="51"/>
      <c r="AB77" s="49">
        <v>3</v>
      </c>
      <c r="AC77" s="51"/>
      <c r="AD77" s="51"/>
      <c r="AE77" s="51"/>
      <c r="AF77" s="51"/>
      <c r="AG77" s="49"/>
      <c r="AH77" s="17">
        <f>Y77</f>
        <v>30</v>
      </c>
      <c r="AI77" s="25">
        <v>0</v>
      </c>
      <c r="AJ77" s="25">
        <v>30</v>
      </c>
      <c r="AK77" s="25">
        <v>0</v>
      </c>
      <c r="AL77" s="25">
        <v>0</v>
      </c>
      <c r="AM77" s="26">
        <f t="shared" si="28"/>
        <v>3</v>
      </c>
      <c r="AN77" s="77">
        <v>1.2</v>
      </c>
      <c r="AO77" s="77">
        <v>0.6</v>
      </c>
      <c r="AP77" s="78">
        <f t="shared" si="29"/>
        <v>1.7999999999999998</v>
      </c>
      <c r="AQ77" s="14"/>
    </row>
    <row r="78" spans="1:43" ht="20.100000000000001" customHeight="1" x14ac:dyDescent="0.2">
      <c r="A78" s="12">
        <v>13</v>
      </c>
      <c r="B78" s="45" t="s">
        <v>79</v>
      </c>
      <c r="C78" s="13" t="s">
        <v>24</v>
      </c>
      <c r="D78" s="48"/>
      <c r="E78" s="48"/>
      <c r="F78" s="48"/>
      <c r="G78" s="48"/>
      <c r="H78" s="49"/>
      <c r="I78" s="48"/>
      <c r="J78" s="48"/>
      <c r="K78" s="48"/>
      <c r="L78" s="48"/>
      <c r="M78" s="49"/>
      <c r="N78" s="50"/>
      <c r="O78" s="50">
        <v>30</v>
      </c>
      <c r="P78" s="50"/>
      <c r="Q78" s="50"/>
      <c r="R78" s="49">
        <v>2</v>
      </c>
      <c r="S78" s="50"/>
      <c r="T78" s="50"/>
      <c r="U78" s="50"/>
      <c r="V78" s="50"/>
      <c r="W78" s="49"/>
      <c r="X78" s="51"/>
      <c r="Y78" s="51"/>
      <c r="Z78" s="51"/>
      <c r="AA78" s="51"/>
      <c r="AB78" s="49"/>
      <c r="AC78" s="51"/>
      <c r="AD78" s="51"/>
      <c r="AE78" s="51"/>
      <c r="AF78" s="51"/>
      <c r="AG78" s="49"/>
      <c r="AH78" s="17">
        <f>O78</f>
        <v>30</v>
      </c>
      <c r="AI78" s="25">
        <v>0</v>
      </c>
      <c r="AJ78" s="25">
        <v>30</v>
      </c>
      <c r="AK78" s="25">
        <v>0</v>
      </c>
      <c r="AL78" s="25">
        <v>0</v>
      </c>
      <c r="AM78" s="26">
        <f t="shared" si="28"/>
        <v>2</v>
      </c>
      <c r="AN78" s="77">
        <v>1.2</v>
      </c>
      <c r="AO78" s="77">
        <v>0.6</v>
      </c>
      <c r="AP78" s="78">
        <f t="shared" si="29"/>
        <v>1.7999999999999998</v>
      </c>
      <c r="AQ78" s="14"/>
    </row>
    <row r="79" spans="1:43" ht="20.100000000000001" customHeight="1" x14ac:dyDescent="0.2">
      <c r="A79" s="88" t="s">
        <v>131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90"/>
      <c r="AH79" s="30">
        <f>SUM(AH80:AH86)</f>
        <v>165</v>
      </c>
      <c r="AI79" s="30">
        <f t="shared" ref="AI79:AM79" si="30">SUM(AI80:AI86)</f>
        <v>75</v>
      </c>
      <c r="AJ79" s="30">
        <f t="shared" si="30"/>
        <v>90</v>
      </c>
      <c r="AK79" s="30">
        <f t="shared" si="30"/>
        <v>0</v>
      </c>
      <c r="AL79" s="30">
        <f t="shared" si="30"/>
        <v>0</v>
      </c>
      <c r="AM79" s="64">
        <f t="shared" si="30"/>
        <v>28</v>
      </c>
      <c r="AN79" s="73">
        <f>SUM(AN86,AN85,AN84,AN83,AN82,AN81,AN80)</f>
        <v>6.6</v>
      </c>
      <c r="AO79" s="73">
        <f>SUM(AO86,AO85,AO84,AO83,AO82,AO81,AO80)</f>
        <v>3.6</v>
      </c>
      <c r="AP79" s="74">
        <f>SUM(AP86,AP85,AP84,AP83,AP82,AP81,AP80)</f>
        <v>10.199999999999999</v>
      </c>
      <c r="AQ79" s="14"/>
    </row>
    <row r="80" spans="1:43" ht="20.100000000000001" customHeight="1" x14ac:dyDescent="0.2">
      <c r="A80" s="12">
        <v>1</v>
      </c>
      <c r="B80" s="45" t="s">
        <v>80</v>
      </c>
      <c r="C80" s="13" t="s">
        <v>24</v>
      </c>
      <c r="D80" s="48"/>
      <c r="E80" s="48"/>
      <c r="F80" s="48"/>
      <c r="G80" s="48"/>
      <c r="H80" s="49"/>
      <c r="I80" s="48"/>
      <c r="J80" s="48"/>
      <c r="K80" s="48"/>
      <c r="L80" s="48"/>
      <c r="M80" s="49"/>
      <c r="N80" s="50"/>
      <c r="O80" s="50"/>
      <c r="P80" s="50"/>
      <c r="Q80" s="50"/>
      <c r="R80" s="49"/>
      <c r="S80" s="50"/>
      <c r="T80" s="50"/>
      <c r="U80" s="50"/>
      <c r="V80" s="50"/>
      <c r="W80" s="49"/>
      <c r="X80" s="51">
        <v>15</v>
      </c>
      <c r="Y80" s="51">
        <v>15</v>
      </c>
      <c r="Z80" s="51"/>
      <c r="AA80" s="51"/>
      <c r="AB80" s="49">
        <v>3</v>
      </c>
      <c r="AC80" s="51"/>
      <c r="AD80" s="51"/>
      <c r="AE80" s="51"/>
      <c r="AF80" s="51"/>
      <c r="AG80" s="49"/>
      <c r="AH80" s="17">
        <f>X80+Y80</f>
        <v>30</v>
      </c>
      <c r="AI80" s="25">
        <f>X80</f>
        <v>15</v>
      </c>
      <c r="AJ80" s="25">
        <f>Y80</f>
        <v>15</v>
      </c>
      <c r="AK80" s="33">
        <v>0</v>
      </c>
      <c r="AL80" s="33">
        <v>0</v>
      </c>
      <c r="AM80" s="26">
        <f>H80+M80+R80+W80+AB80+AG80</f>
        <v>3</v>
      </c>
      <c r="AN80" s="77">
        <v>1.2</v>
      </c>
      <c r="AO80" s="77">
        <v>0.6</v>
      </c>
      <c r="AP80" s="78">
        <f t="shared" ref="AP80:AP86" si="31">AO80+AN80</f>
        <v>1.7999999999999998</v>
      </c>
      <c r="AQ80" s="14"/>
    </row>
    <row r="81" spans="1:43" ht="20.100000000000001" customHeight="1" x14ac:dyDescent="0.2">
      <c r="A81" s="12">
        <v>2</v>
      </c>
      <c r="B81" s="45" t="s">
        <v>81</v>
      </c>
      <c r="C81" s="13" t="s">
        <v>25</v>
      </c>
      <c r="D81" s="48"/>
      <c r="E81" s="48"/>
      <c r="F81" s="48"/>
      <c r="G81" s="48"/>
      <c r="H81" s="49"/>
      <c r="I81" s="48"/>
      <c r="J81" s="48"/>
      <c r="K81" s="48"/>
      <c r="L81" s="48"/>
      <c r="M81" s="49"/>
      <c r="N81" s="50"/>
      <c r="O81" s="50"/>
      <c r="P81" s="50"/>
      <c r="Q81" s="50"/>
      <c r="R81" s="49"/>
      <c r="S81" s="50"/>
      <c r="T81" s="50"/>
      <c r="U81" s="50"/>
      <c r="V81" s="50"/>
      <c r="W81" s="49"/>
      <c r="X81" s="51"/>
      <c r="Y81" s="51"/>
      <c r="Z81" s="51"/>
      <c r="AA81" s="51"/>
      <c r="AB81" s="49"/>
      <c r="AC81" s="51">
        <v>15</v>
      </c>
      <c r="AD81" s="51">
        <v>15</v>
      </c>
      <c r="AE81" s="51"/>
      <c r="AF81" s="51"/>
      <c r="AG81" s="49">
        <v>3</v>
      </c>
      <c r="AH81" s="17">
        <f>AC81+AD81</f>
        <v>30</v>
      </c>
      <c r="AI81" s="25">
        <f>AC81</f>
        <v>15</v>
      </c>
      <c r="AJ81" s="25">
        <f>AD81</f>
        <v>15</v>
      </c>
      <c r="AK81" s="33">
        <v>0</v>
      </c>
      <c r="AL81" s="33">
        <v>0</v>
      </c>
      <c r="AM81" s="26">
        <f t="shared" ref="AM81:AM86" si="32">H81+M81+R81+W81+AB81+AG81</f>
        <v>3</v>
      </c>
      <c r="AN81" s="77">
        <v>1.2</v>
      </c>
      <c r="AO81" s="77">
        <v>0.6</v>
      </c>
      <c r="AP81" s="78">
        <f t="shared" si="31"/>
        <v>1.7999999999999998</v>
      </c>
      <c r="AQ81" s="14"/>
    </row>
    <row r="82" spans="1:43" ht="20.100000000000001" customHeight="1" x14ac:dyDescent="0.2">
      <c r="A82" s="12">
        <v>3</v>
      </c>
      <c r="B82" s="45" t="s">
        <v>82</v>
      </c>
      <c r="C82" s="13" t="s">
        <v>25</v>
      </c>
      <c r="D82" s="48"/>
      <c r="E82" s="48"/>
      <c r="F82" s="48"/>
      <c r="G82" s="48"/>
      <c r="H82" s="49"/>
      <c r="I82" s="48"/>
      <c r="J82" s="48"/>
      <c r="K82" s="48"/>
      <c r="L82" s="48"/>
      <c r="M82" s="49"/>
      <c r="N82" s="50"/>
      <c r="O82" s="50"/>
      <c r="P82" s="50"/>
      <c r="Q82" s="50"/>
      <c r="R82" s="49"/>
      <c r="S82" s="50">
        <v>15</v>
      </c>
      <c r="T82" s="50"/>
      <c r="U82" s="50"/>
      <c r="V82" s="50"/>
      <c r="W82" s="49">
        <v>3</v>
      </c>
      <c r="X82" s="51"/>
      <c r="Y82" s="51"/>
      <c r="Z82" s="51"/>
      <c r="AA82" s="51"/>
      <c r="AB82" s="49"/>
      <c r="AC82" s="51"/>
      <c r="AD82" s="51"/>
      <c r="AE82" s="51"/>
      <c r="AF82" s="51"/>
      <c r="AG82" s="49"/>
      <c r="AH82" s="17">
        <v>15</v>
      </c>
      <c r="AI82" s="25">
        <f>S82</f>
        <v>15</v>
      </c>
      <c r="AJ82" s="25">
        <v>0</v>
      </c>
      <c r="AK82" s="33">
        <v>0</v>
      </c>
      <c r="AL82" s="33">
        <v>0</v>
      </c>
      <c r="AM82" s="26">
        <f t="shared" si="32"/>
        <v>3</v>
      </c>
      <c r="AN82" s="77">
        <v>0.6</v>
      </c>
      <c r="AO82" s="77">
        <v>0.6</v>
      </c>
      <c r="AP82" s="78">
        <f t="shared" si="31"/>
        <v>1.2</v>
      </c>
      <c r="AQ82" s="14"/>
    </row>
    <row r="83" spans="1:43" ht="20.100000000000001" customHeight="1" x14ac:dyDescent="0.2">
      <c r="A83" s="12">
        <v>4</v>
      </c>
      <c r="B83" s="45" t="s">
        <v>83</v>
      </c>
      <c r="C83" s="13" t="s">
        <v>24</v>
      </c>
      <c r="D83" s="48"/>
      <c r="E83" s="48"/>
      <c r="F83" s="48"/>
      <c r="G83" s="48"/>
      <c r="H83" s="49"/>
      <c r="I83" s="48"/>
      <c r="J83" s="48"/>
      <c r="K83" s="48"/>
      <c r="L83" s="48"/>
      <c r="M83" s="49"/>
      <c r="N83" s="50"/>
      <c r="O83" s="50"/>
      <c r="P83" s="50"/>
      <c r="Q83" s="50"/>
      <c r="R83" s="49"/>
      <c r="S83" s="50"/>
      <c r="T83" s="50"/>
      <c r="U83" s="50"/>
      <c r="V83" s="50"/>
      <c r="W83" s="49"/>
      <c r="X83" s="51">
        <v>15</v>
      </c>
      <c r="Y83" s="51"/>
      <c r="Z83" s="51"/>
      <c r="AA83" s="51"/>
      <c r="AB83" s="49">
        <v>1</v>
      </c>
      <c r="AC83" s="51">
        <v>15</v>
      </c>
      <c r="AD83" s="51"/>
      <c r="AE83" s="51"/>
      <c r="AF83" s="51"/>
      <c r="AG83" s="49">
        <v>2</v>
      </c>
      <c r="AH83" s="17">
        <v>30</v>
      </c>
      <c r="AI83" s="25">
        <f>Y84+AD84</f>
        <v>30</v>
      </c>
      <c r="AJ83" s="25">
        <v>0</v>
      </c>
      <c r="AK83" s="33">
        <v>0</v>
      </c>
      <c r="AL83" s="33">
        <v>0</v>
      </c>
      <c r="AM83" s="26">
        <f t="shared" si="32"/>
        <v>3</v>
      </c>
      <c r="AN83" s="77">
        <v>1.2</v>
      </c>
      <c r="AO83" s="77">
        <v>0.6</v>
      </c>
      <c r="AP83" s="78">
        <f t="shared" si="31"/>
        <v>1.7999999999999998</v>
      </c>
      <c r="AQ83" s="14"/>
    </row>
    <row r="84" spans="1:43" ht="20.100000000000001" customHeight="1" x14ac:dyDescent="0.2">
      <c r="A84" s="12">
        <v>5</v>
      </c>
      <c r="B84" s="45" t="s">
        <v>84</v>
      </c>
      <c r="C84" s="13" t="s">
        <v>25</v>
      </c>
      <c r="D84" s="48"/>
      <c r="E84" s="48"/>
      <c r="F84" s="48"/>
      <c r="G84" s="48"/>
      <c r="H84" s="49"/>
      <c r="I84" s="48"/>
      <c r="J84" s="48"/>
      <c r="K84" s="48"/>
      <c r="L84" s="48"/>
      <c r="M84" s="49"/>
      <c r="N84" s="50"/>
      <c r="O84" s="50"/>
      <c r="P84" s="50"/>
      <c r="Q84" s="50"/>
      <c r="R84" s="49"/>
      <c r="S84" s="50"/>
      <c r="T84" s="50"/>
      <c r="U84" s="50"/>
      <c r="V84" s="50"/>
      <c r="W84" s="49"/>
      <c r="X84" s="51"/>
      <c r="Y84" s="51">
        <v>15</v>
      </c>
      <c r="Z84" s="51"/>
      <c r="AA84" s="51"/>
      <c r="AB84" s="49">
        <v>1</v>
      </c>
      <c r="AC84" s="51"/>
      <c r="AD84" s="51">
        <v>15</v>
      </c>
      <c r="AE84" s="51"/>
      <c r="AF84" s="51"/>
      <c r="AG84" s="49">
        <v>2</v>
      </c>
      <c r="AH84" s="17">
        <v>30</v>
      </c>
      <c r="AI84" s="25">
        <v>0</v>
      </c>
      <c r="AJ84" s="25">
        <f>AD84+Y84</f>
        <v>30</v>
      </c>
      <c r="AK84" s="33">
        <v>0</v>
      </c>
      <c r="AL84" s="33">
        <v>0</v>
      </c>
      <c r="AM84" s="26">
        <f t="shared" si="32"/>
        <v>3</v>
      </c>
      <c r="AN84" s="77">
        <v>1.2</v>
      </c>
      <c r="AO84" s="77">
        <v>0.6</v>
      </c>
      <c r="AP84" s="78">
        <f t="shared" si="31"/>
        <v>1.7999999999999998</v>
      </c>
      <c r="AQ84" s="14"/>
    </row>
    <row r="85" spans="1:43" ht="20.100000000000001" customHeight="1" x14ac:dyDescent="0.2">
      <c r="A85" s="12">
        <v>6</v>
      </c>
      <c r="B85" s="45" t="s">
        <v>85</v>
      </c>
      <c r="C85" s="13" t="s">
        <v>24</v>
      </c>
      <c r="D85" s="48"/>
      <c r="E85" s="48"/>
      <c r="F85" s="48"/>
      <c r="G85" s="48"/>
      <c r="H85" s="49"/>
      <c r="I85" s="48"/>
      <c r="J85" s="48"/>
      <c r="K85" s="48"/>
      <c r="L85" s="48"/>
      <c r="M85" s="49"/>
      <c r="N85" s="50"/>
      <c r="O85" s="50"/>
      <c r="P85" s="50"/>
      <c r="Q85" s="50"/>
      <c r="R85" s="49"/>
      <c r="S85" s="50"/>
      <c r="T85" s="50"/>
      <c r="U85" s="50"/>
      <c r="V85" s="50"/>
      <c r="W85" s="49"/>
      <c r="X85" s="51"/>
      <c r="Y85" s="51">
        <v>30</v>
      </c>
      <c r="Z85" s="51"/>
      <c r="AA85" s="67"/>
      <c r="AB85" s="49">
        <v>3</v>
      </c>
      <c r="AC85" s="51"/>
      <c r="AD85" s="51"/>
      <c r="AE85" s="51"/>
      <c r="AF85" s="51"/>
      <c r="AG85" s="49"/>
      <c r="AH85" s="17">
        <v>30</v>
      </c>
      <c r="AI85" s="25">
        <v>0</v>
      </c>
      <c r="AJ85" s="25">
        <v>30</v>
      </c>
      <c r="AK85" s="33">
        <v>0</v>
      </c>
      <c r="AL85" s="33">
        <v>0</v>
      </c>
      <c r="AM85" s="26">
        <f t="shared" si="32"/>
        <v>3</v>
      </c>
      <c r="AN85" s="77">
        <v>1.2</v>
      </c>
      <c r="AO85" s="77">
        <v>0.6</v>
      </c>
      <c r="AP85" s="78">
        <f t="shared" si="31"/>
        <v>1.7999999999999998</v>
      </c>
      <c r="AQ85" s="14"/>
    </row>
    <row r="86" spans="1:43" ht="20.100000000000001" customHeight="1" x14ac:dyDescent="0.2">
      <c r="A86" s="12">
        <v>7</v>
      </c>
      <c r="B86" s="45" t="s">
        <v>122</v>
      </c>
      <c r="C86" s="13" t="s">
        <v>24</v>
      </c>
      <c r="D86" s="48"/>
      <c r="E86" s="48"/>
      <c r="F86" s="48"/>
      <c r="G86" s="48"/>
      <c r="H86" s="49"/>
      <c r="I86" s="48"/>
      <c r="J86" s="48"/>
      <c r="K86" s="48"/>
      <c r="L86" s="48"/>
      <c r="M86" s="49"/>
      <c r="N86" s="68"/>
      <c r="O86" s="50"/>
      <c r="P86" s="50"/>
      <c r="Q86" s="50"/>
      <c r="R86" s="49">
        <v>3</v>
      </c>
      <c r="S86" s="50"/>
      <c r="T86" s="50"/>
      <c r="U86" s="50"/>
      <c r="V86" s="50"/>
      <c r="W86" s="49">
        <v>3</v>
      </c>
      <c r="X86" s="51"/>
      <c r="Y86" s="51"/>
      <c r="Z86" s="51"/>
      <c r="AA86" s="51"/>
      <c r="AB86" s="49">
        <v>4</v>
      </c>
      <c r="AC86" s="51"/>
      <c r="AD86" s="51"/>
      <c r="AE86" s="51"/>
      <c r="AF86" s="51"/>
      <c r="AG86" s="49"/>
      <c r="AH86" s="17">
        <v>0</v>
      </c>
      <c r="AI86" s="25">
        <v>0</v>
      </c>
      <c r="AJ86" s="25">
        <v>0</v>
      </c>
      <c r="AK86" s="25">
        <v>0</v>
      </c>
      <c r="AL86" s="25">
        <v>0</v>
      </c>
      <c r="AM86" s="26">
        <f t="shared" si="32"/>
        <v>10</v>
      </c>
      <c r="AN86" s="77">
        <v>0</v>
      </c>
      <c r="AO86" s="77">
        <v>0</v>
      </c>
      <c r="AP86" s="78">
        <f t="shared" si="31"/>
        <v>0</v>
      </c>
      <c r="AQ86" s="14"/>
    </row>
    <row r="87" spans="1:43" ht="20.100000000000001" customHeight="1" x14ac:dyDescent="0.2">
      <c r="A87" s="103" t="s">
        <v>33</v>
      </c>
      <c r="B87" s="104"/>
      <c r="C87" s="105"/>
      <c r="D87" s="40">
        <f>SUM(D15:D26,D28:D36,D38:D40,D42:D45,D47:D51,D53:D55,D57:D58,D60:D63,D66:D78,D80:D86)</f>
        <v>180</v>
      </c>
      <c r="E87" s="40">
        <f t="shared" ref="E87:G87" si="33">SUM(E15:E26,E28:E36,E38:E40,E42:E45,E47:E51,E53:E55,E57:E58,E60:E63,E66:E78,E80:E86)</f>
        <v>139</v>
      </c>
      <c r="F87" s="40">
        <f t="shared" si="33"/>
        <v>30</v>
      </c>
      <c r="G87" s="40">
        <f t="shared" si="33"/>
        <v>0</v>
      </c>
      <c r="H87" s="97">
        <f>SUM(H15:H26,H28:H36,H38:H40,H42:H45,H47:H51,H53:H55,H57:H58,H60:H63,H66:H78,H80:H86)</f>
        <v>30</v>
      </c>
      <c r="I87" s="40">
        <f>SUM(I15:I26,I28:I36,I38:I40,I42:I45,I47:I51,I53:I55,I57:I58,I60:I63,I66:I78,I80:I86)</f>
        <v>165</v>
      </c>
      <c r="J87" s="40">
        <f t="shared" ref="J87" si="34">SUM(J15:J26,J28:J36,J38:J40,J42:J45,J47:J51,J53:J55,J57:J58,J60:J63,J66:J78,J80:J86)</f>
        <v>180</v>
      </c>
      <c r="K87" s="40">
        <f t="shared" ref="K87" si="35">SUM(K15:K26,K28:K36,K38:K40,K42:K45,K47:K51,K53:K55,K57:K58,K60:K63,K66:K78,K80:K86)</f>
        <v>0</v>
      </c>
      <c r="L87" s="40">
        <f t="shared" ref="L87" si="36">SUM(L15:L26,L28:L36,L38:L40,L42:L45,L47:L51,L53:L55,L57:L58,L60:L63,L66:L78,L80:L86)</f>
        <v>0</v>
      </c>
      <c r="M87" s="97">
        <f>SUM(M15:M26,M28:M36,M38:M40,M42:M45,M47:M51,M53:M55,M57:M58,M60:M63,M66:M78,M80:M86)</f>
        <v>30</v>
      </c>
      <c r="N87" s="65">
        <f>SUM(N15:N26,N28:N36,N38:N40,N42:N45,N47:N51,N53:N55,N57:N58,N60:N63,N66:N78,N80:N86)</f>
        <v>25</v>
      </c>
      <c r="O87" s="65">
        <f t="shared" ref="O87" si="37">SUM(O15:O26,O28:O36,O38:O40,O42:O45,O47:O51,O53:O55,O57:O58,O60:O63,O66:O78,O80:O86)</f>
        <v>305</v>
      </c>
      <c r="P87" s="65">
        <f t="shared" ref="P87" si="38">SUM(P15:P26,P28:P36,P38:P40,P42:P45,P47:P51,P53:P55,P57:P58,P60:P63,P66:P78,P80:P86)</f>
        <v>0</v>
      </c>
      <c r="Q87" s="65">
        <f t="shared" ref="Q87" si="39">SUM(Q15:Q26,Q28:Q36,Q38:Q40,Q42:Q45,Q47:Q51,Q53:Q55,Q57:Q58,Q60:Q63,Q66:Q78,Q80:Q86)</f>
        <v>0</v>
      </c>
      <c r="R87" s="97">
        <f>SUM(R15:R26,R28:R36,R38:R40,R42:R45,R47:R51,R53:R55,R57:R58,R60:R63,R66:R78,R80:R86)</f>
        <v>30</v>
      </c>
      <c r="S87" s="65">
        <f>SUM(S15:S26,S28:S36,S38:S40,S42:S45,S47:S51,S53:S55,S57:S58,S60:S63,S66:S78,S80:S86)</f>
        <v>75</v>
      </c>
      <c r="T87" s="65">
        <f t="shared" ref="T87" si="40">SUM(T15:T26,T28:T36,T38:T40,T42:T45,T47:T51,T53:T55,T57:T58,T60:T63,T66:T78,T80:T86)</f>
        <v>240</v>
      </c>
      <c r="U87" s="65">
        <f t="shared" ref="U87" si="41">SUM(U15:U26,U28:U36,U38:U40,U42:U45,U47:U51,U53:U55,U57:U58,U60:U63,U66:U78,U80:U86)</f>
        <v>0</v>
      </c>
      <c r="V87" s="65">
        <f t="shared" ref="V87" si="42">SUM(V15:V26,V28:V36,V38:V40,V42:V45,V47:V51,V53:V55,V57:V58,V60:V63,V66:V78,V80:V86)</f>
        <v>0</v>
      </c>
      <c r="W87" s="97">
        <f>SUM(W15:W26,W28:W36,W38:W40,W42:W45,W47:W51,W53:W55,W57:W58,W60:W63,W66:W78,W80:W86)</f>
        <v>30</v>
      </c>
      <c r="X87" s="66">
        <f>SUM(X15:X26,X28:X36,X38:X40,X42:X45,X47:X51,X53:X55,X57:X58,X60:X63,X66:X78,X80:X86)</f>
        <v>90</v>
      </c>
      <c r="Y87" s="66">
        <f t="shared" ref="Y87" si="43">SUM(Y15:Y26,Y28:Y36,Y38:Y40,Y42:Y45,Y47:Y51,Y53:Y55,Y57:Y58,Y60:Y63,Y66:Y78,Y80:Y86)</f>
        <v>210</v>
      </c>
      <c r="Z87" s="66">
        <f t="shared" ref="Z87" si="44">SUM(Z15:Z26,Z28:Z36,Z38:Z40,Z42:Z45,Z47:Z51,Z53:Z55,Z57:Z58,Z60:Z63,Z66:Z78,Z80:Z86)</f>
        <v>0</v>
      </c>
      <c r="AA87" s="66">
        <f t="shared" ref="AA87" si="45">SUM(AA15:AA26,AA28:AA36,AA38:AA40,AA42:AA45,AA47:AA51,AA53:AA55,AA57:AA58,AA60:AA63,AA66:AA78,AA80:AA86)</f>
        <v>0</v>
      </c>
      <c r="AB87" s="97">
        <f>SUM(AB15:AB26,AB28:AB36,AB38:AB40,AB42:AB45,AB47:AB51,AB53:AB55,AB57:AB58,AB60:AB63,AB66:AB78,AB80:AB86)</f>
        <v>30</v>
      </c>
      <c r="AC87" s="66">
        <f>SUM(AC15:AC26,AC28:AC36,AC38:AC40,AC42:AC45,AC47:AC51,AC53:AC55,AC57:AC58,AC60:AC63,AC66:AC78,AC80:AC86)</f>
        <v>90</v>
      </c>
      <c r="AD87" s="66">
        <f t="shared" ref="AD87" si="46">SUM(AD15:AD26,AD28:AD36,AD38:AD40,AD42:AD45,AD47:AD51,AD53:AD55,AD57:AD58,AD60:AD63,AD66:AD78,AD80:AD86)</f>
        <v>120</v>
      </c>
      <c r="AE87" s="66">
        <f t="shared" ref="AE87" si="47">SUM(AE15:AE26,AE28:AE36,AE38:AE40,AE42:AE45,AE47:AE51,AE53:AE55,AE57:AE58,AE60:AE63,AE66:AE78,AE80:AE86)</f>
        <v>0</v>
      </c>
      <c r="AF87" s="66">
        <f t="shared" ref="AF87" si="48">SUM(AF15:AF26,AF28:AF36,AF38:AF40,AF42:AF45,AF47:AF51,AF53:AF55,AF57:AF58,AF60:AF63,AF66:AF78,AF80:AF86)</f>
        <v>0</v>
      </c>
      <c r="AG87" s="97">
        <f>SUM(AG15:AG26,AG28:AG36,AG38:AG40,AG42:AG45,AG47:AG51,AG53:AG55,AG57:AG58,AG60:AG63,AG66:AG78,AG80:AG86)</f>
        <v>30</v>
      </c>
      <c r="AH87" s="28">
        <f>SUM(AH79,AH65,AH59,AH56,AH52,AH46,AH41,AH37,AH27,AH14)</f>
        <v>1849</v>
      </c>
      <c r="AI87" s="28">
        <f>SUM(AI79,AI65,AI59,AI56,AI52,AI46,AI41,AI37,AI27,AI14)</f>
        <v>610</v>
      </c>
      <c r="AJ87" s="28">
        <f>SUM(AJ79,AJ65,AJ59,AJ56,AJ52,AJ46,AJ41,AJ37,AJ27,AJ14)</f>
        <v>1194</v>
      </c>
      <c r="AK87" s="28">
        <f>SUM(AK27,AK37,AK41,AK14,AK46,AK52,AK56,AK59,AK65,AK79)</f>
        <v>30</v>
      </c>
      <c r="AL87" s="28">
        <f>AL52+AL46+AL41+AL37+AL27+AL14</f>
        <v>0</v>
      </c>
      <c r="AM87" s="132">
        <f>SUM(AM79,AM65,AM59,AM56,AM52,AM46,AM41,AM37,AM27,AM14)</f>
        <v>180</v>
      </c>
      <c r="AN87" s="91">
        <v>72.400000000000006</v>
      </c>
      <c r="AO87" s="91">
        <v>38.200000000000003</v>
      </c>
      <c r="AP87" s="85">
        <v>110.2</v>
      </c>
      <c r="AQ87" s="14"/>
    </row>
    <row r="88" spans="1:43" ht="20.100000000000001" customHeight="1" x14ac:dyDescent="0.2">
      <c r="A88" s="106"/>
      <c r="B88" s="107"/>
      <c r="C88" s="108"/>
      <c r="D88" s="112">
        <f>SUM(D87,E87,F87)</f>
        <v>349</v>
      </c>
      <c r="E88" s="113"/>
      <c r="F88" s="113"/>
      <c r="G88" s="114"/>
      <c r="H88" s="98"/>
      <c r="I88" s="112">
        <f>I87+J87+L87+K87</f>
        <v>345</v>
      </c>
      <c r="J88" s="113"/>
      <c r="K88" s="113"/>
      <c r="L88" s="114"/>
      <c r="M88" s="98"/>
      <c r="N88" s="135">
        <f>N87+O87+P87+Q87</f>
        <v>330</v>
      </c>
      <c r="O88" s="136"/>
      <c r="P88" s="136"/>
      <c r="Q88" s="137"/>
      <c r="R88" s="98"/>
      <c r="S88" s="135">
        <f>S87+T87+U87+V87</f>
        <v>315</v>
      </c>
      <c r="T88" s="136"/>
      <c r="U88" s="136"/>
      <c r="V88" s="137"/>
      <c r="W88" s="98"/>
      <c r="X88" s="138">
        <f>X87+Y87+Z87+AA87</f>
        <v>300</v>
      </c>
      <c r="Y88" s="139"/>
      <c r="Z88" s="139"/>
      <c r="AA88" s="140"/>
      <c r="AB88" s="98"/>
      <c r="AC88" s="138">
        <f>AC87+AD87+AE87+AF87</f>
        <v>210</v>
      </c>
      <c r="AD88" s="139"/>
      <c r="AE88" s="139"/>
      <c r="AF88" s="140"/>
      <c r="AG88" s="98"/>
      <c r="AH88" s="123">
        <f>D89+N89+X89</f>
        <v>1849</v>
      </c>
      <c r="AI88" s="124"/>
      <c r="AJ88" s="124"/>
      <c r="AK88" s="124"/>
      <c r="AL88" s="125"/>
      <c r="AM88" s="133" t="e">
        <f>#REF!+#REF!+'[1]plan główny'!AM41+AM52+#REF!</f>
        <v>#REF!</v>
      </c>
      <c r="AN88" s="92"/>
      <c r="AO88" s="92"/>
      <c r="AP88" s="86"/>
      <c r="AQ88" s="14"/>
    </row>
    <row r="89" spans="1:43" ht="20.100000000000001" customHeight="1" x14ac:dyDescent="0.2">
      <c r="A89" s="109"/>
      <c r="B89" s="110"/>
      <c r="C89" s="111"/>
      <c r="D89" s="129">
        <f>D88+I88</f>
        <v>694</v>
      </c>
      <c r="E89" s="130"/>
      <c r="F89" s="130"/>
      <c r="G89" s="130"/>
      <c r="H89" s="130"/>
      <c r="I89" s="130"/>
      <c r="J89" s="130"/>
      <c r="K89" s="130"/>
      <c r="L89" s="131"/>
      <c r="M89" s="39">
        <f>H87+M87</f>
        <v>60</v>
      </c>
      <c r="N89" s="129">
        <f>N88+S88</f>
        <v>645</v>
      </c>
      <c r="O89" s="130"/>
      <c r="P89" s="130"/>
      <c r="Q89" s="130"/>
      <c r="R89" s="130"/>
      <c r="S89" s="130"/>
      <c r="T89" s="130"/>
      <c r="U89" s="130"/>
      <c r="V89" s="131"/>
      <c r="W89" s="39">
        <f>R87+W87</f>
        <v>60</v>
      </c>
      <c r="X89" s="129">
        <f>X88+AC88</f>
        <v>510</v>
      </c>
      <c r="Y89" s="130"/>
      <c r="Z89" s="130"/>
      <c r="AA89" s="130"/>
      <c r="AB89" s="130"/>
      <c r="AC89" s="130"/>
      <c r="AD89" s="130"/>
      <c r="AE89" s="130"/>
      <c r="AF89" s="131"/>
      <c r="AG89" s="39">
        <f>AB87+AG87</f>
        <v>60</v>
      </c>
      <c r="AH89" s="126"/>
      <c r="AI89" s="127"/>
      <c r="AJ89" s="127"/>
      <c r="AK89" s="127"/>
      <c r="AL89" s="128"/>
      <c r="AM89" s="134" t="e">
        <f>#REF!+#REF!+'[1]plan główny'!AM42+#REF!+#REF!</f>
        <v>#REF!</v>
      </c>
      <c r="AN89" s="93"/>
      <c r="AO89" s="93"/>
      <c r="AP89" s="87"/>
      <c r="AQ89" s="14"/>
    </row>
    <row r="90" spans="1:43" x14ac:dyDescent="0.2">
      <c r="B90" s="38" t="s">
        <v>128</v>
      </c>
      <c r="AN90" s="15"/>
      <c r="AO90" s="15"/>
      <c r="AP90" s="15"/>
      <c r="AQ90" s="14"/>
    </row>
    <row r="91" spans="1:43" x14ac:dyDescent="0.2">
      <c r="B91" s="38" t="s">
        <v>35</v>
      </c>
      <c r="AN91" s="15"/>
      <c r="AO91" s="15"/>
      <c r="AP91" s="15"/>
      <c r="AQ91" s="14"/>
    </row>
    <row r="92" spans="1:43" x14ac:dyDescent="0.2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5"/>
      <c r="AO92" s="15"/>
      <c r="AP92" s="15"/>
      <c r="AQ92" s="14"/>
    </row>
    <row r="93" spans="1:43" x14ac:dyDescent="0.2">
      <c r="A93" s="120" t="s">
        <v>100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Q93" s="14"/>
    </row>
    <row r="94" spans="1:43" ht="16.5" customHeight="1" x14ac:dyDescent="0.2"/>
  </sheetData>
  <mergeCells count="67">
    <mergeCell ref="A6:AP6"/>
    <mergeCell ref="A7:AP7"/>
    <mergeCell ref="A8:AP8"/>
    <mergeCell ref="B9:AP9"/>
    <mergeCell ref="A1:AP1"/>
    <mergeCell ref="A2:AP2"/>
    <mergeCell ref="A3:AP3"/>
    <mergeCell ref="A4:AP4"/>
    <mergeCell ref="A5:AP5"/>
    <mergeCell ref="A93:AM93"/>
    <mergeCell ref="A92:AM92"/>
    <mergeCell ref="AH88:AL89"/>
    <mergeCell ref="D89:L89"/>
    <mergeCell ref="N89:V89"/>
    <mergeCell ref="X89:AF89"/>
    <mergeCell ref="AG87:AG88"/>
    <mergeCell ref="R87:R88"/>
    <mergeCell ref="AM87:AM89"/>
    <mergeCell ref="N88:Q88"/>
    <mergeCell ref="S88:V88"/>
    <mergeCell ref="H87:H88"/>
    <mergeCell ref="M87:M88"/>
    <mergeCell ref="X88:AA88"/>
    <mergeCell ref="AC88:AF88"/>
    <mergeCell ref="I88:L88"/>
    <mergeCell ref="A87:C89"/>
    <mergeCell ref="D88:G88"/>
    <mergeCell ref="I12:L12"/>
    <mergeCell ref="AC12:AF12"/>
    <mergeCell ref="X12:AA12"/>
    <mergeCell ref="A64:AG64"/>
    <mergeCell ref="A79:AG79"/>
    <mergeCell ref="A37:AG37"/>
    <mergeCell ref="B11:B13"/>
    <mergeCell ref="C11:C13"/>
    <mergeCell ref="A56:AG56"/>
    <mergeCell ref="A59:AE59"/>
    <mergeCell ref="A14:AG14"/>
    <mergeCell ref="A46:AG46"/>
    <mergeCell ref="A52:AG52"/>
    <mergeCell ref="AI11:AL12"/>
    <mergeCell ref="N12:Q12"/>
    <mergeCell ref="D11:M11"/>
    <mergeCell ref="N11:W11"/>
    <mergeCell ref="AG12:AG13"/>
    <mergeCell ref="M12:M13"/>
    <mergeCell ref="W12:W13"/>
    <mergeCell ref="R12:R13"/>
    <mergeCell ref="S12:V12"/>
    <mergeCell ref="D12:G12"/>
    <mergeCell ref="H12:H13"/>
    <mergeCell ref="AP11:AP13"/>
    <mergeCell ref="X11:AG11"/>
    <mergeCell ref="AH11:AH13"/>
    <mergeCell ref="AB12:AB13"/>
    <mergeCell ref="AP87:AP89"/>
    <mergeCell ref="A65:AG65"/>
    <mergeCell ref="AN11:AN13"/>
    <mergeCell ref="AM11:AM13"/>
    <mergeCell ref="AN87:AN89"/>
    <mergeCell ref="AO11:AO13"/>
    <mergeCell ref="AO87:AO89"/>
    <mergeCell ref="A27:AG27"/>
    <mergeCell ref="W87:W88"/>
    <mergeCell ref="A11:A13"/>
    <mergeCell ref="AB87:AB88"/>
    <mergeCell ref="A41:AG41"/>
  </mergeCells>
  <phoneticPr fontId="17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8" orientation="portrait" r:id="rId1"/>
  <headerFooter alignWithMargins="0"/>
  <rowBreaks count="1" manualBreakCount="1">
    <brk id="91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69"/>
  <sheetViews>
    <sheetView workbookViewId="0">
      <selection activeCell="B10" sqref="B10"/>
    </sheetView>
  </sheetViews>
  <sheetFormatPr defaultRowHeight="12.75" x14ac:dyDescent="0.2"/>
  <cols>
    <col min="1" max="1" width="2.85546875" customWidth="1"/>
    <col min="2" max="2" width="29.5703125" customWidth="1"/>
    <col min="3" max="3" width="4" customWidth="1"/>
    <col min="4" max="33" width="3.7109375" customWidth="1"/>
    <col min="34" max="34" width="5.28515625" customWidth="1"/>
    <col min="35" max="39" width="4.28515625" customWidth="1"/>
    <col min="40" max="40" width="3.85546875" customWidth="1"/>
    <col min="41" max="42" width="5.42578125" customWidth="1"/>
  </cols>
  <sheetData>
    <row r="1" spans="1:43" x14ac:dyDescent="0.2">
      <c r="A1" s="145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43" x14ac:dyDescent="0.2">
      <c r="A2" s="145" t="s">
        <v>126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</row>
    <row r="3" spans="1:43" x14ac:dyDescent="0.2">
      <c r="A3" s="145" t="s">
        <v>134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</row>
    <row r="4" spans="1:43" x14ac:dyDescent="0.2">
      <c r="A4" s="145" t="s">
        <v>124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</row>
    <row r="5" spans="1:43" x14ac:dyDescent="0.2">
      <c r="A5" s="146" t="s">
        <v>125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</row>
    <row r="6" spans="1:43" ht="15" customHeight="1" x14ac:dyDescent="0.2">
      <c r="A6" s="141" t="s">
        <v>127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3" ht="15" customHeight="1" x14ac:dyDescent="0.2">
      <c r="A7" s="142" t="s">
        <v>36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</row>
    <row r="8" spans="1:43" ht="15" customHeight="1" x14ac:dyDescent="0.2">
      <c r="A8" s="143" t="s">
        <v>90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</row>
    <row r="9" spans="1:43" ht="16.5" customHeight="1" x14ac:dyDescent="0.2">
      <c r="A9" s="1"/>
      <c r="B9" s="144" t="s">
        <v>138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"/>
    </row>
    <row r="10" spans="1:43" x14ac:dyDescent="0.2">
      <c r="A10" s="2"/>
      <c r="B10" s="3"/>
      <c r="C10" s="4"/>
      <c r="D10" s="5"/>
      <c r="E10" s="5"/>
      <c r="F10" s="5"/>
      <c r="G10" s="5"/>
      <c r="H10" s="6"/>
      <c r="I10" s="5"/>
      <c r="J10" s="5"/>
      <c r="K10" s="5"/>
      <c r="L10" s="5"/>
      <c r="M10" s="6"/>
      <c r="N10" s="7"/>
      <c r="O10" s="7"/>
      <c r="P10" s="7"/>
      <c r="Q10" s="7"/>
      <c r="R10" s="8"/>
      <c r="S10" s="5"/>
      <c r="T10" s="5"/>
      <c r="U10" s="5"/>
      <c r="V10" s="5"/>
      <c r="W10" s="6"/>
      <c r="X10" s="7"/>
      <c r="Y10" s="7"/>
      <c r="Z10" s="7"/>
      <c r="AA10" s="7"/>
      <c r="AB10" s="8"/>
      <c r="AC10" s="5"/>
      <c r="AD10" s="5"/>
      <c r="AE10" s="5"/>
      <c r="AF10" s="5"/>
      <c r="AG10" s="6"/>
      <c r="AH10" s="9"/>
      <c r="AI10" s="10"/>
      <c r="AJ10" s="10"/>
      <c r="AK10" s="10"/>
      <c r="AL10" s="10"/>
      <c r="AM10" s="11"/>
      <c r="AQ10" s="14"/>
    </row>
    <row r="11" spans="1:43" ht="18" customHeight="1" x14ac:dyDescent="0.2">
      <c r="A11" s="99" t="s">
        <v>0</v>
      </c>
      <c r="B11" s="99" t="s">
        <v>1</v>
      </c>
      <c r="C11" s="116" t="s">
        <v>2</v>
      </c>
      <c r="D11" s="82" t="s">
        <v>3</v>
      </c>
      <c r="E11" s="82"/>
      <c r="F11" s="82"/>
      <c r="G11" s="82"/>
      <c r="H11" s="82"/>
      <c r="I11" s="82"/>
      <c r="J11" s="82"/>
      <c r="K11" s="82"/>
      <c r="L11" s="82"/>
      <c r="M11" s="82"/>
      <c r="N11" s="82" t="s">
        <v>4</v>
      </c>
      <c r="O11" s="82"/>
      <c r="P11" s="82"/>
      <c r="Q11" s="82"/>
      <c r="R11" s="82"/>
      <c r="S11" s="82"/>
      <c r="T11" s="82"/>
      <c r="U11" s="82"/>
      <c r="V11" s="82"/>
      <c r="W11" s="82"/>
      <c r="X11" s="82" t="s">
        <v>5</v>
      </c>
      <c r="Y11" s="82"/>
      <c r="Z11" s="82"/>
      <c r="AA11" s="82"/>
      <c r="AB11" s="82"/>
      <c r="AC11" s="82"/>
      <c r="AD11" s="82"/>
      <c r="AE11" s="82"/>
      <c r="AF11" s="82"/>
      <c r="AG11" s="82"/>
      <c r="AH11" s="83" t="s">
        <v>6</v>
      </c>
      <c r="AI11" s="100" t="s">
        <v>7</v>
      </c>
      <c r="AJ11" s="100"/>
      <c r="AK11" s="100"/>
      <c r="AL11" s="100"/>
      <c r="AM11" s="84" t="s">
        <v>8</v>
      </c>
      <c r="AN11" s="81" t="s">
        <v>9</v>
      </c>
      <c r="AO11" s="81" t="s">
        <v>10</v>
      </c>
      <c r="AP11" s="81" t="s">
        <v>11</v>
      </c>
      <c r="AQ11" s="14"/>
    </row>
    <row r="12" spans="1:43" ht="18" customHeight="1" x14ac:dyDescent="0.2">
      <c r="A12" s="99"/>
      <c r="B12" s="99"/>
      <c r="C12" s="116"/>
      <c r="D12" s="102" t="s">
        <v>12</v>
      </c>
      <c r="E12" s="102"/>
      <c r="F12" s="102"/>
      <c r="G12" s="102"/>
      <c r="H12" s="84" t="s">
        <v>8</v>
      </c>
      <c r="I12" s="102" t="s">
        <v>13</v>
      </c>
      <c r="J12" s="102"/>
      <c r="K12" s="102"/>
      <c r="L12" s="102"/>
      <c r="M12" s="84" t="s">
        <v>8</v>
      </c>
      <c r="N12" s="101" t="s">
        <v>14</v>
      </c>
      <c r="O12" s="101"/>
      <c r="P12" s="101"/>
      <c r="Q12" s="101"/>
      <c r="R12" s="84" t="s">
        <v>8</v>
      </c>
      <c r="S12" s="101" t="s">
        <v>15</v>
      </c>
      <c r="T12" s="101"/>
      <c r="U12" s="101"/>
      <c r="V12" s="101"/>
      <c r="W12" s="84" t="s">
        <v>8</v>
      </c>
      <c r="X12" s="115" t="s">
        <v>16</v>
      </c>
      <c r="Y12" s="115"/>
      <c r="Z12" s="115"/>
      <c r="AA12" s="115"/>
      <c r="AB12" s="84" t="s">
        <v>8</v>
      </c>
      <c r="AC12" s="115" t="s">
        <v>17</v>
      </c>
      <c r="AD12" s="115"/>
      <c r="AE12" s="115"/>
      <c r="AF12" s="115"/>
      <c r="AG12" s="84" t="s">
        <v>8</v>
      </c>
      <c r="AH12" s="83"/>
      <c r="AI12" s="100"/>
      <c r="AJ12" s="100"/>
      <c r="AK12" s="100"/>
      <c r="AL12" s="100"/>
      <c r="AM12" s="84"/>
      <c r="AN12" s="81"/>
      <c r="AO12" s="81"/>
      <c r="AP12" s="81"/>
      <c r="AQ12" s="14"/>
    </row>
    <row r="13" spans="1:43" ht="18" customHeight="1" x14ac:dyDescent="0.2">
      <c r="A13" s="99"/>
      <c r="B13" s="99"/>
      <c r="C13" s="116"/>
      <c r="D13" s="35" t="s">
        <v>18</v>
      </c>
      <c r="E13" s="35" t="s">
        <v>19</v>
      </c>
      <c r="F13" s="35" t="s">
        <v>20</v>
      </c>
      <c r="G13" s="35" t="s">
        <v>21</v>
      </c>
      <c r="H13" s="84"/>
      <c r="I13" s="35" t="s">
        <v>18</v>
      </c>
      <c r="J13" s="35" t="s">
        <v>19</v>
      </c>
      <c r="K13" s="35" t="s">
        <v>20</v>
      </c>
      <c r="L13" s="35" t="s">
        <v>21</v>
      </c>
      <c r="M13" s="84"/>
      <c r="N13" s="36" t="s">
        <v>18</v>
      </c>
      <c r="O13" s="36" t="s">
        <v>19</v>
      </c>
      <c r="P13" s="36" t="s">
        <v>20</v>
      </c>
      <c r="Q13" s="36" t="s">
        <v>21</v>
      </c>
      <c r="R13" s="84"/>
      <c r="S13" s="36" t="s">
        <v>18</v>
      </c>
      <c r="T13" s="36" t="s">
        <v>19</v>
      </c>
      <c r="U13" s="36" t="s">
        <v>20</v>
      </c>
      <c r="V13" s="36" t="s">
        <v>21</v>
      </c>
      <c r="W13" s="84"/>
      <c r="X13" s="37" t="s">
        <v>18</v>
      </c>
      <c r="Y13" s="37" t="s">
        <v>19</v>
      </c>
      <c r="Z13" s="37" t="s">
        <v>20</v>
      </c>
      <c r="AA13" s="37" t="s">
        <v>21</v>
      </c>
      <c r="AB13" s="84"/>
      <c r="AC13" s="37" t="s">
        <v>18</v>
      </c>
      <c r="AD13" s="37" t="s">
        <v>19</v>
      </c>
      <c r="AE13" s="37" t="s">
        <v>20</v>
      </c>
      <c r="AF13" s="37" t="s">
        <v>21</v>
      </c>
      <c r="AG13" s="84"/>
      <c r="AH13" s="83"/>
      <c r="AI13" s="21" t="s">
        <v>22</v>
      </c>
      <c r="AJ13" s="21" t="s">
        <v>23</v>
      </c>
      <c r="AK13" s="21" t="s">
        <v>20</v>
      </c>
      <c r="AL13" s="21" t="s">
        <v>21</v>
      </c>
      <c r="AM13" s="84"/>
      <c r="AN13" s="81"/>
      <c r="AO13" s="81"/>
      <c r="AP13" s="81"/>
      <c r="AQ13" s="14"/>
    </row>
    <row r="14" spans="1:43" ht="20.100000000000001" customHeight="1" x14ac:dyDescent="0.2">
      <c r="A14" s="119" t="s">
        <v>91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34">
        <f>SUM(AH15:AH26)</f>
        <v>315</v>
      </c>
      <c r="AI14" s="62">
        <f t="shared" ref="AI14:AM14" si="0">SUM(AI15:AI26)</f>
        <v>220</v>
      </c>
      <c r="AJ14" s="62">
        <f t="shared" si="0"/>
        <v>95</v>
      </c>
      <c r="AK14" s="62">
        <f t="shared" si="0"/>
        <v>0</v>
      </c>
      <c r="AL14" s="62">
        <f t="shared" si="0"/>
        <v>0</v>
      </c>
      <c r="AM14" s="63">
        <f t="shared" si="0"/>
        <v>30</v>
      </c>
      <c r="AN14" s="75">
        <f>SUM(AN15:AN26)</f>
        <v>12.599999999999998</v>
      </c>
      <c r="AO14" s="75">
        <f>SUM(AO15:AO26)</f>
        <v>7.1999999999999984</v>
      </c>
      <c r="AP14" s="76">
        <f t="shared" ref="AP14:AP21" si="1">AN14+AO14</f>
        <v>19.799999999999997</v>
      </c>
      <c r="AQ14" s="14"/>
    </row>
    <row r="15" spans="1:43" ht="20.100000000000001" customHeight="1" x14ac:dyDescent="0.2">
      <c r="A15" s="12">
        <v>1</v>
      </c>
      <c r="B15" s="45" t="s">
        <v>37</v>
      </c>
      <c r="C15" s="13" t="s">
        <v>24</v>
      </c>
      <c r="D15" s="48">
        <v>15</v>
      </c>
      <c r="E15" s="48">
        <v>15</v>
      </c>
      <c r="F15" s="48"/>
      <c r="G15" s="48"/>
      <c r="H15" s="69">
        <v>2</v>
      </c>
      <c r="I15" s="48"/>
      <c r="J15" s="48"/>
      <c r="K15" s="48"/>
      <c r="L15" s="48"/>
      <c r="M15" s="69"/>
      <c r="N15" s="50"/>
      <c r="O15" s="50"/>
      <c r="P15" s="50"/>
      <c r="Q15" s="50"/>
      <c r="R15" s="49"/>
      <c r="S15" s="50"/>
      <c r="T15" s="50"/>
      <c r="U15" s="50"/>
      <c r="V15" s="50"/>
      <c r="W15" s="49"/>
      <c r="X15" s="51"/>
      <c r="Y15" s="51"/>
      <c r="Z15" s="51"/>
      <c r="AA15" s="51"/>
      <c r="AB15" s="49"/>
      <c r="AC15" s="51"/>
      <c r="AD15" s="51"/>
      <c r="AE15" s="51"/>
      <c r="AF15" s="51"/>
      <c r="AG15" s="49"/>
      <c r="AH15" s="24">
        <f t="shared" ref="AH15:AH50" si="2">AI15+AJ15+AL15</f>
        <v>30</v>
      </c>
      <c r="AI15" s="25">
        <f t="shared" ref="AI15:AM20" si="3">D15+I15+N15+S15+X15+AC15</f>
        <v>15</v>
      </c>
      <c r="AJ15" s="25">
        <f t="shared" si="3"/>
        <v>15</v>
      </c>
      <c r="AK15" s="25">
        <f t="shared" si="3"/>
        <v>0</v>
      </c>
      <c r="AL15" s="25">
        <f t="shared" si="3"/>
        <v>0</v>
      </c>
      <c r="AM15" s="26">
        <f t="shared" si="3"/>
        <v>2</v>
      </c>
      <c r="AN15" s="77">
        <v>1.2</v>
      </c>
      <c r="AO15" s="77">
        <v>0.6</v>
      </c>
      <c r="AP15" s="78">
        <f t="shared" si="1"/>
        <v>1.7999999999999998</v>
      </c>
      <c r="AQ15" s="14"/>
    </row>
    <row r="16" spans="1:43" ht="20.100000000000001" customHeight="1" x14ac:dyDescent="0.2">
      <c r="A16" s="12">
        <v>2</v>
      </c>
      <c r="B16" s="45" t="s">
        <v>89</v>
      </c>
      <c r="C16" s="13" t="s">
        <v>24</v>
      </c>
      <c r="D16" s="48">
        <v>15</v>
      </c>
      <c r="E16" s="48"/>
      <c r="F16" s="48"/>
      <c r="G16" s="48"/>
      <c r="H16" s="69">
        <v>2</v>
      </c>
      <c r="I16" s="48"/>
      <c r="J16" s="48"/>
      <c r="K16" s="48"/>
      <c r="L16" s="48"/>
      <c r="M16" s="69"/>
      <c r="N16" s="50"/>
      <c r="O16" s="50"/>
      <c r="P16" s="50"/>
      <c r="Q16" s="50"/>
      <c r="R16" s="49"/>
      <c r="S16" s="50"/>
      <c r="T16" s="50"/>
      <c r="U16" s="50"/>
      <c r="V16" s="50"/>
      <c r="W16" s="49"/>
      <c r="X16" s="51"/>
      <c r="Y16" s="51"/>
      <c r="Z16" s="51"/>
      <c r="AA16" s="51"/>
      <c r="AB16" s="49"/>
      <c r="AC16" s="51"/>
      <c r="AD16" s="51"/>
      <c r="AE16" s="51"/>
      <c r="AF16" s="51"/>
      <c r="AG16" s="49"/>
      <c r="AH16" s="24">
        <f t="shared" si="2"/>
        <v>15</v>
      </c>
      <c r="AI16" s="25">
        <f t="shared" si="3"/>
        <v>15</v>
      </c>
      <c r="AJ16" s="25">
        <f t="shared" si="3"/>
        <v>0</v>
      </c>
      <c r="AK16" s="25">
        <f t="shared" si="3"/>
        <v>0</v>
      </c>
      <c r="AL16" s="25">
        <f t="shared" si="3"/>
        <v>0</v>
      </c>
      <c r="AM16" s="26">
        <f t="shared" si="3"/>
        <v>2</v>
      </c>
      <c r="AN16" s="77">
        <v>0.6</v>
      </c>
      <c r="AO16" s="77">
        <v>0.6</v>
      </c>
      <c r="AP16" s="78">
        <f t="shared" si="1"/>
        <v>1.2</v>
      </c>
      <c r="AQ16" s="14"/>
    </row>
    <row r="17" spans="1:43" ht="20.100000000000001" customHeight="1" x14ac:dyDescent="0.2">
      <c r="A17" s="12">
        <v>3</v>
      </c>
      <c r="B17" s="45" t="s">
        <v>38</v>
      </c>
      <c r="C17" s="13" t="s">
        <v>24</v>
      </c>
      <c r="D17" s="56">
        <v>15</v>
      </c>
      <c r="E17" s="48"/>
      <c r="F17" s="48"/>
      <c r="G17" s="48"/>
      <c r="H17" s="69">
        <v>2</v>
      </c>
      <c r="I17" s="48"/>
      <c r="J17" s="48"/>
      <c r="K17" s="48"/>
      <c r="L17" s="48"/>
      <c r="M17" s="69"/>
      <c r="N17" s="50"/>
      <c r="O17" s="50"/>
      <c r="P17" s="50"/>
      <c r="Q17" s="50"/>
      <c r="R17" s="49"/>
      <c r="S17" s="50"/>
      <c r="T17" s="50"/>
      <c r="U17" s="50"/>
      <c r="V17" s="50"/>
      <c r="W17" s="49"/>
      <c r="X17" s="51"/>
      <c r="Y17" s="51"/>
      <c r="Z17" s="51"/>
      <c r="AA17" s="51"/>
      <c r="AB17" s="49"/>
      <c r="AC17" s="51"/>
      <c r="AD17" s="51"/>
      <c r="AE17" s="51"/>
      <c r="AF17" s="51"/>
      <c r="AG17" s="49"/>
      <c r="AH17" s="24">
        <f t="shared" si="2"/>
        <v>15</v>
      </c>
      <c r="AI17" s="25">
        <f t="shared" si="3"/>
        <v>15</v>
      </c>
      <c r="AJ17" s="25">
        <f t="shared" si="3"/>
        <v>0</v>
      </c>
      <c r="AK17" s="25">
        <f t="shared" si="3"/>
        <v>0</v>
      </c>
      <c r="AL17" s="25">
        <f t="shared" si="3"/>
        <v>0</v>
      </c>
      <c r="AM17" s="26">
        <f t="shared" si="3"/>
        <v>2</v>
      </c>
      <c r="AN17" s="77">
        <v>0.6</v>
      </c>
      <c r="AO17" s="77">
        <v>0.6</v>
      </c>
      <c r="AP17" s="78">
        <f t="shared" si="1"/>
        <v>1.2</v>
      </c>
      <c r="AQ17" s="14"/>
    </row>
    <row r="18" spans="1:43" ht="20.100000000000001" customHeight="1" x14ac:dyDescent="0.2">
      <c r="A18" s="12">
        <v>4</v>
      </c>
      <c r="B18" s="45" t="s">
        <v>39</v>
      </c>
      <c r="C18" s="13" t="s">
        <v>25</v>
      </c>
      <c r="D18" s="48"/>
      <c r="E18" s="48"/>
      <c r="F18" s="48"/>
      <c r="G18" s="48"/>
      <c r="H18" s="69"/>
      <c r="I18" s="56">
        <v>15</v>
      </c>
      <c r="J18" s="48">
        <v>15</v>
      </c>
      <c r="K18" s="48"/>
      <c r="L18" s="48"/>
      <c r="M18" s="69">
        <v>3</v>
      </c>
      <c r="N18" s="50"/>
      <c r="O18" s="50"/>
      <c r="P18" s="50"/>
      <c r="Q18" s="50"/>
      <c r="R18" s="49"/>
      <c r="S18" s="50"/>
      <c r="T18" s="50"/>
      <c r="U18" s="50"/>
      <c r="V18" s="50"/>
      <c r="W18" s="49"/>
      <c r="X18" s="51"/>
      <c r="Y18" s="51"/>
      <c r="Z18" s="51"/>
      <c r="AA18" s="51"/>
      <c r="AB18" s="49"/>
      <c r="AC18" s="51"/>
      <c r="AD18" s="51"/>
      <c r="AE18" s="51"/>
      <c r="AF18" s="51"/>
      <c r="AG18" s="49"/>
      <c r="AH18" s="24">
        <f t="shared" si="2"/>
        <v>30</v>
      </c>
      <c r="AI18" s="25">
        <f t="shared" si="3"/>
        <v>15</v>
      </c>
      <c r="AJ18" s="25">
        <f t="shared" si="3"/>
        <v>15</v>
      </c>
      <c r="AK18" s="25">
        <f t="shared" si="3"/>
        <v>0</v>
      </c>
      <c r="AL18" s="25">
        <f t="shared" si="3"/>
        <v>0</v>
      </c>
      <c r="AM18" s="26">
        <f t="shared" si="3"/>
        <v>3</v>
      </c>
      <c r="AN18" s="77">
        <v>1.2</v>
      </c>
      <c r="AO18" s="77">
        <v>0.6</v>
      </c>
      <c r="AP18" s="78">
        <f t="shared" si="1"/>
        <v>1.7999999999999998</v>
      </c>
      <c r="AQ18" s="14"/>
    </row>
    <row r="19" spans="1:43" ht="20.100000000000001" customHeight="1" x14ac:dyDescent="0.2">
      <c r="A19" s="12">
        <v>5</v>
      </c>
      <c r="B19" s="45" t="s">
        <v>40</v>
      </c>
      <c r="C19" s="13" t="s">
        <v>24</v>
      </c>
      <c r="D19" s="57">
        <v>30</v>
      </c>
      <c r="E19" s="48"/>
      <c r="F19" s="48"/>
      <c r="G19" s="54"/>
      <c r="H19" s="69">
        <v>3</v>
      </c>
      <c r="I19" s="48"/>
      <c r="J19" s="48"/>
      <c r="K19" s="48"/>
      <c r="L19" s="54"/>
      <c r="M19" s="71"/>
      <c r="N19" s="58"/>
      <c r="O19" s="58"/>
      <c r="P19" s="58"/>
      <c r="Q19" s="58"/>
      <c r="R19" s="59"/>
      <c r="S19" s="58"/>
      <c r="T19" s="58"/>
      <c r="U19" s="58"/>
      <c r="V19" s="58"/>
      <c r="W19" s="59"/>
      <c r="X19" s="60"/>
      <c r="Y19" s="60"/>
      <c r="Z19" s="60"/>
      <c r="AA19" s="51"/>
      <c r="AB19" s="49"/>
      <c r="AC19" s="51"/>
      <c r="AD19" s="51"/>
      <c r="AE19" s="51"/>
      <c r="AF19" s="51"/>
      <c r="AG19" s="49"/>
      <c r="AH19" s="24">
        <f t="shared" si="2"/>
        <v>30</v>
      </c>
      <c r="AI19" s="25">
        <f t="shared" si="3"/>
        <v>30</v>
      </c>
      <c r="AJ19" s="25">
        <f t="shared" si="3"/>
        <v>0</v>
      </c>
      <c r="AK19" s="25">
        <f t="shared" si="3"/>
        <v>0</v>
      </c>
      <c r="AL19" s="25">
        <f t="shared" si="3"/>
        <v>0</v>
      </c>
      <c r="AM19" s="26">
        <f t="shared" si="3"/>
        <v>3</v>
      </c>
      <c r="AN19" s="77">
        <v>1.2</v>
      </c>
      <c r="AO19" s="77">
        <v>0.6</v>
      </c>
      <c r="AP19" s="78">
        <f t="shared" si="1"/>
        <v>1.7999999999999998</v>
      </c>
      <c r="AQ19" s="14"/>
    </row>
    <row r="20" spans="1:43" ht="20.100000000000001" customHeight="1" x14ac:dyDescent="0.2">
      <c r="A20" s="12">
        <v>6</v>
      </c>
      <c r="B20" s="45" t="s">
        <v>41</v>
      </c>
      <c r="C20" s="13" t="s">
        <v>24</v>
      </c>
      <c r="D20" s="48"/>
      <c r="E20" s="48"/>
      <c r="F20" s="48"/>
      <c r="G20" s="54"/>
      <c r="H20" s="69"/>
      <c r="I20" s="48">
        <v>30</v>
      </c>
      <c r="J20" s="48"/>
      <c r="K20" s="48"/>
      <c r="L20" s="54"/>
      <c r="M20" s="69">
        <v>2</v>
      </c>
      <c r="N20" s="58"/>
      <c r="O20" s="58"/>
      <c r="P20" s="58"/>
      <c r="Q20" s="58"/>
      <c r="R20" s="59"/>
      <c r="S20" s="58"/>
      <c r="T20" s="58"/>
      <c r="U20" s="58"/>
      <c r="V20" s="58"/>
      <c r="W20" s="59"/>
      <c r="X20" s="51"/>
      <c r="Y20" s="51"/>
      <c r="Z20" s="51"/>
      <c r="AA20" s="51"/>
      <c r="AB20" s="49"/>
      <c r="AC20" s="51"/>
      <c r="AD20" s="51"/>
      <c r="AE20" s="51"/>
      <c r="AF20" s="51"/>
      <c r="AG20" s="49"/>
      <c r="AH20" s="24">
        <f t="shared" si="2"/>
        <v>30</v>
      </c>
      <c r="AI20" s="25">
        <f t="shared" si="3"/>
        <v>30</v>
      </c>
      <c r="AJ20" s="25">
        <f t="shared" si="3"/>
        <v>0</v>
      </c>
      <c r="AK20" s="25">
        <f t="shared" si="3"/>
        <v>0</v>
      </c>
      <c r="AL20" s="25">
        <f t="shared" si="3"/>
        <v>0</v>
      </c>
      <c r="AM20" s="26">
        <f t="shared" si="3"/>
        <v>2</v>
      </c>
      <c r="AN20" s="77">
        <v>1.2</v>
      </c>
      <c r="AO20" s="77">
        <v>0.6</v>
      </c>
      <c r="AP20" s="78">
        <f t="shared" si="1"/>
        <v>1.7999999999999998</v>
      </c>
      <c r="AQ20" s="14"/>
    </row>
    <row r="21" spans="1:43" ht="20.100000000000001" customHeight="1" x14ac:dyDescent="0.2">
      <c r="A21" s="12">
        <v>7</v>
      </c>
      <c r="B21" s="45" t="s">
        <v>42</v>
      </c>
      <c r="C21" s="13" t="s">
        <v>24</v>
      </c>
      <c r="D21" s="48"/>
      <c r="E21" s="48"/>
      <c r="F21" s="48"/>
      <c r="G21" s="54"/>
      <c r="H21" s="69"/>
      <c r="I21" s="48">
        <v>30</v>
      </c>
      <c r="J21" s="48"/>
      <c r="K21" s="48"/>
      <c r="L21" s="54"/>
      <c r="M21" s="69">
        <v>2</v>
      </c>
      <c r="N21" s="61"/>
      <c r="O21" s="58"/>
      <c r="P21" s="58"/>
      <c r="Q21" s="58"/>
      <c r="R21" s="59"/>
      <c r="S21" s="58"/>
      <c r="T21" s="58"/>
      <c r="U21" s="58"/>
      <c r="V21" s="58"/>
      <c r="W21" s="59"/>
      <c r="X21" s="51"/>
      <c r="Y21" s="51"/>
      <c r="Z21" s="51"/>
      <c r="AA21" s="51"/>
      <c r="AB21" s="49"/>
      <c r="AC21" s="51"/>
      <c r="AD21" s="51"/>
      <c r="AE21" s="51"/>
      <c r="AF21" s="51"/>
      <c r="AG21" s="49"/>
      <c r="AH21" s="24">
        <v>30</v>
      </c>
      <c r="AI21" s="25">
        <v>30</v>
      </c>
      <c r="AJ21" s="25">
        <v>0</v>
      </c>
      <c r="AK21" s="25">
        <v>0</v>
      </c>
      <c r="AL21" s="25">
        <v>0</v>
      </c>
      <c r="AM21" s="26">
        <f>H21+M21+R21+W21+AB21+AG21</f>
        <v>2</v>
      </c>
      <c r="AN21" s="77">
        <v>1.2</v>
      </c>
      <c r="AO21" s="77">
        <v>0.6</v>
      </c>
      <c r="AP21" s="78">
        <f t="shared" si="1"/>
        <v>1.7999999999999998</v>
      </c>
      <c r="AQ21" s="14"/>
    </row>
    <row r="22" spans="1:43" ht="20.100000000000001" customHeight="1" x14ac:dyDescent="0.2">
      <c r="A22" s="12">
        <v>8</v>
      </c>
      <c r="B22" s="45" t="s">
        <v>43</v>
      </c>
      <c r="C22" s="13" t="s">
        <v>25</v>
      </c>
      <c r="D22" s="48"/>
      <c r="E22" s="48"/>
      <c r="F22" s="48"/>
      <c r="G22" s="54"/>
      <c r="H22" s="69"/>
      <c r="I22" s="48">
        <v>15</v>
      </c>
      <c r="J22" s="48">
        <v>15</v>
      </c>
      <c r="K22" s="48"/>
      <c r="L22" s="54"/>
      <c r="M22" s="69">
        <v>4</v>
      </c>
      <c r="N22" s="61"/>
      <c r="O22" s="58"/>
      <c r="P22" s="58"/>
      <c r="Q22" s="58"/>
      <c r="R22" s="59"/>
      <c r="S22" s="58"/>
      <c r="T22" s="58"/>
      <c r="U22" s="58"/>
      <c r="V22" s="58"/>
      <c r="W22" s="59"/>
      <c r="X22" s="51"/>
      <c r="Y22" s="51"/>
      <c r="Z22" s="51"/>
      <c r="AA22" s="51"/>
      <c r="AB22" s="49"/>
      <c r="AC22" s="51"/>
      <c r="AD22" s="51"/>
      <c r="AE22" s="51"/>
      <c r="AF22" s="51"/>
      <c r="AG22" s="49"/>
      <c r="AH22" s="24">
        <v>30</v>
      </c>
      <c r="AI22" s="25">
        <v>15</v>
      </c>
      <c r="AJ22" s="25">
        <v>15</v>
      </c>
      <c r="AK22" s="25">
        <v>0</v>
      </c>
      <c r="AL22" s="25">
        <v>0</v>
      </c>
      <c r="AM22" s="26">
        <f>H22+M22+R22+W22+AB22+AG22</f>
        <v>4</v>
      </c>
      <c r="AN22" s="77">
        <v>1.2</v>
      </c>
      <c r="AO22" s="77">
        <v>0.6</v>
      </c>
      <c r="AP22" s="78">
        <v>2.4</v>
      </c>
      <c r="AQ22" s="14"/>
    </row>
    <row r="23" spans="1:43" ht="20.100000000000001" customHeight="1" x14ac:dyDescent="0.2">
      <c r="A23" s="12">
        <v>9</v>
      </c>
      <c r="B23" s="45" t="s">
        <v>44</v>
      </c>
      <c r="C23" s="13" t="s">
        <v>24</v>
      </c>
      <c r="D23" s="48"/>
      <c r="E23" s="48"/>
      <c r="F23" s="48"/>
      <c r="G23" s="54"/>
      <c r="H23" s="69"/>
      <c r="I23" s="48">
        <v>15</v>
      </c>
      <c r="J23" s="48">
        <v>15</v>
      </c>
      <c r="K23" s="48"/>
      <c r="L23" s="54"/>
      <c r="M23" s="69">
        <v>3</v>
      </c>
      <c r="N23" s="61"/>
      <c r="O23" s="58"/>
      <c r="P23" s="58"/>
      <c r="Q23" s="58"/>
      <c r="R23" s="59"/>
      <c r="S23" s="58"/>
      <c r="T23" s="58"/>
      <c r="U23" s="58"/>
      <c r="V23" s="58"/>
      <c r="W23" s="59"/>
      <c r="X23" s="51"/>
      <c r="Y23" s="51"/>
      <c r="Z23" s="51"/>
      <c r="AA23" s="51"/>
      <c r="AB23" s="49"/>
      <c r="AC23" s="51"/>
      <c r="AD23" s="51"/>
      <c r="AE23" s="51"/>
      <c r="AF23" s="51"/>
      <c r="AG23" s="49"/>
      <c r="AH23" s="24">
        <v>30</v>
      </c>
      <c r="AI23" s="25">
        <v>15</v>
      </c>
      <c r="AJ23" s="25">
        <v>15</v>
      </c>
      <c r="AK23" s="25">
        <v>0</v>
      </c>
      <c r="AL23" s="25">
        <v>0</v>
      </c>
      <c r="AM23" s="26">
        <f>H23+M23+R23+W23+AB23+AG23</f>
        <v>3</v>
      </c>
      <c r="AN23" s="77">
        <v>1.2</v>
      </c>
      <c r="AO23" s="77">
        <v>0.6</v>
      </c>
      <c r="AP23" s="78">
        <v>1.8</v>
      </c>
      <c r="AQ23" s="14"/>
    </row>
    <row r="24" spans="1:43" ht="20.100000000000001" customHeight="1" x14ac:dyDescent="0.2">
      <c r="A24" s="12">
        <v>10</v>
      </c>
      <c r="B24" s="45" t="s">
        <v>45</v>
      </c>
      <c r="C24" s="13" t="s">
        <v>24</v>
      </c>
      <c r="D24" s="48"/>
      <c r="E24" s="48"/>
      <c r="F24" s="48"/>
      <c r="G24" s="54"/>
      <c r="H24" s="69"/>
      <c r="I24" s="48"/>
      <c r="J24" s="48"/>
      <c r="K24" s="48"/>
      <c r="L24" s="54"/>
      <c r="M24" s="71"/>
      <c r="N24" s="61"/>
      <c r="O24" s="58"/>
      <c r="P24" s="58"/>
      <c r="Q24" s="58"/>
      <c r="R24" s="59"/>
      <c r="S24" s="58"/>
      <c r="T24" s="58"/>
      <c r="U24" s="58"/>
      <c r="V24" s="58"/>
      <c r="W24" s="59"/>
      <c r="X24" s="51">
        <v>15</v>
      </c>
      <c r="Y24" s="51">
        <v>15</v>
      </c>
      <c r="Z24" s="51"/>
      <c r="AA24" s="51"/>
      <c r="AB24" s="49">
        <v>2</v>
      </c>
      <c r="AC24" s="51"/>
      <c r="AD24" s="51"/>
      <c r="AE24" s="51"/>
      <c r="AF24" s="51"/>
      <c r="AG24" s="49"/>
      <c r="AH24" s="24">
        <v>30</v>
      </c>
      <c r="AI24" s="25">
        <v>15</v>
      </c>
      <c r="AJ24" s="25">
        <v>15</v>
      </c>
      <c r="AK24" s="25">
        <v>0</v>
      </c>
      <c r="AL24" s="25">
        <v>0</v>
      </c>
      <c r="AM24" s="26">
        <v>2</v>
      </c>
      <c r="AN24" s="77">
        <v>1.2</v>
      </c>
      <c r="AO24" s="77">
        <v>0.6</v>
      </c>
      <c r="AP24" s="78">
        <v>1.8</v>
      </c>
      <c r="AQ24" s="14"/>
    </row>
    <row r="25" spans="1:43" ht="20.100000000000001" customHeight="1" x14ac:dyDescent="0.2">
      <c r="A25" s="12">
        <v>11</v>
      </c>
      <c r="B25" s="45" t="s">
        <v>46</v>
      </c>
      <c r="C25" s="13" t="s">
        <v>24</v>
      </c>
      <c r="D25" s="48">
        <v>15</v>
      </c>
      <c r="E25" s="48"/>
      <c r="F25" s="48"/>
      <c r="G25" s="54"/>
      <c r="H25" s="69">
        <v>2</v>
      </c>
      <c r="I25" s="48"/>
      <c r="J25" s="48"/>
      <c r="K25" s="48"/>
      <c r="L25" s="54"/>
      <c r="M25" s="71"/>
      <c r="N25" s="61"/>
      <c r="O25" s="58"/>
      <c r="P25" s="58"/>
      <c r="Q25" s="58"/>
      <c r="R25" s="59"/>
      <c r="S25" s="58"/>
      <c r="T25" s="58"/>
      <c r="U25" s="58"/>
      <c r="V25" s="58"/>
      <c r="W25" s="59"/>
      <c r="X25" s="51"/>
      <c r="Y25" s="51"/>
      <c r="Z25" s="51"/>
      <c r="AA25" s="51"/>
      <c r="AB25" s="49"/>
      <c r="AC25" s="51"/>
      <c r="AD25" s="51"/>
      <c r="AE25" s="51"/>
      <c r="AF25" s="51"/>
      <c r="AG25" s="49"/>
      <c r="AH25" s="24">
        <v>15</v>
      </c>
      <c r="AI25" s="25">
        <v>15</v>
      </c>
      <c r="AJ25" s="25">
        <v>0</v>
      </c>
      <c r="AK25" s="25">
        <v>0</v>
      </c>
      <c r="AL25" s="25">
        <v>0</v>
      </c>
      <c r="AM25" s="26">
        <v>2</v>
      </c>
      <c r="AN25" s="77">
        <v>0.6</v>
      </c>
      <c r="AO25" s="77">
        <v>0.6</v>
      </c>
      <c r="AP25" s="78">
        <v>2.4</v>
      </c>
      <c r="AQ25" s="14"/>
    </row>
    <row r="26" spans="1:43" ht="20.100000000000001" customHeight="1" x14ac:dyDescent="0.2">
      <c r="A26" s="12">
        <v>12</v>
      </c>
      <c r="B26" s="45" t="s">
        <v>47</v>
      </c>
      <c r="C26" s="13" t="s">
        <v>24</v>
      </c>
      <c r="D26" s="48"/>
      <c r="E26" s="48"/>
      <c r="F26" s="48"/>
      <c r="G26" s="54"/>
      <c r="H26" s="69"/>
      <c r="I26" s="48"/>
      <c r="J26" s="48"/>
      <c r="K26" s="48"/>
      <c r="L26" s="54"/>
      <c r="M26" s="71"/>
      <c r="N26" s="61">
        <v>10</v>
      </c>
      <c r="O26" s="61">
        <v>20</v>
      </c>
      <c r="P26" s="58"/>
      <c r="Q26" s="58"/>
      <c r="R26" s="49">
        <v>3</v>
      </c>
      <c r="S26" s="58"/>
      <c r="T26" s="58"/>
      <c r="U26" s="58"/>
      <c r="V26" s="58"/>
      <c r="W26" s="59"/>
      <c r="X26" s="51"/>
      <c r="Y26" s="51"/>
      <c r="Z26" s="51"/>
      <c r="AA26" s="51"/>
      <c r="AB26" s="49"/>
      <c r="AC26" s="51"/>
      <c r="AD26" s="51"/>
      <c r="AE26" s="51"/>
      <c r="AF26" s="51"/>
      <c r="AG26" s="49"/>
      <c r="AH26" s="24">
        <v>30</v>
      </c>
      <c r="AI26" s="25">
        <v>10</v>
      </c>
      <c r="AJ26" s="25">
        <v>20</v>
      </c>
      <c r="AK26" s="25">
        <v>0</v>
      </c>
      <c r="AL26" s="25">
        <v>0</v>
      </c>
      <c r="AM26" s="26">
        <f>SUM(R26)</f>
        <v>3</v>
      </c>
      <c r="AN26" s="77">
        <v>1.2</v>
      </c>
      <c r="AO26" s="77">
        <v>0.6</v>
      </c>
      <c r="AP26" s="78">
        <v>2.4</v>
      </c>
    </row>
    <row r="27" spans="1:43" ht="20.100000000000001" customHeight="1" x14ac:dyDescent="0.2">
      <c r="A27" s="94" t="s">
        <v>92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6"/>
      <c r="AH27" s="34">
        <f>SUM(AH28:AH36)</f>
        <v>334</v>
      </c>
      <c r="AI27" s="62">
        <f t="shared" ref="AI27:AM27" si="4">SUM(AI28:AI36)</f>
        <v>135</v>
      </c>
      <c r="AJ27" s="62">
        <f t="shared" si="4"/>
        <v>169</v>
      </c>
      <c r="AK27" s="62">
        <f t="shared" si="4"/>
        <v>30</v>
      </c>
      <c r="AL27" s="62">
        <f t="shared" si="4"/>
        <v>0</v>
      </c>
      <c r="AM27" s="63">
        <f t="shared" si="4"/>
        <v>30</v>
      </c>
      <c r="AN27" s="75">
        <f>SUM(AN28:AN36)</f>
        <v>10.799999999999999</v>
      </c>
      <c r="AO27" s="75">
        <f>SUM(AO28:AO36)</f>
        <v>6</v>
      </c>
      <c r="AP27" s="76">
        <f>AO27+AN27</f>
        <v>16.799999999999997</v>
      </c>
    </row>
    <row r="28" spans="1:43" ht="20.100000000000001" customHeight="1" x14ac:dyDescent="0.2">
      <c r="A28" s="12">
        <v>1</v>
      </c>
      <c r="B28" s="45" t="s">
        <v>30</v>
      </c>
      <c r="C28" s="13" t="s">
        <v>24</v>
      </c>
      <c r="D28" s="48"/>
      <c r="E28" s="48"/>
      <c r="F28" s="48">
        <v>30</v>
      </c>
      <c r="G28" s="48"/>
      <c r="H28" s="70">
        <v>2</v>
      </c>
      <c r="I28" s="48"/>
      <c r="J28" s="48"/>
      <c r="K28" s="48"/>
      <c r="L28" s="48"/>
      <c r="M28" s="69"/>
      <c r="N28" s="50"/>
      <c r="O28" s="50"/>
      <c r="P28" s="50"/>
      <c r="Q28" s="50"/>
      <c r="R28" s="49"/>
      <c r="S28" s="50"/>
      <c r="T28" s="50"/>
      <c r="U28" s="50"/>
      <c r="V28" s="50"/>
      <c r="W28" s="49"/>
      <c r="X28" s="51"/>
      <c r="Y28" s="51"/>
      <c r="Z28" s="51"/>
      <c r="AA28" s="51"/>
      <c r="AB28" s="49"/>
      <c r="AC28" s="51"/>
      <c r="AD28" s="51"/>
      <c r="AE28" s="51"/>
      <c r="AF28" s="51"/>
      <c r="AG28" s="49"/>
      <c r="AH28" s="24">
        <f>AI28+AJ28+AL28+AK28</f>
        <v>30</v>
      </c>
      <c r="AI28" s="25">
        <f t="shared" ref="AI28:AM36" si="5">D28+I28+N28+S28+X28+AC28</f>
        <v>0</v>
      </c>
      <c r="AJ28" s="25">
        <f t="shared" si="5"/>
        <v>0</v>
      </c>
      <c r="AK28" s="25">
        <f t="shared" si="5"/>
        <v>30</v>
      </c>
      <c r="AL28" s="25">
        <f t="shared" si="5"/>
        <v>0</v>
      </c>
      <c r="AM28" s="26">
        <f t="shared" si="5"/>
        <v>2</v>
      </c>
      <c r="AN28" s="77">
        <v>1.2</v>
      </c>
      <c r="AO28" s="77">
        <v>0.6</v>
      </c>
      <c r="AP28" s="78">
        <f t="shared" ref="AP28:AP36" si="6">AO28+AN28</f>
        <v>1.7999999999999998</v>
      </c>
    </row>
    <row r="29" spans="1:43" ht="20.100000000000001" customHeight="1" x14ac:dyDescent="0.2">
      <c r="A29" s="12">
        <v>2</v>
      </c>
      <c r="B29" s="45" t="s">
        <v>48</v>
      </c>
      <c r="C29" s="13" t="s">
        <v>24</v>
      </c>
      <c r="D29" s="56"/>
      <c r="E29" s="48"/>
      <c r="F29" s="48"/>
      <c r="G29" s="48"/>
      <c r="H29" s="69"/>
      <c r="I29" s="48">
        <v>15</v>
      </c>
      <c r="J29" s="48">
        <v>15</v>
      </c>
      <c r="K29" s="48"/>
      <c r="L29" s="48"/>
      <c r="M29" s="69">
        <v>2</v>
      </c>
      <c r="N29" s="50"/>
      <c r="O29" s="50"/>
      <c r="P29" s="50"/>
      <c r="Q29" s="50"/>
      <c r="R29" s="49"/>
      <c r="S29" s="50"/>
      <c r="T29" s="50"/>
      <c r="U29" s="50"/>
      <c r="V29" s="50"/>
      <c r="W29" s="49"/>
      <c r="X29" s="51"/>
      <c r="Y29" s="51"/>
      <c r="Z29" s="51"/>
      <c r="AA29" s="51"/>
      <c r="AB29" s="49"/>
      <c r="AC29" s="51"/>
      <c r="AD29" s="51"/>
      <c r="AE29" s="51"/>
      <c r="AF29" s="51"/>
      <c r="AG29" s="49"/>
      <c r="AH29" s="24">
        <f t="shared" si="2"/>
        <v>30</v>
      </c>
      <c r="AI29" s="25">
        <f t="shared" si="5"/>
        <v>15</v>
      </c>
      <c r="AJ29" s="25">
        <f t="shared" si="5"/>
        <v>15</v>
      </c>
      <c r="AK29" s="25">
        <f t="shared" si="5"/>
        <v>0</v>
      </c>
      <c r="AL29" s="25">
        <f t="shared" si="5"/>
        <v>0</v>
      </c>
      <c r="AM29" s="26">
        <f t="shared" si="5"/>
        <v>2</v>
      </c>
      <c r="AN29" s="77">
        <v>1.2</v>
      </c>
      <c r="AO29" s="77">
        <v>0.6</v>
      </c>
      <c r="AP29" s="78">
        <f t="shared" si="6"/>
        <v>1.7999999999999998</v>
      </c>
    </row>
    <row r="30" spans="1:43" ht="20.100000000000001" customHeight="1" x14ac:dyDescent="0.2">
      <c r="A30" s="12">
        <v>3</v>
      </c>
      <c r="B30" s="45" t="s">
        <v>49</v>
      </c>
      <c r="C30" s="13" t="s">
        <v>24</v>
      </c>
      <c r="D30" s="48"/>
      <c r="E30" s="48">
        <v>30</v>
      </c>
      <c r="F30" s="48"/>
      <c r="G30" s="48"/>
      <c r="H30" s="69">
        <v>2</v>
      </c>
      <c r="I30" s="48"/>
      <c r="J30" s="48">
        <v>30</v>
      </c>
      <c r="K30" s="48"/>
      <c r="L30" s="48"/>
      <c r="M30" s="69">
        <v>2</v>
      </c>
      <c r="N30" s="50"/>
      <c r="O30" s="50">
        <v>30</v>
      </c>
      <c r="P30" s="50"/>
      <c r="Q30" s="50"/>
      <c r="R30" s="49">
        <v>2</v>
      </c>
      <c r="S30" s="50"/>
      <c r="T30" s="50"/>
      <c r="U30" s="50"/>
      <c r="V30" s="50"/>
      <c r="W30" s="49"/>
      <c r="X30" s="51"/>
      <c r="Y30" s="51"/>
      <c r="Z30" s="51"/>
      <c r="AA30" s="51"/>
      <c r="AB30" s="49"/>
      <c r="AC30" s="51"/>
      <c r="AD30" s="51"/>
      <c r="AE30" s="51"/>
      <c r="AF30" s="51"/>
      <c r="AG30" s="49"/>
      <c r="AH30" s="24">
        <f t="shared" si="2"/>
        <v>90</v>
      </c>
      <c r="AI30" s="25">
        <f t="shared" si="5"/>
        <v>0</v>
      </c>
      <c r="AJ30" s="25">
        <f t="shared" si="5"/>
        <v>90</v>
      </c>
      <c r="AK30" s="25">
        <f t="shared" si="5"/>
        <v>0</v>
      </c>
      <c r="AL30" s="25">
        <f t="shared" si="5"/>
        <v>0</v>
      </c>
      <c r="AM30" s="26">
        <f t="shared" si="5"/>
        <v>6</v>
      </c>
      <c r="AN30" s="77">
        <v>3.6</v>
      </c>
      <c r="AO30" s="77">
        <v>1.8</v>
      </c>
      <c r="AP30" s="78">
        <f t="shared" si="6"/>
        <v>5.4</v>
      </c>
    </row>
    <row r="31" spans="1:43" ht="20.100000000000001" customHeight="1" x14ac:dyDescent="0.2">
      <c r="A31" s="12">
        <v>4</v>
      </c>
      <c r="B31" s="45" t="s">
        <v>31</v>
      </c>
      <c r="C31" s="13" t="s">
        <v>24</v>
      </c>
      <c r="D31" s="48"/>
      <c r="E31" s="48">
        <v>30</v>
      </c>
      <c r="F31" s="48"/>
      <c r="G31" s="48"/>
      <c r="H31" s="69">
        <v>0</v>
      </c>
      <c r="I31" s="56"/>
      <c r="J31" s="48">
        <v>30</v>
      </c>
      <c r="K31" s="48"/>
      <c r="L31" s="48"/>
      <c r="M31" s="69">
        <v>0</v>
      </c>
      <c r="N31" s="50"/>
      <c r="O31" s="50"/>
      <c r="P31" s="50"/>
      <c r="Q31" s="50"/>
      <c r="R31" s="49"/>
      <c r="S31" s="50"/>
      <c r="T31" s="50"/>
      <c r="U31" s="50"/>
      <c r="V31" s="50"/>
      <c r="W31" s="49"/>
      <c r="X31" s="51"/>
      <c r="Y31" s="51"/>
      <c r="Z31" s="51"/>
      <c r="AA31" s="51"/>
      <c r="AB31" s="49"/>
      <c r="AC31" s="51"/>
      <c r="AD31" s="51"/>
      <c r="AE31" s="51"/>
      <c r="AF31" s="51"/>
      <c r="AG31" s="49"/>
      <c r="AH31" s="24">
        <f t="shared" si="2"/>
        <v>60</v>
      </c>
      <c r="AI31" s="25">
        <f t="shared" si="5"/>
        <v>0</v>
      </c>
      <c r="AJ31" s="25">
        <f t="shared" si="5"/>
        <v>60</v>
      </c>
      <c r="AK31" s="25">
        <f t="shared" si="5"/>
        <v>0</v>
      </c>
      <c r="AL31" s="25">
        <f t="shared" si="5"/>
        <v>0</v>
      </c>
      <c r="AM31" s="26">
        <f t="shared" si="5"/>
        <v>0</v>
      </c>
      <c r="AN31" s="77">
        <v>0</v>
      </c>
      <c r="AO31" s="77">
        <v>0</v>
      </c>
      <c r="AP31" s="78">
        <f t="shared" si="6"/>
        <v>0</v>
      </c>
    </row>
    <row r="32" spans="1:43" ht="20.100000000000001" customHeight="1" x14ac:dyDescent="0.2">
      <c r="A32" s="12">
        <v>5</v>
      </c>
      <c r="B32" s="45" t="s">
        <v>32</v>
      </c>
      <c r="C32" s="13" t="s">
        <v>24</v>
      </c>
      <c r="D32" s="48"/>
      <c r="E32" s="48">
        <v>4</v>
      </c>
      <c r="F32" s="48"/>
      <c r="G32" s="48"/>
      <c r="H32" s="69">
        <v>0</v>
      </c>
      <c r="I32" s="48"/>
      <c r="J32" s="48"/>
      <c r="K32" s="48"/>
      <c r="L32" s="48"/>
      <c r="M32" s="69"/>
      <c r="N32" s="55"/>
      <c r="O32" s="50"/>
      <c r="P32" s="50"/>
      <c r="Q32" s="50"/>
      <c r="R32" s="49"/>
      <c r="S32" s="50"/>
      <c r="T32" s="50"/>
      <c r="U32" s="50"/>
      <c r="V32" s="50"/>
      <c r="W32" s="49"/>
      <c r="X32" s="51"/>
      <c r="Y32" s="51"/>
      <c r="Z32" s="51"/>
      <c r="AA32" s="51"/>
      <c r="AB32" s="49"/>
      <c r="AC32" s="51"/>
      <c r="AD32" s="51"/>
      <c r="AE32" s="51"/>
      <c r="AF32" s="51"/>
      <c r="AG32" s="49"/>
      <c r="AH32" s="24">
        <f t="shared" si="2"/>
        <v>4</v>
      </c>
      <c r="AI32" s="25">
        <f t="shared" si="5"/>
        <v>0</v>
      </c>
      <c r="AJ32" s="25">
        <f t="shared" si="5"/>
        <v>4</v>
      </c>
      <c r="AK32" s="25">
        <f t="shared" si="5"/>
        <v>0</v>
      </c>
      <c r="AL32" s="25">
        <f t="shared" si="5"/>
        <v>0</v>
      </c>
      <c r="AM32" s="26">
        <f t="shared" si="5"/>
        <v>0</v>
      </c>
      <c r="AN32" s="77">
        <v>0</v>
      </c>
      <c r="AO32" s="77">
        <v>0</v>
      </c>
      <c r="AP32" s="78">
        <f t="shared" si="6"/>
        <v>0</v>
      </c>
    </row>
    <row r="33" spans="1:42" ht="20.100000000000001" customHeight="1" x14ac:dyDescent="0.2">
      <c r="A33" s="12">
        <v>6</v>
      </c>
      <c r="B33" s="45" t="s">
        <v>98</v>
      </c>
      <c r="C33" s="13" t="s">
        <v>24</v>
      </c>
      <c r="D33" s="48">
        <v>15</v>
      </c>
      <c r="E33" s="48"/>
      <c r="F33" s="48"/>
      <c r="G33" s="48"/>
      <c r="H33" s="69">
        <v>1</v>
      </c>
      <c r="I33" s="48"/>
      <c r="J33" s="48"/>
      <c r="K33" s="48"/>
      <c r="L33" s="48"/>
      <c r="M33" s="69"/>
      <c r="N33" s="55"/>
      <c r="O33" s="50"/>
      <c r="P33" s="50"/>
      <c r="Q33" s="50"/>
      <c r="R33" s="49"/>
      <c r="S33" s="50"/>
      <c r="T33" s="50"/>
      <c r="U33" s="50"/>
      <c r="V33" s="50"/>
      <c r="W33" s="49"/>
      <c r="X33" s="51"/>
      <c r="Y33" s="51"/>
      <c r="Z33" s="51"/>
      <c r="AA33" s="51"/>
      <c r="AB33" s="49"/>
      <c r="AC33" s="51"/>
      <c r="AD33" s="51"/>
      <c r="AE33" s="51"/>
      <c r="AF33" s="51"/>
      <c r="AG33" s="49"/>
      <c r="AH33" s="24">
        <f t="shared" si="2"/>
        <v>15</v>
      </c>
      <c r="AI33" s="25">
        <f t="shared" si="5"/>
        <v>15</v>
      </c>
      <c r="AJ33" s="25">
        <f t="shared" si="5"/>
        <v>0</v>
      </c>
      <c r="AK33" s="25">
        <f t="shared" si="5"/>
        <v>0</v>
      </c>
      <c r="AL33" s="25">
        <f t="shared" si="5"/>
        <v>0</v>
      </c>
      <c r="AM33" s="26">
        <f t="shared" si="5"/>
        <v>1</v>
      </c>
      <c r="AN33" s="77">
        <v>0.6</v>
      </c>
      <c r="AO33" s="77">
        <v>0.6</v>
      </c>
      <c r="AP33" s="78">
        <f t="shared" si="6"/>
        <v>1.2</v>
      </c>
    </row>
    <row r="34" spans="1:42" ht="20.100000000000001" customHeight="1" x14ac:dyDescent="0.2">
      <c r="A34" s="12">
        <v>7</v>
      </c>
      <c r="B34" s="45" t="s">
        <v>99</v>
      </c>
      <c r="C34" s="13" t="s">
        <v>24</v>
      </c>
      <c r="D34" s="48">
        <v>15</v>
      </c>
      <c r="E34" s="48"/>
      <c r="F34" s="48"/>
      <c r="G34" s="48"/>
      <c r="H34" s="69">
        <v>1</v>
      </c>
      <c r="I34" s="48"/>
      <c r="J34" s="48"/>
      <c r="K34" s="48"/>
      <c r="L34" s="48"/>
      <c r="M34" s="69"/>
      <c r="N34" s="50"/>
      <c r="O34" s="50"/>
      <c r="P34" s="50"/>
      <c r="Q34" s="50"/>
      <c r="R34" s="49"/>
      <c r="S34" s="50"/>
      <c r="T34" s="50"/>
      <c r="U34" s="50"/>
      <c r="V34" s="50"/>
      <c r="W34" s="49"/>
      <c r="X34" s="51"/>
      <c r="Y34" s="51"/>
      <c r="Z34" s="51"/>
      <c r="AA34" s="51"/>
      <c r="AB34" s="49"/>
      <c r="AC34" s="51"/>
      <c r="AD34" s="51"/>
      <c r="AE34" s="51"/>
      <c r="AF34" s="51"/>
      <c r="AG34" s="49"/>
      <c r="AH34" s="24">
        <f t="shared" si="2"/>
        <v>15</v>
      </c>
      <c r="AI34" s="25">
        <f t="shared" si="5"/>
        <v>15</v>
      </c>
      <c r="AJ34" s="25">
        <f t="shared" si="5"/>
        <v>0</v>
      </c>
      <c r="AK34" s="25">
        <f t="shared" si="5"/>
        <v>0</v>
      </c>
      <c r="AL34" s="25">
        <f t="shared" si="5"/>
        <v>0</v>
      </c>
      <c r="AM34" s="26">
        <f t="shared" si="5"/>
        <v>1</v>
      </c>
      <c r="AN34" s="77">
        <v>0.6</v>
      </c>
      <c r="AO34" s="77">
        <v>0.6</v>
      </c>
      <c r="AP34" s="78">
        <f t="shared" si="6"/>
        <v>1.2</v>
      </c>
    </row>
    <row r="35" spans="1:42" ht="20.100000000000001" customHeight="1" x14ac:dyDescent="0.2">
      <c r="A35" s="12">
        <v>8</v>
      </c>
      <c r="B35" s="45" t="s">
        <v>28</v>
      </c>
      <c r="C35" s="13" t="s">
        <v>24</v>
      </c>
      <c r="D35" s="48"/>
      <c r="E35" s="48"/>
      <c r="F35" s="48"/>
      <c r="G35" s="48"/>
      <c r="H35" s="69"/>
      <c r="I35" s="48"/>
      <c r="J35" s="48"/>
      <c r="K35" s="48"/>
      <c r="L35" s="48"/>
      <c r="M35" s="69"/>
      <c r="N35" s="50"/>
      <c r="O35" s="50"/>
      <c r="P35" s="50"/>
      <c r="Q35" s="50"/>
      <c r="R35" s="49"/>
      <c r="S35" s="50">
        <v>30</v>
      </c>
      <c r="T35" s="50"/>
      <c r="U35" s="50"/>
      <c r="V35" s="50"/>
      <c r="W35" s="49">
        <v>2</v>
      </c>
      <c r="X35" s="51">
        <v>30</v>
      </c>
      <c r="Y35" s="51"/>
      <c r="Z35" s="51"/>
      <c r="AA35" s="51"/>
      <c r="AB35" s="49">
        <v>2</v>
      </c>
      <c r="AC35" s="51">
        <v>30</v>
      </c>
      <c r="AD35" s="51"/>
      <c r="AE35" s="51"/>
      <c r="AF35" s="51"/>
      <c r="AG35" s="49">
        <v>4</v>
      </c>
      <c r="AH35" s="24">
        <f t="shared" si="2"/>
        <v>90</v>
      </c>
      <c r="AI35" s="25">
        <f t="shared" si="5"/>
        <v>90</v>
      </c>
      <c r="AJ35" s="25">
        <f t="shared" si="5"/>
        <v>0</v>
      </c>
      <c r="AK35" s="25">
        <f t="shared" si="5"/>
        <v>0</v>
      </c>
      <c r="AL35" s="25">
        <f t="shared" si="5"/>
        <v>0</v>
      </c>
      <c r="AM35" s="26">
        <f t="shared" si="5"/>
        <v>8</v>
      </c>
      <c r="AN35" s="77">
        <v>3.6</v>
      </c>
      <c r="AO35" s="77">
        <v>1.8</v>
      </c>
      <c r="AP35" s="78">
        <f t="shared" si="6"/>
        <v>5.4</v>
      </c>
    </row>
    <row r="36" spans="1:42" ht="20.100000000000001" customHeight="1" x14ac:dyDescent="0.2">
      <c r="A36" s="12">
        <v>9</v>
      </c>
      <c r="B36" s="45" t="s">
        <v>29</v>
      </c>
      <c r="C36" s="13"/>
      <c r="D36" s="48"/>
      <c r="E36" s="48"/>
      <c r="F36" s="48"/>
      <c r="G36" s="48"/>
      <c r="H36" s="69"/>
      <c r="I36" s="48"/>
      <c r="J36" s="48"/>
      <c r="K36" s="48"/>
      <c r="L36" s="48"/>
      <c r="M36" s="69"/>
      <c r="N36" s="50"/>
      <c r="O36" s="50"/>
      <c r="P36" s="50"/>
      <c r="Q36" s="50"/>
      <c r="R36" s="49"/>
      <c r="S36" s="50"/>
      <c r="T36" s="50"/>
      <c r="U36" s="50"/>
      <c r="V36" s="50"/>
      <c r="W36" s="49"/>
      <c r="X36" s="51"/>
      <c r="Y36" s="51"/>
      <c r="Z36" s="51"/>
      <c r="AA36" s="51"/>
      <c r="AB36" s="49"/>
      <c r="AC36" s="51"/>
      <c r="AD36" s="51"/>
      <c r="AE36" s="51"/>
      <c r="AF36" s="51"/>
      <c r="AG36" s="49">
        <v>10</v>
      </c>
      <c r="AH36" s="24">
        <f t="shared" si="2"/>
        <v>0</v>
      </c>
      <c r="AI36" s="25">
        <f t="shared" si="5"/>
        <v>0</v>
      </c>
      <c r="AJ36" s="25">
        <f t="shared" si="5"/>
        <v>0</v>
      </c>
      <c r="AK36" s="25">
        <f t="shared" si="5"/>
        <v>0</v>
      </c>
      <c r="AL36" s="25">
        <f t="shared" si="5"/>
        <v>0</v>
      </c>
      <c r="AM36" s="26">
        <f t="shared" si="5"/>
        <v>10</v>
      </c>
      <c r="AN36" s="77">
        <v>0</v>
      </c>
      <c r="AO36" s="77">
        <v>0</v>
      </c>
      <c r="AP36" s="78">
        <f t="shared" si="6"/>
        <v>0</v>
      </c>
    </row>
    <row r="37" spans="1:42" ht="20.100000000000001" customHeight="1" x14ac:dyDescent="0.2">
      <c r="A37" s="94" t="s">
        <v>93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H37" s="34">
        <f>SUM(AH38:AH40)</f>
        <v>90</v>
      </c>
      <c r="AI37" s="62">
        <f t="shared" ref="AI37:AM37" si="7">SUM(AI38:AI40)</f>
        <v>30</v>
      </c>
      <c r="AJ37" s="62">
        <f t="shared" si="7"/>
        <v>60</v>
      </c>
      <c r="AK37" s="62">
        <f t="shared" si="7"/>
        <v>0</v>
      </c>
      <c r="AL37" s="62">
        <f t="shared" si="7"/>
        <v>0</v>
      </c>
      <c r="AM37" s="63">
        <f t="shared" si="7"/>
        <v>11</v>
      </c>
      <c r="AN37" s="75">
        <f>SUM(AN38:AN40)</f>
        <v>3.5999999999999996</v>
      </c>
      <c r="AO37" s="75">
        <f>SUM(AO38:AO40)</f>
        <v>1.7999999999999998</v>
      </c>
      <c r="AP37" s="76">
        <f>AO37+AN37</f>
        <v>5.3999999999999995</v>
      </c>
    </row>
    <row r="38" spans="1:42" ht="20.100000000000001" customHeight="1" x14ac:dyDescent="0.2">
      <c r="A38" s="12">
        <v>1</v>
      </c>
      <c r="B38" s="45" t="s">
        <v>50</v>
      </c>
      <c r="C38" s="13" t="s">
        <v>25</v>
      </c>
      <c r="D38" s="54"/>
      <c r="E38" s="48"/>
      <c r="F38" s="48"/>
      <c r="G38" s="48"/>
      <c r="H38" s="69"/>
      <c r="I38" s="48">
        <v>15</v>
      </c>
      <c r="J38" s="48">
        <v>15</v>
      </c>
      <c r="K38" s="48"/>
      <c r="L38" s="48"/>
      <c r="M38" s="69">
        <v>4</v>
      </c>
      <c r="N38" s="50"/>
      <c r="O38" s="55"/>
      <c r="P38" s="50"/>
      <c r="Q38" s="50"/>
      <c r="R38" s="49"/>
      <c r="S38" s="50"/>
      <c r="T38" s="50"/>
      <c r="U38" s="50"/>
      <c r="V38" s="50"/>
      <c r="W38" s="49"/>
      <c r="X38" s="51"/>
      <c r="Y38" s="51"/>
      <c r="Z38" s="51"/>
      <c r="AA38" s="51"/>
      <c r="AB38" s="49"/>
      <c r="AC38" s="51"/>
      <c r="AD38" s="51"/>
      <c r="AE38" s="51"/>
      <c r="AF38" s="51"/>
      <c r="AG38" s="49"/>
      <c r="AH38" s="24">
        <f>AI38+AJ38+AL38</f>
        <v>30</v>
      </c>
      <c r="AI38" s="25">
        <f t="shared" ref="AI38:AM40" si="8">D38+I38+N38+S38+X38+AC38</f>
        <v>15</v>
      </c>
      <c r="AJ38" s="25">
        <f t="shared" si="8"/>
        <v>15</v>
      </c>
      <c r="AK38" s="25">
        <f t="shared" si="8"/>
        <v>0</v>
      </c>
      <c r="AL38" s="25">
        <f t="shared" si="8"/>
        <v>0</v>
      </c>
      <c r="AM38" s="26">
        <f t="shared" si="8"/>
        <v>4</v>
      </c>
      <c r="AN38" s="77">
        <v>1.2</v>
      </c>
      <c r="AO38" s="77">
        <v>0.6</v>
      </c>
      <c r="AP38" s="78">
        <f>AO38+AN38</f>
        <v>1.7999999999999998</v>
      </c>
    </row>
    <row r="39" spans="1:42" ht="20.100000000000001" customHeight="1" x14ac:dyDescent="0.2">
      <c r="A39" s="12">
        <v>2</v>
      </c>
      <c r="B39" s="45" t="s">
        <v>27</v>
      </c>
      <c r="C39" s="13" t="s">
        <v>25</v>
      </c>
      <c r="D39" s="48">
        <v>15</v>
      </c>
      <c r="E39" s="48">
        <v>15</v>
      </c>
      <c r="F39" s="48"/>
      <c r="G39" s="48"/>
      <c r="H39" s="69">
        <v>4</v>
      </c>
      <c r="I39" s="48"/>
      <c r="J39" s="48"/>
      <c r="K39" s="48"/>
      <c r="L39" s="48"/>
      <c r="M39" s="69"/>
      <c r="N39" s="50"/>
      <c r="O39" s="50"/>
      <c r="P39" s="50"/>
      <c r="Q39" s="50"/>
      <c r="R39" s="49"/>
      <c r="S39" s="50"/>
      <c r="T39" s="50"/>
      <c r="U39" s="50"/>
      <c r="V39" s="50"/>
      <c r="W39" s="49"/>
      <c r="X39" s="51"/>
      <c r="Y39" s="51"/>
      <c r="Z39" s="51"/>
      <c r="AA39" s="51"/>
      <c r="AB39" s="49"/>
      <c r="AC39" s="51"/>
      <c r="AD39" s="51"/>
      <c r="AE39" s="51"/>
      <c r="AF39" s="51"/>
      <c r="AG39" s="49"/>
      <c r="AH39" s="24">
        <f>AI39+AJ39+AK39</f>
        <v>30</v>
      </c>
      <c r="AI39" s="25">
        <f t="shared" si="8"/>
        <v>15</v>
      </c>
      <c r="AJ39" s="25">
        <f t="shared" si="8"/>
        <v>15</v>
      </c>
      <c r="AK39" s="25">
        <f t="shared" si="8"/>
        <v>0</v>
      </c>
      <c r="AL39" s="25">
        <f t="shared" si="8"/>
        <v>0</v>
      </c>
      <c r="AM39" s="26">
        <f t="shared" si="8"/>
        <v>4</v>
      </c>
      <c r="AN39" s="77">
        <v>1.2</v>
      </c>
      <c r="AO39" s="77">
        <v>0.6</v>
      </c>
      <c r="AP39" s="78">
        <f>AO39+AN39</f>
        <v>1.7999999999999998</v>
      </c>
    </row>
    <row r="40" spans="1:42" ht="20.100000000000001" customHeight="1" x14ac:dyDescent="0.2">
      <c r="A40" s="12">
        <v>3</v>
      </c>
      <c r="B40" s="45" t="s">
        <v>51</v>
      </c>
      <c r="C40" s="13" t="s">
        <v>24</v>
      </c>
      <c r="D40" s="48"/>
      <c r="E40" s="48"/>
      <c r="F40" s="48"/>
      <c r="G40" s="48"/>
      <c r="H40" s="69"/>
      <c r="I40" s="48"/>
      <c r="J40" s="48">
        <v>30</v>
      </c>
      <c r="K40" s="48"/>
      <c r="L40" s="48"/>
      <c r="M40" s="69">
        <v>3</v>
      </c>
      <c r="N40" s="50"/>
      <c r="O40" s="50"/>
      <c r="P40" s="50"/>
      <c r="Q40" s="50"/>
      <c r="R40" s="49"/>
      <c r="S40" s="50"/>
      <c r="T40" s="50"/>
      <c r="U40" s="50"/>
      <c r="V40" s="50"/>
      <c r="W40" s="49"/>
      <c r="X40" s="51"/>
      <c r="Y40" s="51"/>
      <c r="Z40" s="51"/>
      <c r="AA40" s="51"/>
      <c r="AB40" s="49"/>
      <c r="AC40" s="51"/>
      <c r="AD40" s="51"/>
      <c r="AE40" s="51"/>
      <c r="AF40" s="51"/>
      <c r="AG40" s="49"/>
      <c r="AH40" s="24">
        <f>AI40+AJ40+AL40</f>
        <v>30</v>
      </c>
      <c r="AI40" s="25">
        <f t="shared" si="8"/>
        <v>0</v>
      </c>
      <c r="AJ40" s="25">
        <f t="shared" si="8"/>
        <v>30</v>
      </c>
      <c r="AK40" s="25">
        <f t="shared" si="8"/>
        <v>0</v>
      </c>
      <c r="AL40" s="25">
        <f t="shared" si="8"/>
        <v>0</v>
      </c>
      <c r="AM40" s="26">
        <f t="shared" si="8"/>
        <v>3</v>
      </c>
      <c r="AN40" s="77">
        <v>1.2</v>
      </c>
      <c r="AO40" s="77">
        <v>0.6</v>
      </c>
      <c r="AP40" s="78">
        <v>2.4</v>
      </c>
    </row>
    <row r="41" spans="1:42" ht="20.100000000000001" customHeight="1" x14ac:dyDescent="0.2">
      <c r="A41" s="94" t="s">
        <v>94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  <c r="AH41" s="34">
        <f>SUM(AH42:AH45)</f>
        <v>135</v>
      </c>
      <c r="AI41" s="62">
        <f t="shared" ref="AI41:AM41" si="9">SUM(AI42:AI45)</f>
        <v>75</v>
      </c>
      <c r="AJ41" s="62">
        <f t="shared" si="9"/>
        <v>60</v>
      </c>
      <c r="AK41" s="62">
        <f t="shared" si="9"/>
        <v>0</v>
      </c>
      <c r="AL41" s="62">
        <f t="shared" si="9"/>
        <v>0</v>
      </c>
      <c r="AM41" s="63">
        <f t="shared" si="9"/>
        <v>13</v>
      </c>
      <c r="AN41" s="75">
        <f>SUM(AN42:AN45)</f>
        <v>5.3999999999999995</v>
      </c>
      <c r="AO41" s="75">
        <f>SUM(AO42:AO45)</f>
        <v>2.4</v>
      </c>
      <c r="AP41" s="76">
        <f>AN41+AO41</f>
        <v>7.7999999999999989</v>
      </c>
    </row>
    <row r="42" spans="1:42" ht="20.100000000000001" customHeight="1" x14ac:dyDescent="0.2">
      <c r="A42" s="12">
        <v>1</v>
      </c>
      <c r="B42" s="45" t="s">
        <v>52</v>
      </c>
      <c r="C42" s="13" t="s">
        <v>25</v>
      </c>
      <c r="D42" s="48">
        <v>30</v>
      </c>
      <c r="E42" s="48">
        <v>30</v>
      </c>
      <c r="F42" s="48"/>
      <c r="G42" s="48"/>
      <c r="H42" s="49">
        <v>5</v>
      </c>
      <c r="I42" s="48"/>
      <c r="J42" s="48"/>
      <c r="K42" s="48"/>
      <c r="L42" s="48"/>
      <c r="M42" s="49"/>
      <c r="N42" s="50"/>
      <c r="O42" s="50"/>
      <c r="P42" s="50"/>
      <c r="Q42" s="50"/>
      <c r="R42" s="49"/>
      <c r="S42" s="50"/>
      <c r="T42" s="50"/>
      <c r="U42" s="50"/>
      <c r="V42" s="50"/>
      <c r="W42" s="49"/>
      <c r="X42" s="51"/>
      <c r="Y42" s="51"/>
      <c r="Z42" s="51"/>
      <c r="AA42" s="51"/>
      <c r="AB42" s="49"/>
      <c r="AC42" s="51"/>
      <c r="AD42" s="51"/>
      <c r="AE42" s="51"/>
      <c r="AF42" s="51"/>
      <c r="AG42" s="49"/>
      <c r="AH42" s="24">
        <f t="shared" si="2"/>
        <v>60</v>
      </c>
      <c r="AI42" s="25">
        <f t="shared" ref="AI42:AM45" si="10">D42+I42+N42+S42+X42+AC42</f>
        <v>30</v>
      </c>
      <c r="AJ42" s="25">
        <f t="shared" si="10"/>
        <v>30</v>
      </c>
      <c r="AK42" s="25">
        <f t="shared" si="10"/>
        <v>0</v>
      </c>
      <c r="AL42" s="25">
        <f t="shared" si="10"/>
        <v>0</v>
      </c>
      <c r="AM42" s="26">
        <f t="shared" si="10"/>
        <v>5</v>
      </c>
      <c r="AN42" s="77">
        <v>2.4</v>
      </c>
      <c r="AO42" s="77">
        <v>0.6</v>
      </c>
      <c r="AP42" s="78">
        <f>AO42+AN42</f>
        <v>3</v>
      </c>
    </row>
    <row r="43" spans="1:42" ht="20.100000000000001" customHeight="1" x14ac:dyDescent="0.2">
      <c r="A43" s="12">
        <v>2</v>
      </c>
      <c r="B43" s="45" t="s">
        <v>53</v>
      </c>
      <c r="C43" s="13" t="s">
        <v>24</v>
      </c>
      <c r="D43" s="48"/>
      <c r="E43" s="48"/>
      <c r="F43" s="48"/>
      <c r="G43" s="48"/>
      <c r="H43" s="49"/>
      <c r="I43" s="48"/>
      <c r="J43" s="48"/>
      <c r="K43" s="48"/>
      <c r="L43" s="48"/>
      <c r="M43" s="49"/>
      <c r="N43" s="50">
        <v>15</v>
      </c>
      <c r="O43" s="50">
        <v>15</v>
      </c>
      <c r="P43" s="50"/>
      <c r="Q43" s="50"/>
      <c r="R43" s="49">
        <v>3</v>
      </c>
      <c r="S43" s="50"/>
      <c r="T43" s="50"/>
      <c r="U43" s="50"/>
      <c r="V43" s="50"/>
      <c r="W43" s="49"/>
      <c r="X43" s="51"/>
      <c r="Y43" s="51"/>
      <c r="Z43" s="51"/>
      <c r="AA43" s="51"/>
      <c r="AB43" s="49"/>
      <c r="AC43" s="51"/>
      <c r="AD43" s="51"/>
      <c r="AE43" s="51"/>
      <c r="AF43" s="51"/>
      <c r="AG43" s="49"/>
      <c r="AH43" s="24">
        <f t="shared" si="2"/>
        <v>30</v>
      </c>
      <c r="AI43" s="25">
        <f t="shared" si="10"/>
        <v>15</v>
      </c>
      <c r="AJ43" s="25">
        <f t="shared" si="10"/>
        <v>15</v>
      </c>
      <c r="AK43" s="25">
        <f t="shared" si="10"/>
        <v>0</v>
      </c>
      <c r="AL43" s="25">
        <f t="shared" si="10"/>
        <v>0</v>
      </c>
      <c r="AM43" s="26">
        <f t="shared" si="10"/>
        <v>3</v>
      </c>
      <c r="AN43" s="77">
        <v>1.2</v>
      </c>
      <c r="AO43" s="77">
        <v>0.6</v>
      </c>
      <c r="AP43" s="78">
        <f>AO43+AN43</f>
        <v>1.7999999999999998</v>
      </c>
    </row>
    <row r="44" spans="1:42" ht="20.100000000000001" customHeight="1" x14ac:dyDescent="0.2">
      <c r="A44" s="12">
        <v>3</v>
      </c>
      <c r="B44" s="45" t="s">
        <v>54</v>
      </c>
      <c r="C44" s="13" t="s">
        <v>24</v>
      </c>
      <c r="D44" s="48"/>
      <c r="E44" s="48"/>
      <c r="F44" s="48"/>
      <c r="G44" s="48"/>
      <c r="H44" s="49"/>
      <c r="I44" s="48">
        <v>15</v>
      </c>
      <c r="J44" s="48"/>
      <c r="K44" s="48"/>
      <c r="L44" s="48"/>
      <c r="M44" s="49">
        <v>2</v>
      </c>
      <c r="N44" s="50"/>
      <c r="O44" s="50"/>
      <c r="P44" s="50"/>
      <c r="Q44" s="50"/>
      <c r="R44" s="49"/>
      <c r="S44" s="50"/>
      <c r="T44" s="50"/>
      <c r="U44" s="50"/>
      <c r="V44" s="50"/>
      <c r="W44" s="49"/>
      <c r="X44" s="51"/>
      <c r="Y44" s="51"/>
      <c r="Z44" s="51"/>
      <c r="AA44" s="51"/>
      <c r="AB44" s="49"/>
      <c r="AC44" s="51"/>
      <c r="AD44" s="51"/>
      <c r="AE44" s="51"/>
      <c r="AF44" s="51"/>
      <c r="AG44" s="49"/>
      <c r="AH44" s="24">
        <f t="shared" si="2"/>
        <v>15</v>
      </c>
      <c r="AI44" s="25">
        <f t="shared" si="10"/>
        <v>15</v>
      </c>
      <c r="AJ44" s="25">
        <f t="shared" si="10"/>
        <v>0</v>
      </c>
      <c r="AK44" s="25">
        <f t="shared" si="10"/>
        <v>0</v>
      </c>
      <c r="AL44" s="25">
        <f t="shared" si="10"/>
        <v>0</v>
      </c>
      <c r="AM44" s="26">
        <f t="shared" si="10"/>
        <v>2</v>
      </c>
      <c r="AN44" s="77">
        <v>0.6</v>
      </c>
      <c r="AO44" s="77">
        <v>0.6</v>
      </c>
      <c r="AP44" s="78">
        <f>AO44+AN44</f>
        <v>1.2</v>
      </c>
    </row>
    <row r="45" spans="1:42" ht="20.100000000000001" customHeight="1" x14ac:dyDescent="0.2">
      <c r="A45" s="12">
        <v>4</v>
      </c>
      <c r="B45" s="45" t="s">
        <v>86</v>
      </c>
      <c r="C45" s="13" t="s">
        <v>24</v>
      </c>
      <c r="D45" s="48"/>
      <c r="E45" s="48"/>
      <c r="F45" s="48"/>
      <c r="G45" s="48"/>
      <c r="H45" s="49"/>
      <c r="I45" s="48">
        <v>15</v>
      </c>
      <c r="J45" s="48">
        <v>15</v>
      </c>
      <c r="K45" s="48"/>
      <c r="L45" s="48"/>
      <c r="M45" s="49">
        <v>3</v>
      </c>
      <c r="N45" s="50"/>
      <c r="O45" s="50"/>
      <c r="P45" s="50"/>
      <c r="Q45" s="50"/>
      <c r="R45" s="49"/>
      <c r="S45" s="50"/>
      <c r="T45" s="50"/>
      <c r="U45" s="50"/>
      <c r="V45" s="50"/>
      <c r="W45" s="49"/>
      <c r="X45" s="51"/>
      <c r="Y45" s="51"/>
      <c r="Z45" s="51"/>
      <c r="AA45" s="51"/>
      <c r="AB45" s="49"/>
      <c r="AC45" s="51"/>
      <c r="AD45" s="51"/>
      <c r="AE45" s="51"/>
      <c r="AF45" s="51"/>
      <c r="AG45" s="49"/>
      <c r="AH45" s="24">
        <f t="shared" si="2"/>
        <v>30</v>
      </c>
      <c r="AI45" s="25">
        <f t="shared" si="10"/>
        <v>15</v>
      </c>
      <c r="AJ45" s="25">
        <f t="shared" si="10"/>
        <v>15</v>
      </c>
      <c r="AK45" s="25">
        <f t="shared" si="10"/>
        <v>0</v>
      </c>
      <c r="AL45" s="25">
        <f t="shared" si="10"/>
        <v>0</v>
      </c>
      <c r="AM45" s="26">
        <f t="shared" si="10"/>
        <v>3</v>
      </c>
      <c r="AN45" s="77">
        <v>1.2</v>
      </c>
      <c r="AO45" s="77">
        <v>0.6</v>
      </c>
      <c r="AP45" s="78">
        <f>AO45+AN45</f>
        <v>1.7999999999999998</v>
      </c>
    </row>
    <row r="46" spans="1:42" ht="20.100000000000001" customHeight="1" x14ac:dyDescent="0.2">
      <c r="A46" s="94" t="s">
        <v>95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6"/>
      <c r="AH46" s="34">
        <f>SUM(AH47:AH51)</f>
        <v>135</v>
      </c>
      <c r="AI46" s="62">
        <f t="shared" ref="AI46:AL46" si="11">SUM(AI47:AI51)</f>
        <v>45</v>
      </c>
      <c r="AJ46" s="62">
        <f t="shared" si="11"/>
        <v>75</v>
      </c>
      <c r="AK46" s="62">
        <f t="shared" si="11"/>
        <v>0</v>
      </c>
      <c r="AL46" s="62">
        <f t="shared" si="11"/>
        <v>0</v>
      </c>
      <c r="AM46" s="63">
        <f>SUM(AM47:AM51)</f>
        <v>12</v>
      </c>
      <c r="AN46" s="75">
        <f>SUM(AN47:AN51)</f>
        <v>5.4</v>
      </c>
      <c r="AO46" s="75">
        <f>SUM(AO47:AO51)</f>
        <v>3</v>
      </c>
      <c r="AP46" s="76">
        <f t="shared" ref="AP46:AP51" si="12">AN46+AO46</f>
        <v>8.4</v>
      </c>
    </row>
    <row r="47" spans="1:42" ht="20.100000000000001" customHeight="1" x14ac:dyDescent="0.2">
      <c r="A47" s="12">
        <v>1</v>
      </c>
      <c r="B47" s="45" t="s">
        <v>55</v>
      </c>
      <c r="C47" s="13" t="s">
        <v>24</v>
      </c>
      <c r="D47" s="48">
        <v>15</v>
      </c>
      <c r="E47" s="48"/>
      <c r="F47" s="48"/>
      <c r="G47" s="48"/>
      <c r="H47" s="69">
        <v>2</v>
      </c>
      <c r="I47" s="48"/>
      <c r="J47" s="48"/>
      <c r="K47" s="48"/>
      <c r="L47" s="52"/>
      <c r="M47" s="49"/>
      <c r="N47" s="50"/>
      <c r="O47" s="50"/>
      <c r="P47" s="50"/>
      <c r="Q47" s="50"/>
      <c r="R47" s="69"/>
      <c r="S47" s="50"/>
      <c r="T47" s="50"/>
      <c r="U47" s="50"/>
      <c r="V47" s="53"/>
      <c r="W47" s="49"/>
      <c r="X47" s="51"/>
      <c r="Y47" s="51"/>
      <c r="Z47" s="51"/>
      <c r="AA47" s="51"/>
      <c r="AB47" s="49"/>
      <c r="AC47" s="51"/>
      <c r="AD47" s="51"/>
      <c r="AE47" s="51"/>
      <c r="AF47" s="51"/>
      <c r="AG47" s="49"/>
      <c r="AH47" s="24">
        <f t="shared" si="2"/>
        <v>15</v>
      </c>
      <c r="AI47" s="25">
        <f t="shared" ref="AI47:AM50" si="13">D47+I47+N47+S47+X47+AC47</f>
        <v>15</v>
      </c>
      <c r="AJ47" s="25">
        <f t="shared" si="13"/>
        <v>0</v>
      </c>
      <c r="AK47" s="25">
        <f t="shared" si="13"/>
        <v>0</v>
      </c>
      <c r="AL47" s="25">
        <f t="shared" si="13"/>
        <v>0</v>
      </c>
      <c r="AM47" s="26">
        <f t="shared" si="13"/>
        <v>2</v>
      </c>
      <c r="AN47" s="77">
        <v>0.6</v>
      </c>
      <c r="AO47" s="77">
        <v>0.6</v>
      </c>
      <c r="AP47" s="78">
        <f t="shared" si="12"/>
        <v>1.2</v>
      </c>
    </row>
    <row r="48" spans="1:42" ht="20.100000000000001" customHeight="1" x14ac:dyDescent="0.2">
      <c r="A48" s="12">
        <v>2</v>
      </c>
      <c r="B48" s="45" t="s">
        <v>56</v>
      </c>
      <c r="C48" s="13" t="s">
        <v>24</v>
      </c>
      <c r="D48" s="48"/>
      <c r="E48" s="48"/>
      <c r="F48" s="48"/>
      <c r="G48" s="48"/>
      <c r="H48" s="69"/>
      <c r="I48" s="48"/>
      <c r="J48" s="48"/>
      <c r="K48" s="48"/>
      <c r="L48" s="52"/>
      <c r="M48" s="49"/>
      <c r="N48" s="50"/>
      <c r="O48" s="50"/>
      <c r="P48" s="50"/>
      <c r="Q48" s="50"/>
      <c r="R48" s="49"/>
      <c r="S48" s="50"/>
      <c r="T48" s="50"/>
      <c r="U48" s="50"/>
      <c r="V48" s="53"/>
      <c r="W48" s="49"/>
      <c r="X48" s="51"/>
      <c r="Y48" s="51"/>
      <c r="Z48" s="51"/>
      <c r="AA48" s="51"/>
      <c r="AB48" s="49"/>
      <c r="AC48" s="51"/>
      <c r="AD48" s="51">
        <v>30</v>
      </c>
      <c r="AE48" s="51"/>
      <c r="AF48" s="51"/>
      <c r="AG48" s="49">
        <v>2</v>
      </c>
      <c r="AH48" s="24">
        <f t="shared" si="2"/>
        <v>30</v>
      </c>
      <c r="AI48" s="25">
        <f t="shared" si="13"/>
        <v>0</v>
      </c>
      <c r="AJ48" s="25">
        <f t="shared" si="13"/>
        <v>30</v>
      </c>
      <c r="AK48" s="25">
        <f t="shared" si="13"/>
        <v>0</v>
      </c>
      <c r="AL48" s="25">
        <f t="shared" si="13"/>
        <v>0</v>
      </c>
      <c r="AM48" s="26">
        <f t="shared" si="13"/>
        <v>2</v>
      </c>
      <c r="AN48" s="77">
        <v>1.2</v>
      </c>
      <c r="AO48" s="77">
        <v>0.6</v>
      </c>
      <c r="AP48" s="78">
        <f t="shared" si="12"/>
        <v>1.7999999999999998</v>
      </c>
    </row>
    <row r="49" spans="1:42" ht="20.100000000000001" customHeight="1" x14ac:dyDescent="0.2">
      <c r="A49" s="12">
        <v>3</v>
      </c>
      <c r="B49" s="45" t="s">
        <v>57</v>
      </c>
      <c r="C49" s="13" t="s">
        <v>24</v>
      </c>
      <c r="D49" s="48"/>
      <c r="E49" s="48"/>
      <c r="F49" s="48"/>
      <c r="G49" s="48"/>
      <c r="H49" s="49"/>
      <c r="I49" s="48"/>
      <c r="J49" s="48"/>
      <c r="K49" s="48"/>
      <c r="L49" s="48"/>
      <c r="M49" s="49"/>
      <c r="N49" s="50"/>
      <c r="O49" s="50"/>
      <c r="P49" s="50"/>
      <c r="Q49" s="50"/>
      <c r="R49" s="49"/>
      <c r="S49" s="50"/>
      <c r="T49" s="50">
        <v>15</v>
      </c>
      <c r="U49" s="50"/>
      <c r="V49" s="50"/>
      <c r="W49" s="49">
        <v>2</v>
      </c>
      <c r="X49" s="51"/>
      <c r="Y49" s="51"/>
      <c r="Z49" s="51"/>
      <c r="AA49" s="51"/>
      <c r="AB49" s="49"/>
      <c r="AC49" s="51"/>
      <c r="AD49" s="51"/>
      <c r="AE49" s="51"/>
      <c r="AF49" s="51"/>
      <c r="AG49" s="49"/>
      <c r="AH49" s="24">
        <f t="shared" si="2"/>
        <v>15</v>
      </c>
      <c r="AI49" s="25">
        <f t="shared" si="13"/>
        <v>0</v>
      </c>
      <c r="AJ49" s="25">
        <f t="shared" si="13"/>
        <v>15</v>
      </c>
      <c r="AK49" s="25">
        <f t="shared" si="13"/>
        <v>0</v>
      </c>
      <c r="AL49" s="25">
        <f t="shared" si="13"/>
        <v>0</v>
      </c>
      <c r="AM49" s="26">
        <f t="shared" si="13"/>
        <v>2</v>
      </c>
      <c r="AN49" s="77">
        <v>0.6</v>
      </c>
      <c r="AO49" s="77">
        <v>0.6</v>
      </c>
      <c r="AP49" s="78">
        <f t="shared" si="12"/>
        <v>1.2</v>
      </c>
    </row>
    <row r="50" spans="1:42" ht="20.100000000000001" customHeight="1" x14ac:dyDescent="0.2">
      <c r="A50" s="12">
        <v>4</v>
      </c>
      <c r="B50" s="45" t="s">
        <v>87</v>
      </c>
      <c r="C50" s="13" t="s">
        <v>25</v>
      </c>
      <c r="D50" s="48"/>
      <c r="E50" s="48"/>
      <c r="F50" s="48"/>
      <c r="G50" s="48"/>
      <c r="H50" s="69"/>
      <c r="I50" s="48"/>
      <c r="J50" s="48"/>
      <c r="K50" s="48"/>
      <c r="L50" s="48"/>
      <c r="M50" s="69"/>
      <c r="N50" s="50"/>
      <c r="O50" s="50"/>
      <c r="P50" s="50"/>
      <c r="Q50" s="50"/>
      <c r="R50" s="69"/>
      <c r="S50" s="50">
        <v>30</v>
      </c>
      <c r="T50" s="50">
        <v>15</v>
      </c>
      <c r="U50" s="50"/>
      <c r="V50" s="50"/>
      <c r="W50" s="69">
        <v>3</v>
      </c>
      <c r="X50" s="51"/>
      <c r="Y50" s="51"/>
      <c r="Z50" s="51"/>
      <c r="AA50" s="51"/>
      <c r="AB50" s="69"/>
      <c r="AC50" s="51"/>
      <c r="AD50" s="51"/>
      <c r="AE50" s="51"/>
      <c r="AF50" s="51"/>
      <c r="AG50" s="69"/>
      <c r="AH50" s="24">
        <f t="shared" si="2"/>
        <v>45</v>
      </c>
      <c r="AI50" s="27">
        <f t="shared" si="13"/>
        <v>30</v>
      </c>
      <c r="AJ50" s="27">
        <f t="shared" si="13"/>
        <v>15</v>
      </c>
      <c r="AK50" s="25">
        <f t="shared" si="13"/>
        <v>0</v>
      </c>
      <c r="AL50" s="27">
        <f t="shared" si="13"/>
        <v>0</v>
      </c>
      <c r="AM50" s="23">
        <f t="shared" si="13"/>
        <v>3</v>
      </c>
      <c r="AN50" s="77">
        <v>1.8</v>
      </c>
      <c r="AO50" s="77">
        <v>0.6</v>
      </c>
      <c r="AP50" s="78">
        <f t="shared" si="12"/>
        <v>2.4</v>
      </c>
    </row>
    <row r="51" spans="1:42" ht="20.100000000000001" customHeight="1" x14ac:dyDescent="0.2">
      <c r="A51" s="12">
        <v>5</v>
      </c>
      <c r="B51" s="45" t="s">
        <v>58</v>
      </c>
      <c r="C51" s="13" t="s">
        <v>24</v>
      </c>
      <c r="D51" s="48"/>
      <c r="E51" s="48"/>
      <c r="F51" s="48"/>
      <c r="G51" s="48"/>
      <c r="H51" s="69"/>
      <c r="I51" s="48"/>
      <c r="J51" s="48"/>
      <c r="K51" s="48"/>
      <c r="L51" s="48"/>
      <c r="M51" s="69"/>
      <c r="N51" s="50"/>
      <c r="O51" s="50"/>
      <c r="P51" s="50"/>
      <c r="Q51" s="50"/>
      <c r="R51" s="69"/>
      <c r="S51" s="50"/>
      <c r="T51" s="50"/>
      <c r="U51" s="50"/>
      <c r="V51" s="50"/>
      <c r="W51" s="69"/>
      <c r="X51" s="51">
        <v>15</v>
      </c>
      <c r="Y51" s="51">
        <v>15</v>
      </c>
      <c r="Z51" s="51"/>
      <c r="AA51" s="51"/>
      <c r="AB51" s="69">
        <v>3</v>
      </c>
      <c r="AC51" s="51"/>
      <c r="AD51" s="51"/>
      <c r="AE51" s="51"/>
      <c r="AF51" s="51"/>
      <c r="AG51" s="69"/>
      <c r="AH51" s="24">
        <v>30</v>
      </c>
      <c r="AI51" s="27">
        <v>0</v>
      </c>
      <c r="AJ51" s="27">
        <v>15</v>
      </c>
      <c r="AK51" s="25">
        <v>0</v>
      </c>
      <c r="AL51" s="27">
        <v>0</v>
      </c>
      <c r="AM51" s="23">
        <f>SUM(H51+M51+R51+W51+AB51+AG51)</f>
        <v>3</v>
      </c>
      <c r="AN51" s="77">
        <v>1.2</v>
      </c>
      <c r="AO51" s="77">
        <v>0.6</v>
      </c>
      <c r="AP51" s="78">
        <f t="shared" si="12"/>
        <v>1.7999999999999998</v>
      </c>
    </row>
    <row r="52" spans="1:42" ht="20.100000000000001" customHeight="1" x14ac:dyDescent="0.2">
      <c r="A52" s="94" t="s">
        <v>96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6"/>
      <c r="AH52" s="34">
        <f>SUM(AH53:AH55)</f>
        <v>90</v>
      </c>
      <c r="AI52" s="62">
        <f t="shared" ref="AI52:AM52" si="14">SUM(AI53:AI55)</f>
        <v>30</v>
      </c>
      <c r="AJ52" s="62">
        <f t="shared" si="14"/>
        <v>60</v>
      </c>
      <c r="AK52" s="62">
        <f t="shared" si="14"/>
        <v>0</v>
      </c>
      <c r="AL52" s="62">
        <f t="shared" si="14"/>
        <v>0</v>
      </c>
      <c r="AM52" s="63">
        <f t="shared" si="14"/>
        <v>8</v>
      </c>
      <c r="AN52" s="75">
        <f>SUM(AN53:AN55)</f>
        <v>3.5999999999999996</v>
      </c>
      <c r="AO52" s="75">
        <v>1.8</v>
      </c>
      <c r="AP52" s="76">
        <f>AN52+AO52</f>
        <v>5.3999999999999995</v>
      </c>
    </row>
    <row r="53" spans="1:42" ht="20.100000000000001" customHeight="1" x14ac:dyDescent="0.2">
      <c r="A53" s="12">
        <v>1</v>
      </c>
      <c r="B53" s="45" t="s">
        <v>59</v>
      </c>
      <c r="C53" s="13" t="s">
        <v>24</v>
      </c>
      <c r="D53" s="48"/>
      <c r="E53" s="48"/>
      <c r="F53" s="48"/>
      <c r="G53" s="48"/>
      <c r="H53" s="69"/>
      <c r="I53" s="48"/>
      <c r="J53" s="48"/>
      <c r="K53" s="48"/>
      <c r="L53" s="52"/>
      <c r="M53" s="49"/>
      <c r="N53" s="50"/>
      <c r="O53" s="50">
        <v>30</v>
      </c>
      <c r="P53" s="50"/>
      <c r="Q53" s="50"/>
      <c r="R53" s="69">
        <v>2</v>
      </c>
      <c r="S53" s="50"/>
      <c r="T53" s="50"/>
      <c r="U53" s="50"/>
      <c r="V53" s="53"/>
      <c r="W53" s="49"/>
      <c r="X53" s="51"/>
      <c r="Y53" s="51"/>
      <c r="Z53" s="51"/>
      <c r="AA53" s="51"/>
      <c r="AB53" s="49"/>
      <c r="AC53" s="51"/>
      <c r="AD53" s="51"/>
      <c r="AE53" s="51"/>
      <c r="AF53" s="51"/>
      <c r="AG53" s="49"/>
      <c r="AH53" s="17">
        <f t="shared" ref="AH53:AH58" si="15">AI53+AJ53+AL53</f>
        <v>30</v>
      </c>
      <c r="AI53" s="25">
        <f t="shared" ref="AI53:AM58" si="16">D53+I53+N53+S53+X53+AC53</f>
        <v>0</v>
      </c>
      <c r="AJ53" s="25">
        <f t="shared" si="16"/>
        <v>30</v>
      </c>
      <c r="AK53" s="25">
        <f t="shared" si="16"/>
        <v>0</v>
      </c>
      <c r="AL53" s="25">
        <f t="shared" si="16"/>
        <v>0</v>
      </c>
      <c r="AM53" s="26">
        <f t="shared" si="16"/>
        <v>2</v>
      </c>
      <c r="AN53" s="77">
        <v>1.2</v>
      </c>
      <c r="AO53" s="77">
        <v>0.6</v>
      </c>
      <c r="AP53" s="78">
        <f t="shared" ref="AP53:AP58" si="17">AN53+AO53</f>
        <v>1.7999999999999998</v>
      </c>
    </row>
    <row r="54" spans="1:42" ht="20.100000000000001" customHeight="1" x14ac:dyDescent="0.2">
      <c r="A54" s="12">
        <v>2</v>
      </c>
      <c r="B54" s="45" t="s">
        <v>60</v>
      </c>
      <c r="C54" s="13" t="s">
        <v>24</v>
      </c>
      <c r="D54" s="48"/>
      <c r="E54" s="48"/>
      <c r="F54" s="48"/>
      <c r="G54" s="48"/>
      <c r="H54" s="69"/>
      <c r="I54" s="48"/>
      <c r="J54" s="48"/>
      <c r="K54" s="48"/>
      <c r="L54" s="52"/>
      <c r="M54" s="49"/>
      <c r="N54" s="50"/>
      <c r="O54" s="50"/>
      <c r="P54" s="50"/>
      <c r="Q54" s="50"/>
      <c r="R54" s="69"/>
      <c r="S54" s="50"/>
      <c r="T54" s="50">
        <v>30</v>
      </c>
      <c r="U54" s="50"/>
      <c r="V54" s="53"/>
      <c r="W54" s="49">
        <v>3</v>
      </c>
      <c r="X54" s="51"/>
      <c r="Y54" s="51"/>
      <c r="Z54" s="51"/>
      <c r="AA54" s="51"/>
      <c r="AB54" s="49"/>
      <c r="AC54" s="51"/>
      <c r="AD54" s="51"/>
      <c r="AE54" s="51"/>
      <c r="AF54" s="51"/>
      <c r="AG54" s="49"/>
      <c r="AH54" s="17">
        <f t="shared" si="15"/>
        <v>30</v>
      </c>
      <c r="AI54" s="25">
        <f t="shared" si="16"/>
        <v>0</v>
      </c>
      <c r="AJ54" s="25">
        <f t="shared" si="16"/>
        <v>30</v>
      </c>
      <c r="AK54" s="25">
        <f t="shared" si="16"/>
        <v>0</v>
      </c>
      <c r="AL54" s="25">
        <f t="shared" si="16"/>
        <v>0</v>
      </c>
      <c r="AM54" s="26">
        <f t="shared" si="16"/>
        <v>3</v>
      </c>
      <c r="AN54" s="77">
        <v>1.2</v>
      </c>
      <c r="AO54" s="77">
        <v>0.6</v>
      </c>
      <c r="AP54" s="78">
        <f t="shared" si="17"/>
        <v>1.7999999999999998</v>
      </c>
    </row>
    <row r="55" spans="1:42" ht="20.100000000000001" customHeight="1" x14ac:dyDescent="0.2">
      <c r="A55" s="12">
        <v>3</v>
      </c>
      <c r="B55" s="45" t="s">
        <v>61</v>
      </c>
      <c r="C55" s="13" t="s">
        <v>24</v>
      </c>
      <c r="D55" s="48"/>
      <c r="E55" s="48"/>
      <c r="F55" s="48"/>
      <c r="G55" s="48"/>
      <c r="H55" s="49"/>
      <c r="I55" s="48"/>
      <c r="J55" s="48"/>
      <c r="K55" s="48"/>
      <c r="L55" s="48"/>
      <c r="M55" s="49"/>
      <c r="N55" s="50"/>
      <c r="O55" s="50"/>
      <c r="P55" s="50"/>
      <c r="Q55" s="50"/>
      <c r="R55" s="49"/>
      <c r="S55" s="50"/>
      <c r="T55" s="50"/>
      <c r="U55" s="50"/>
      <c r="V55" s="50"/>
      <c r="W55" s="49"/>
      <c r="X55" s="51"/>
      <c r="Y55" s="51"/>
      <c r="Z55" s="51"/>
      <c r="AA55" s="51"/>
      <c r="AB55" s="49"/>
      <c r="AC55" s="51">
        <v>30</v>
      </c>
      <c r="AD55" s="51"/>
      <c r="AE55" s="51"/>
      <c r="AF55" s="51"/>
      <c r="AG55" s="49">
        <v>3</v>
      </c>
      <c r="AH55" s="17">
        <f t="shared" si="15"/>
        <v>30</v>
      </c>
      <c r="AI55" s="25">
        <f t="shared" si="16"/>
        <v>30</v>
      </c>
      <c r="AJ55" s="25">
        <f t="shared" si="16"/>
        <v>0</v>
      </c>
      <c r="AK55" s="25">
        <f t="shared" si="16"/>
        <v>0</v>
      </c>
      <c r="AL55" s="25">
        <f t="shared" si="16"/>
        <v>0</v>
      </c>
      <c r="AM55" s="26">
        <f t="shared" si="16"/>
        <v>3</v>
      </c>
      <c r="AN55" s="77">
        <v>1.2</v>
      </c>
      <c r="AO55" s="77">
        <v>0.6</v>
      </c>
      <c r="AP55" s="78">
        <f t="shared" si="17"/>
        <v>1.7999999999999998</v>
      </c>
    </row>
    <row r="56" spans="1:42" ht="20.100000000000001" customHeight="1" x14ac:dyDescent="0.2">
      <c r="A56" s="88" t="s">
        <v>62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30">
        <f>SUM(AH57:AH58)</f>
        <v>60</v>
      </c>
      <c r="AI56" s="30">
        <f t="shared" ref="AI56:AM56" si="18">SUM(AI57:AI58)</f>
        <v>0</v>
      </c>
      <c r="AJ56" s="30">
        <f t="shared" si="18"/>
        <v>60</v>
      </c>
      <c r="AK56" s="30">
        <f t="shared" si="18"/>
        <v>0</v>
      </c>
      <c r="AL56" s="30">
        <f t="shared" si="18"/>
        <v>0</v>
      </c>
      <c r="AM56" s="64">
        <f t="shared" si="18"/>
        <v>4</v>
      </c>
      <c r="AN56" s="73">
        <v>2.4</v>
      </c>
      <c r="AO56" s="73">
        <v>1.2</v>
      </c>
      <c r="AP56" s="74">
        <f>AN56+AO56</f>
        <v>3.5999999999999996</v>
      </c>
    </row>
    <row r="57" spans="1:42" ht="20.100000000000001" customHeight="1" x14ac:dyDescent="0.2">
      <c r="A57" s="12">
        <v>1</v>
      </c>
      <c r="B57" s="45" t="s">
        <v>63</v>
      </c>
      <c r="C57" s="13" t="s">
        <v>24</v>
      </c>
      <c r="D57" s="48"/>
      <c r="E57" s="48"/>
      <c r="F57" s="48"/>
      <c r="G57" s="48"/>
      <c r="H57" s="69"/>
      <c r="I57" s="48"/>
      <c r="J57" s="48"/>
      <c r="K57" s="48"/>
      <c r="L57" s="52"/>
      <c r="M57" s="49"/>
      <c r="N57" s="50"/>
      <c r="O57" s="50"/>
      <c r="P57" s="50"/>
      <c r="Q57" s="50"/>
      <c r="R57" s="69"/>
      <c r="S57" s="50"/>
      <c r="T57" s="50"/>
      <c r="U57" s="50"/>
      <c r="V57" s="53"/>
      <c r="W57" s="49"/>
      <c r="X57" s="51"/>
      <c r="Y57" s="51"/>
      <c r="Z57" s="51"/>
      <c r="AA57" s="51"/>
      <c r="AB57" s="49"/>
      <c r="AC57" s="51"/>
      <c r="AD57" s="51">
        <v>30</v>
      </c>
      <c r="AE57" s="51"/>
      <c r="AF57" s="51"/>
      <c r="AG57" s="49">
        <v>2</v>
      </c>
      <c r="AH57" s="17">
        <f t="shared" si="15"/>
        <v>30</v>
      </c>
      <c r="AI57" s="25">
        <f>D57+I57+N57+S57+X57+AC57</f>
        <v>0</v>
      </c>
      <c r="AJ57" s="25">
        <f>E57+J57+O57+T57+Y57+AD57</f>
        <v>30</v>
      </c>
      <c r="AK57" s="25">
        <f t="shared" si="16"/>
        <v>0</v>
      </c>
      <c r="AL57" s="25">
        <f t="shared" si="16"/>
        <v>0</v>
      </c>
      <c r="AM57" s="26">
        <f>H57+M57+R57+W57+AB57+AG57</f>
        <v>2</v>
      </c>
      <c r="AN57" s="77">
        <v>1.2</v>
      </c>
      <c r="AO57" s="77">
        <v>0.6</v>
      </c>
      <c r="AP57" s="78">
        <f>AN57+AO57</f>
        <v>1.7999999999999998</v>
      </c>
    </row>
    <row r="58" spans="1:42" ht="20.100000000000001" customHeight="1" x14ac:dyDescent="0.2">
      <c r="A58" s="12">
        <v>2</v>
      </c>
      <c r="B58" s="44" t="s">
        <v>64</v>
      </c>
      <c r="C58" s="13" t="s">
        <v>24</v>
      </c>
      <c r="D58" s="48"/>
      <c r="E58" s="48"/>
      <c r="F58" s="48"/>
      <c r="G58" s="48"/>
      <c r="H58" s="49"/>
      <c r="I58" s="48"/>
      <c r="J58" s="48"/>
      <c r="K58" s="48"/>
      <c r="L58" s="48"/>
      <c r="M58" s="49"/>
      <c r="N58" s="50"/>
      <c r="O58" s="50"/>
      <c r="P58" s="50"/>
      <c r="Q58" s="50"/>
      <c r="R58" s="49"/>
      <c r="S58" s="50"/>
      <c r="T58" s="50"/>
      <c r="U58" s="50"/>
      <c r="V58" s="50"/>
      <c r="W58" s="49"/>
      <c r="X58" s="51"/>
      <c r="Y58" s="51"/>
      <c r="Z58" s="51"/>
      <c r="AA58" s="51"/>
      <c r="AB58" s="49"/>
      <c r="AC58" s="51"/>
      <c r="AD58" s="51">
        <v>30</v>
      </c>
      <c r="AE58" s="51"/>
      <c r="AF58" s="51"/>
      <c r="AG58" s="49">
        <v>2</v>
      </c>
      <c r="AH58" s="17">
        <f t="shared" si="15"/>
        <v>30</v>
      </c>
      <c r="AI58" s="25">
        <f>D58+I58+N58+S58+X58+AC58</f>
        <v>0</v>
      </c>
      <c r="AJ58" s="25">
        <f>E58+J58+O58+T58+Y58+AD58</f>
        <v>30</v>
      </c>
      <c r="AK58" s="25">
        <f t="shared" si="16"/>
        <v>0</v>
      </c>
      <c r="AL58" s="25">
        <f t="shared" si="16"/>
        <v>0</v>
      </c>
      <c r="AM58" s="26">
        <f>H58+M58+R58+W58+AB58+AG58</f>
        <v>2</v>
      </c>
      <c r="AN58" s="77">
        <v>1.2</v>
      </c>
      <c r="AO58" s="77">
        <v>0.6</v>
      </c>
      <c r="AP58" s="78">
        <f t="shared" si="17"/>
        <v>1.7999999999999998</v>
      </c>
    </row>
    <row r="59" spans="1:42" ht="20.100000000000001" customHeight="1" x14ac:dyDescent="0.2">
      <c r="A59" s="88" t="s">
        <v>97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31"/>
      <c r="AG59" s="32"/>
      <c r="AH59" s="30">
        <f>SUM(AH60:AH63)</f>
        <v>135</v>
      </c>
      <c r="AI59" s="30">
        <f t="shared" ref="AI59:AM59" si="19">SUM(AI60:AI63)</f>
        <v>0</v>
      </c>
      <c r="AJ59" s="30">
        <f t="shared" si="19"/>
        <v>135</v>
      </c>
      <c r="AK59" s="30">
        <f t="shared" si="19"/>
        <v>0</v>
      </c>
      <c r="AL59" s="30">
        <f t="shared" si="19"/>
        <v>0</v>
      </c>
      <c r="AM59" s="64">
        <f t="shared" si="19"/>
        <v>12</v>
      </c>
      <c r="AN59" s="73">
        <f>SUM(AN63,AN62,AN61,AN60)</f>
        <v>5.3999999999999995</v>
      </c>
      <c r="AO59" s="73">
        <f>SUM(AO63,AO62,AO61,AO60)</f>
        <v>3</v>
      </c>
      <c r="AP59" s="74">
        <f>SUM(AP63,AP62,AP61,AP60)</f>
        <v>8.3999999999999986</v>
      </c>
    </row>
    <row r="60" spans="1:42" ht="20.100000000000001" customHeight="1" x14ac:dyDescent="0.2">
      <c r="A60" s="12">
        <v>1</v>
      </c>
      <c r="B60" s="45" t="s">
        <v>26</v>
      </c>
      <c r="C60" s="13" t="s">
        <v>24</v>
      </c>
      <c r="D60" s="48"/>
      <c r="E60" s="48">
        <v>15</v>
      </c>
      <c r="F60" s="48"/>
      <c r="G60" s="48"/>
      <c r="H60" s="49">
        <v>2</v>
      </c>
      <c r="I60" s="48"/>
      <c r="J60" s="48"/>
      <c r="K60" s="48"/>
      <c r="L60" s="48"/>
      <c r="M60" s="49"/>
      <c r="N60" s="50"/>
      <c r="O60" s="50"/>
      <c r="P60" s="50"/>
      <c r="Q60" s="50"/>
      <c r="R60" s="49"/>
      <c r="S60" s="50"/>
      <c r="T60" s="50"/>
      <c r="U60" s="50"/>
      <c r="V60" s="50"/>
      <c r="W60" s="49"/>
      <c r="X60" s="51"/>
      <c r="Y60" s="51"/>
      <c r="Z60" s="51"/>
      <c r="AA60" s="51"/>
      <c r="AB60" s="49"/>
      <c r="AC60" s="51"/>
      <c r="AD60" s="51"/>
      <c r="AE60" s="51"/>
      <c r="AF60" s="51"/>
      <c r="AG60" s="49"/>
      <c r="AH60" s="17">
        <v>15</v>
      </c>
      <c r="AI60" s="25">
        <v>0</v>
      </c>
      <c r="AJ60" s="25">
        <v>15</v>
      </c>
      <c r="AK60" s="25">
        <v>0</v>
      </c>
      <c r="AL60" s="25">
        <v>0</v>
      </c>
      <c r="AM60" s="26">
        <f>SUM(H60)</f>
        <v>2</v>
      </c>
      <c r="AN60" s="77">
        <v>0.6</v>
      </c>
      <c r="AO60" s="77">
        <v>0.6</v>
      </c>
      <c r="AP60" s="78">
        <f>SUM(AO60,AN60)</f>
        <v>1.2</v>
      </c>
    </row>
    <row r="61" spans="1:42" ht="20.100000000000001" customHeight="1" x14ac:dyDescent="0.2">
      <c r="A61" s="12">
        <v>2</v>
      </c>
      <c r="B61" s="45" t="s">
        <v>65</v>
      </c>
      <c r="C61" s="13" t="s">
        <v>24</v>
      </c>
      <c r="D61" s="48"/>
      <c r="E61" s="48"/>
      <c r="F61" s="48"/>
      <c r="G61" s="48"/>
      <c r="H61" s="49"/>
      <c r="I61" s="48"/>
      <c r="J61" s="48"/>
      <c r="K61" s="48"/>
      <c r="L61" s="48"/>
      <c r="M61" s="49"/>
      <c r="N61" s="50"/>
      <c r="O61" s="50"/>
      <c r="P61" s="50"/>
      <c r="Q61" s="50"/>
      <c r="R61" s="49"/>
      <c r="S61" s="50"/>
      <c r="T61" s="50">
        <v>30</v>
      </c>
      <c r="U61" s="50"/>
      <c r="V61" s="50"/>
      <c r="W61" s="49">
        <v>3</v>
      </c>
      <c r="X61" s="51"/>
      <c r="Y61" s="51"/>
      <c r="Z61" s="51"/>
      <c r="AA61" s="51"/>
      <c r="AB61" s="49"/>
      <c r="AC61" s="51"/>
      <c r="AD61" s="51"/>
      <c r="AE61" s="51"/>
      <c r="AF61" s="51"/>
      <c r="AG61" s="49"/>
      <c r="AH61" s="17">
        <v>30</v>
      </c>
      <c r="AI61" s="25">
        <v>0</v>
      </c>
      <c r="AJ61" s="25">
        <v>30</v>
      </c>
      <c r="AK61" s="25">
        <v>0</v>
      </c>
      <c r="AL61" s="25">
        <v>0</v>
      </c>
      <c r="AM61" s="26">
        <f>SUM(W61)</f>
        <v>3</v>
      </c>
      <c r="AN61" s="77">
        <v>1.2</v>
      </c>
      <c r="AO61" s="77">
        <v>0.6</v>
      </c>
      <c r="AP61" s="78">
        <f>SUM(AN61,AO61)</f>
        <v>1.7999999999999998</v>
      </c>
    </row>
    <row r="62" spans="1:42" ht="20.100000000000001" customHeight="1" x14ac:dyDescent="0.2">
      <c r="A62" s="12">
        <v>3</v>
      </c>
      <c r="B62" s="45" t="s">
        <v>66</v>
      </c>
      <c r="C62" s="13" t="s">
        <v>24</v>
      </c>
      <c r="D62" s="48"/>
      <c r="E62" s="48"/>
      <c r="F62" s="48"/>
      <c r="G62" s="48"/>
      <c r="H62" s="49"/>
      <c r="I62" s="48"/>
      <c r="J62" s="48"/>
      <c r="K62" s="48"/>
      <c r="L62" s="48"/>
      <c r="M62" s="49"/>
      <c r="N62" s="50"/>
      <c r="O62" s="50"/>
      <c r="P62" s="50"/>
      <c r="Q62" s="50"/>
      <c r="R62" s="49"/>
      <c r="S62" s="50"/>
      <c r="T62" s="50"/>
      <c r="U62" s="50"/>
      <c r="V62" s="50"/>
      <c r="W62" s="49"/>
      <c r="X62" s="51"/>
      <c r="Y62" s="51">
        <v>30</v>
      </c>
      <c r="Z62" s="51"/>
      <c r="AA62" s="51"/>
      <c r="AB62" s="49">
        <v>3</v>
      </c>
      <c r="AC62" s="51"/>
      <c r="AD62" s="51"/>
      <c r="AE62" s="51"/>
      <c r="AF62" s="51"/>
      <c r="AG62" s="49"/>
      <c r="AH62" s="17">
        <v>30</v>
      </c>
      <c r="AI62" s="25">
        <v>0</v>
      </c>
      <c r="AJ62" s="25">
        <v>30</v>
      </c>
      <c r="AK62" s="25">
        <v>0</v>
      </c>
      <c r="AL62" s="25">
        <v>0</v>
      </c>
      <c r="AM62" s="26">
        <f>SUM(AB62)</f>
        <v>3</v>
      </c>
      <c r="AN62" s="77">
        <v>1.2</v>
      </c>
      <c r="AO62" s="77">
        <v>0.6</v>
      </c>
      <c r="AP62" s="78">
        <f>SUM(AN62,AO62)</f>
        <v>1.7999999999999998</v>
      </c>
    </row>
    <row r="63" spans="1:42" ht="20.100000000000001" customHeight="1" x14ac:dyDescent="0.2">
      <c r="A63" s="12">
        <v>4</v>
      </c>
      <c r="B63" s="45" t="s">
        <v>67</v>
      </c>
      <c r="C63" s="13" t="s">
        <v>24</v>
      </c>
      <c r="D63" s="48"/>
      <c r="E63" s="48"/>
      <c r="F63" s="48"/>
      <c r="G63" s="48"/>
      <c r="H63" s="49"/>
      <c r="I63" s="48"/>
      <c r="J63" s="48"/>
      <c r="K63" s="48"/>
      <c r="L63" s="48"/>
      <c r="M63" s="49"/>
      <c r="N63" s="50"/>
      <c r="O63" s="50"/>
      <c r="P63" s="50"/>
      <c r="Q63" s="50"/>
      <c r="R63" s="49"/>
      <c r="S63" s="50"/>
      <c r="T63" s="50">
        <v>30</v>
      </c>
      <c r="U63" s="50"/>
      <c r="V63" s="50"/>
      <c r="W63" s="49">
        <v>2</v>
      </c>
      <c r="X63" s="51"/>
      <c r="Y63" s="51">
        <v>30</v>
      </c>
      <c r="Z63" s="51"/>
      <c r="AA63" s="51"/>
      <c r="AB63" s="49">
        <v>2</v>
      </c>
      <c r="AC63" s="51"/>
      <c r="AD63" s="51"/>
      <c r="AE63" s="51"/>
      <c r="AF63" s="51"/>
      <c r="AG63" s="49"/>
      <c r="AH63" s="17">
        <v>60</v>
      </c>
      <c r="AI63" s="25">
        <v>0</v>
      </c>
      <c r="AJ63" s="25">
        <v>60</v>
      </c>
      <c r="AK63" s="25">
        <v>0</v>
      </c>
      <c r="AL63" s="25">
        <v>0</v>
      </c>
      <c r="AM63" s="26">
        <v>4</v>
      </c>
      <c r="AN63" s="77">
        <v>2.4</v>
      </c>
      <c r="AO63" s="77">
        <v>1.2</v>
      </c>
      <c r="AP63" s="78">
        <f>AO63+AN63</f>
        <v>3.5999999999999996</v>
      </c>
    </row>
    <row r="64" spans="1:42" ht="20.100000000000001" customHeight="1" x14ac:dyDescent="0.2">
      <c r="A64" s="88" t="s">
        <v>136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72"/>
      <c r="AI64" s="72"/>
      <c r="AJ64" s="72"/>
      <c r="AK64" s="72"/>
      <c r="AL64" s="72"/>
      <c r="AM64" s="72"/>
      <c r="AN64" s="79"/>
      <c r="AO64" s="79"/>
      <c r="AP64" s="80"/>
    </row>
    <row r="65" spans="1:42" ht="20.100000000000001" customHeight="1" x14ac:dyDescent="0.2">
      <c r="A65" s="88" t="s">
        <v>130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90"/>
      <c r="AH65" s="30">
        <f>SUM(AH66:AH75)</f>
        <v>225</v>
      </c>
      <c r="AI65" s="30">
        <f t="shared" ref="AI65:AM65" si="20">SUM(AI66:AI75)</f>
        <v>75</v>
      </c>
      <c r="AJ65" s="30">
        <f t="shared" si="20"/>
        <v>150</v>
      </c>
      <c r="AK65" s="30">
        <f t="shared" si="20"/>
        <v>0</v>
      </c>
      <c r="AL65" s="30">
        <f t="shared" si="20"/>
        <v>0</v>
      </c>
      <c r="AM65" s="64">
        <f t="shared" si="20"/>
        <v>21</v>
      </c>
      <c r="AN65" s="73">
        <v>9</v>
      </c>
      <c r="AO65" s="73">
        <v>6</v>
      </c>
      <c r="AP65" s="74">
        <v>15</v>
      </c>
    </row>
    <row r="66" spans="1:42" ht="20.100000000000001" customHeight="1" x14ac:dyDescent="0.2">
      <c r="A66" s="12">
        <v>1</v>
      </c>
      <c r="B66" s="45" t="s">
        <v>101</v>
      </c>
      <c r="C66" s="13" t="s">
        <v>24</v>
      </c>
      <c r="D66" s="48"/>
      <c r="E66" s="48"/>
      <c r="F66" s="48"/>
      <c r="G66" s="48"/>
      <c r="H66" s="49"/>
      <c r="I66" s="48"/>
      <c r="J66" s="48"/>
      <c r="K66" s="48"/>
      <c r="L66" s="48"/>
      <c r="M66" s="49"/>
      <c r="N66" s="50">
        <v>15</v>
      </c>
      <c r="O66" s="50"/>
      <c r="P66" s="50"/>
      <c r="Q66" s="50"/>
      <c r="R66" s="49">
        <v>1</v>
      </c>
      <c r="S66" s="50"/>
      <c r="T66" s="50"/>
      <c r="U66" s="50"/>
      <c r="V66" s="50"/>
      <c r="W66" s="49"/>
      <c r="X66" s="51"/>
      <c r="Y66" s="51"/>
      <c r="Z66" s="51"/>
      <c r="AA66" s="51"/>
      <c r="AB66" s="49"/>
      <c r="AC66" s="51"/>
      <c r="AD66" s="51"/>
      <c r="AE66" s="51"/>
      <c r="AF66" s="51"/>
      <c r="AG66" s="49"/>
      <c r="AH66" s="17">
        <f>SUM(D66,E66,F66,I66,J66,K66,N66,O66,P66,S66,T66,U66)</f>
        <v>15</v>
      </c>
      <c r="AI66" s="25">
        <v>15</v>
      </c>
      <c r="AJ66" s="25">
        <v>0</v>
      </c>
      <c r="AK66" s="25">
        <v>0</v>
      </c>
      <c r="AL66" s="25">
        <v>0</v>
      </c>
      <c r="AM66" s="26">
        <v>1</v>
      </c>
      <c r="AN66" s="77">
        <v>0.6</v>
      </c>
      <c r="AO66" s="77">
        <v>0.6</v>
      </c>
      <c r="AP66" s="78">
        <f>AO66+AN66</f>
        <v>1.2</v>
      </c>
    </row>
    <row r="67" spans="1:42" ht="20.100000000000001" customHeight="1" x14ac:dyDescent="0.2">
      <c r="A67" s="12">
        <v>2</v>
      </c>
      <c r="B67" s="45" t="s">
        <v>102</v>
      </c>
      <c r="C67" s="13" t="s">
        <v>24</v>
      </c>
      <c r="D67" s="48"/>
      <c r="E67" s="48"/>
      <c r="F67" s="48"/>
      <c r="G67" s="48"/>
      <c r="H67" s="49"/>
      <c r="I67" s="48"/>
      <c r="J67" s="48"/>
      <c r="K67" s="48"/>
      <c r="L67" s="48"/>
      <c r="M67" s="49"/>
      <c r="N67" s="50"/>
      <c r="O67" s="50">
        <v>15</v>
      </c>
      <c r="P67" s="50"/>
      <c r="Q67" s="50"/>
      <c r="R67" s="49">
        <v>1</v>
      </c>
      <c r="S67" s="50"/>
      <c r="T67" s="50"/>
      <c r="U67" s="50"/>
      <c r="V67" s="50"/>
      <c r="W67" s="49"/>
      <c r="X67" s="51"/>
      <c r="Y67" s="51"/>
      <c r="Z67" s="51"/>
      <c r="AA67" s="51"/>
      <c r="AB67" s="49"/>
      <c r="AC67" s="51"/>
      <c r="AD67" s="51"/>
      <c r="AE67" s="51"/>
      <c r="AF67" s="51"/>
      <c r="AG67" s="49"/>
      <c r="AH67" s="17">
        <f>O67</f>
        <v>15</v>
      </c>
      <c r="AI67" s="25">
        <v>0</v>
      </c>
      <c r="AJ67" s="25">
        <v>15</v>
      </c>
      <c r="AK67" s="25">
        <v>0</v>
      </c>
      <c r="AL67" s="25">
        <v>0</v>
      </c>
      <c r="AM67" s="26">
        <v>1</v>
      </c>
      <c r="AN67" s="77">
        <v>0.6</v>
      </c>
      <c r="AO67" s="77">
        <v>0.6</v>
      </c>
      <c r="AP67" s="78">
        <f>AO67+AN67</f>
        <v>1.2</v>
      </c>
    </row>
    <row r="68" spans="1:42" ht="20.100000000000001" customHeight="1" x14ac:dyDescent="0.2">
      <c r="A68" s="12">
        <v>3</v>
      </c>
      <c r="B68" s="45" t="s">
        <v>103</v>
      </c>
      <c r="C68" s="13" t="s">
        <v>24</v>
      </c>
      <c r="D68" s="48"/>
      <c r="E68" s="48"/>
      <c r="F68" s="48"/>
      <c r="G68" s="48"/>
      <c r="H68" s="49"/>
      <c r="I68" s="48"/>
      <c r="J68" s="48"/>
      <c r="K68" s="48"/>
      <c r="L68" s="48"/>
      <c r="M68" s="49"/>
      <c r="N68" s="50"/>
      <c r="O68" s="50">
        <v>30</v>
      </c>
      <c r="P68" s="50"/>
      <c r="Q68" s="50"/>
      <c r="R68" s="49">
        <v>2</v>
      </c>
      <c r="S68" s="50"/>
      <c r="T68" s="50"/>
      <c r="U68" s="50"/>
      <c r="V68" s="50"/>
      <c r="W68" s="49"/>
      <c r="X68" s="51"/>
      <c r="Y68" s="51"/>
      <c r="Z68" s="51"/>
      <c r="AA68" s="51"/>
      <c r="AB68" s="49"/>
      <c r="AC68" s="51"/>
      <c r="AD68" s="51"/>
      <c r="AE68" s="51"/>
      <c r="AF68" s="51"/>
      <c r="AG68" s="49"/>
      <c r="AH68" s="17">
        <v>30</v>
      </c>
      <c r="AI68" s="25">
        <v>0</v>
      </c>
      <c r="AJ68" s="25">
        <v>30</v>
      </c>
      <c r="AK68" s="25">
        <v>0</v>
      </c>
      <c r="AL68" s="25">
        <v>0</v>
      </c>
      <c r="AM68" s="26">
        <v>2</v>
      </c>
      <c r="AN68" s="77">
        <v>1.2</v>
      </c>
      <c r="AO68" s="77">
        <v>0.6</v>
      </c>
      <c r="AP68" s="78">
        <f>AN68+AO68</f>
        <v>1.7999999999999998</v>
      </c>
    </row>
    <row r="69" spans="1:42" ht="20.100000000000001" customHeight="1" x14ac:dyDescent="0.2">
      <c r="A69" s="12">
        <v>4</v>
      </c>
      <c r="B69" s="45" t="s">
        <v>104</v>
      </c>
      <c r="C69" s="13" t="s">
        <v>25</v>
      </c>
      <c r="D69" s="48"/>
      <c r="E69" s="48"/>
      <c r="F69" s="48"/>
      <c r="G69" s="48"/>
      <c r="H69" s="49"/>
      <c r="I69" s="48"/>
      <c r="J69" s="48"/>
      <c r="K69" s="48"/>
      <c r="L69" s="48"/>
      <c r="M69" s="49"/>
      <c r="N69" s="50">
        <v>15</v>
      </c>
      <c r="O69" s="50">
        <v>15</v>
      </c>
      <c r="P69" s="50"/>
      <c r="Q69" s="50"/>
      <c r="R69" s="49">
        <v>3</v>
      </c>
      <c r="S69" s="50"/>
      <c r="T69" s="50"/>
      <c r="U69" s="50"/>
      <c r="V69" s="50"/>
      <c r="W69" s="49"/>
      <c r="X69" s="51"/>
      <c r="Y69" s="51"/>
      <c r="Z69" s="51"/>
      <c r="AA69" s="51"/>
      <c r="AB69" s="49"/>
      <c r="AC69" s="51"/>
      <c r="AD69" s="51"/>
      <c r="AE69" s="51"/>
      <c r="AF69" s="51"/>
      <c r="AG69" s="49"/>
      <c r="AH69" s="17">
        <f>SUM(O69,N69)</f>
        <v>30</v>
      </c>
      <c r="AI69" s="25">
        <v>15</v>
      </c>
      <c r="AJ69" s="25">
        <v>15</v>
      </c>
      <c r="AK69" s="25">
        <v>0</v>
      </c>
      <c r="AL69" s="25">
        <v>0</v>
      </c>
      <c r="AM69" s="26">
        <v>3</v>
      </c>
      <c r="AN69" s="77">
        <v>1.2</v>
      </c>
      <c r="AO69" s="77">
        <v>0.6</v>
      </c>
      <c r="AP69" s="78">
        <f t="shared" ref="AP69:AP75" si="21">AO69+AN69</f>
        <v>1.7999999999999998</v>
      </c>
    </row>
    <row r="70" spans="1:42" ht="20.100000000000001" customHeight="1" x14ac:dyDescent="0.2">
      <c r="A70" s="12">
        <v>5</v>
      </c>
      <c r="B70" s="45" t="s">
        <v>105</v>
      </c>
      <c r="C70" s="13" t="s">
        <v>24</v>
      </c>
      <c r="D70" s="48"/>
      <c r="E70" s="48"/>
      <c r="F70" s="48"/>
      <c r="G70" s="48"/>
      <c r="H70" s="49"/>
      <c r="I70" s="48"/>
      <c r="J70" s="48"/>
      <c r="K70" s="48"/>
      <c r="L70" s="48"/>
      <c r="M70" s="49"/>
      <c r="N70" s="50"/>
      <c r="O70" s="50"/>
      <c r="P70" s="50"/>
      <c r="Q70" s="50"/>
      <c r="R70" s="49"/>
      <c r="S70" s="50"/>
      <c r="T70" s="50">
        <v>30</v>
      </c>
      <c r="U70" s="50"/>
      <c r="V70" s="50"/>
      <c r="W70" s="49">
        <v>3</v>
      </c>
      <c r="X70" s="51"/>
      <c r="Y70" s="51"/>
      <c r="Z70" s="51"/>
      <c r="AA70" s="51"/>
      <c r="AB70" s="49"/>
      <c r="AC70" s="51"/>
      <c r="AD70" s="51"/>
      <c r="AE70" s="51"/>
      <c r="AF70" s="51"/>
      <c r="AG70" s="49"/>
      <c r="AH70" s="17">
        <f>T70</f>
        <v>30</v>
      </c>
      <c r="AI70" s="25">
        <v>0</v>
      </c>
      <c r="AJ70" s="25">
        <v>30</v>
      </c>
      <c r="AK70" s="25">
        <v>0</v>
      </c>
      <c r="AL70" s="25">
        <v>0</v>
      </c>
      <c r="AM70" s="26">
        <v>3</v>
      </c>
      <c r="AN70" s="77">
        <v>1.2</v>
      </c>
      <c r="AO70" s="77">
        <v>0.6</v>
      </c>
      <c r="AP70" s="78">
        <f t="shared" si="21"/>
        <v>1.7999999999999998</v>
      </c>
    </row>
    <row r="71" spans="1:42" ht="20.100000000000001" customHeight="1" x14ac:dyDescent="0.2">
      <c r="A71" s="12">
        <v>6</v>
      </c>
      <c r="B71" s="45" t="s">
        <v>106</v>
      </c>
      <c r="C71" s="13" t="s">
        <v>25</v>
      </c>
      <c r="D71" s="48"/>
      <c r="E71" s="48"/>
      <c r="F71" s="48"/>
      <c r="G71" s="48"/>
      <c r="H71" s="49"/>
      <c r="I71" s="48"/>
      <c r="J71" s="48"/>
      <c r="K71" s="48"/>
      <c r="L71" s="48"/>
      <c r="M71" s="49"/>
      <c r="N71" s="50"/>
      <c r="O71" s="50"/>
      <c r="P71" s="50"/>
      <c r="Q71" s="50"/>
      <c r="R71" s="49"/>
      <c r="S71" s="50">
        <v>15</v>
      </c>
      <c r="T71" s="50">
        <v>15</v>
      </c>
      <c r="U71" s="50"/>
      <c r="V71" s="50"/>
      <c r="W71" s="49">
        <v>3</v>
      </c>
      <c r="X71" s="51"/>
      <c r="Y71" s="51"/>
      <c r="Z71" s="51"/>
      <c r="AA71" s="51"/>
      <c r="AB71" s="49"/>
      <c r="AC71" s="51"/>
      <c r="AD71" s="51"/>
      <c r="AE71" s="51"/>
      <c r="AF71" s="51"/>
      <c r="AG71" s="49"/>
      <c r="AH71" s="17">
        <f>T71+S71</f>
        <v>30</v>
      </c>
      <c r="AI71" s="25">
        <v>15</v>
      </c>
      <c r="AJ71" s="25">
        <v>15</v>
      </c>
      <c r="AK71" s="25">
        <v>0</v>
      </c>
      <c r="AL71" s="25">
        <v>0</v>
      </c>
      <c r="AM71" s="26">
        <v>3</v>
      </c>
      <c r="AN71" s="77">
        <v>1.2</v>
      </c>
      <c r="AO71" s="77">
        <v>0.6</v>
      </c>
      <c r="AP71" s="78">
        <f t="shared" si="21"/>
        <v>1.7999999999999998</v>
      </c>
    </row>
    <row r="72" spans="1:42" ht="20.100000000000001" customHeight="1" x14ac:dyDescent="0.2">
      <c r="A72" s="12">
        <v>7</v>
      </c>
      <c r="B72" s="45" t="s">
        <v>107</v>
      </c>
      <c r="C72" s="13" t="s">
        <v>24</v>
      </c>
      <c r="D72" s="48"/>
      <c r="E72" s="48"/>
      <c r="F72" s="48"/>
      <c r="G72" s="48"/>
      <c r="H72" s="49"/>
      <c r="I72" s="48"/>
      <c r="J72" s="48"/>
      <c r="K72" s="48"/>
      <c r="L72" s="48"/>
      <c r="M72" s="49"/>
      <c r="N72" s="50"/>
      <c r="O72" s="50">
        <v>15</v>
      </c>
      <c r="P72" s="50"/>
      <c r="Q72" s="50"/>
      <c r="R72" s="49">
        <v>2</v>
      </c>
      <c r="S72" s="50"/>
      <c r="T72" s="50"/>
      <c r="U72" s="50"/>
      <c r="V72" s="50"/>
      <c r="W72" s="49"/>
      <c r="X72" s="51"/>
      <c r="Y72" s="51"/>
      <c r="Z72" s="51"/>
      <c r="AA72" s="51"/>
      <c r="AB72" s="49"/>
      <c r="AC72" s="51"/>
      <c r="AD72" s="51"/>
      <c r="AE72" s="51"/>
      <c r="AF72" s="51"/>
      <c r="AG72" s="49"/>
      <c r="AH72" s="17">
        <f>O72</f>
        <v>15</v>
      </c>
      <c r="AI72" s="25">
        <v>0</v>
      </c>
      <c r="AJ72" s="25">
        <v>15</v>
      </c>
      <c r="AK72" s="25">
        <v>0</v>
      </c>
      <c r="AL72" s="25">
        <v>0</v>
      </c>
      <c r="AM72" s="26">
        <v>2</v>
      </c>
      <c r="AN72" s="77">
        <v>0.6</v>
      </c>
      <c r="AO72" s="77">
        <v>0.6</v>
      </c>
      <c r="AP72" s="78">
        <f t="shared" si="21"/>
        <v>1.2</v>
      </c>
    </row>
    <row r="73" spans="1:42" ht="20.100000000000001" customHeight="1" x14ac:dyDescent="0.2">
      <c r="A73" s="12">
        <v>8</v>
      </c>
      <c r="B73" s="45" t="s">
        <v>108</v>
      </c>
      <c r="C73" s="13" t="s">
        <v>24</v>
      </c>
      <c r="D73" s="48"/>
      <c r="E73" s="48"/>
      <c r="F73" s="48"/>
      <c r="G73" s="48"/>
      <c r="H73" s="49"/>
      <c r="I73" s="48"/>
      <c r="J73" s="48"/>
      <c r="K73" s="48"/>
      <c r="L73" s="48"/>
      <c r="M73" s="49"/>
      <c r="N73" s="50">
        <v>15</v>
      </c>
      <c r="O73" s="50"/>
      <c r="P73" s="50"/>
      <c r="Q73" s="50"/>
      <c r="R73" s="49">
        <v>2</v>
      </c>
      <c r="S73" s="50"/>
      <c r="T73" s="50"/>
      <c r="U73" s="50"/>
      <c r="V73" s="50"/>
      <c r="W73" s="49"/>
      <c r="X73" s="51"/>
      <c r="Y73" s="51"/>
      <c r="Z73" s="51"/>
      <c r="AA73" s="51"/>
      <c r="AB73" s="49"/>
      <c r="AC73" s="51"/>
      <c r="AD73" s="51"/>
      <c r="AE73" s="51"/>
      <c r="AF73" s="51"/>
      <c r="AG73" s="49"/>
      <c r="AH73" s="17">
        <f>N73</f>
        <v>15</v>
      </c>
      <c r="AI73" s="25">
        <v>15</v>
      </c>
      <c r="AJ73" s="25">
        <v>0</v>
      </c>
      <c r="AK73" s="25">
        <v>0</v>
      </c>
      <c r="AL73" s="25">
        <v>0</v>
      </c>
      <c r="AM73" s="26">
        <v>2</v>
      </c>
      <c r="AN73" s="77">
        <v>0.6</v>
      </c>
      <c r="AO73" s="77">
        <v>0.6</v>
      </c>
      <c r="AP73" s="78">
        <f t="shared" si="21"/>
        <v>1.2</v>
      </c>
    </row>
    <row r="74" spans="1:42" ht="20.100000000000001" customHeight="1" x14ac:dyDescent="0.2">
      <c r="A74" s="12">
        <v>9</v>
      </c>
      <c r="B74" s="45" t="s">
        <v>109</v>
      </c>
      <c r="C74" s="13" t="s">
        <v>24</v>
      </c>
      <c r="D74" s="48"/>
      <c r="E74" s="48"/>
      <c r="F74" s="48"/>
      <c r="G74" s="48"/>
      <c r="H74" s="49"/>
      <c r="I74" s="48"/>
      <c r="J74" s="48"/>
      <c r="K74" s="48"/>
      <c r="L74" s="48"/>
      <c r="M74" s="49"/>
      <c r="N74" s="50"/>
      <c r="O74" s="50">
        <v>15</v>
      </c>
      <c r="P74" s="50"/>
      <c r="Q74" s="50"/>
      <c r="R74" s="49">
        <v>2</v>
      </c>
      <c r="S74" s="50"/>
      <c r="T74" s="50"/>
      <c r="U74" s="50"/>
      <c r="V74" s="50"/>
      <c r="W74" s="49"/>
      <c r="X74" s="51"/>
      <c r="Y74" s="51"/>
      <c r="Z74" s="51"/>
      <c r="AA74" s="51"/>
      <c r="AB74" s="49"/>
      <c r="AC74" s="51"/>
      <c r="AD74" s="51"/>
      <c r="AE74" s="51"/>
      <c r="AF74" s="51"/>
      <c r="AG74" s="49"/>
      <c r="AH74" s="17">
        <f>O74</f>
        <v>15</v>
      </c>
      <c r="AI74" s="25">
        <v>0</v>
      </c>
      <c r="AJ74" s="25">
        <v>15</v>
      </c>
      <c r="AK74" s="25">
        <v>0</v>
      </c>
      <c r="AL74" s="25">
        <v>0</v>
      </c>
      <c r="AM74" s="26">
        <v>2</v>
      </c>
      <c r="AN74" s="77">
        <v>0.6</v>
      </c>
      <c r="AO74" s="77">
        <v>0.6</v>
      </c>
      <c r="AP74" s="78">
        <f t="shared" si="21"/>
        <v>1.2</v>
      </c>
    </row>
    <row r="75" spans="1:42" ht="20.100000000000001" customHeight="1" x14ac:dyDescent="0.2">
      <c r="A75" s="12">
        <v>10</v>
      </c>
      <c r="B75" s="45" t="s">
        <v>110</v>
      </c>
      <c r="C75" s="13" t="s">
        <v>24</v>
      </c>
      <c r="D75" s="48"/>
      <c r="E75" s="48"/>
      <c r="F75" s="48"/>
      <c r="G75" s="48"/>
      <c r="H75" s="49"/>
      <c r="I75" s="48"/>
      <c r="J75" s="48"/>
      <c r="K75" s="48"/>
      <c r="L75" s="48"/>
      <c r="M75" s="49"/>
      <c r="N75" s="50">
        <v>15</v>
      </c>
      <c r="O75" s="50">
        <v>15</v>
      </c>
      <c r="P75" s="50"/>
      <c r="Q75" s="50"/>
      <c r="R75" s="49">
        <v>2</v>
      </c>
      <c r="S75" s="50"/>
      <c r="T75" s="50"/>
      <c r="U75" s="50"/>
      <c r="V75" s="50"/>
      <c r="W75" s="49"/>
      <c r="X75" s="51"/>
      <c r="Y75" s="51"/>
      <c r="Z75" s="51"/>
      <c r="AA75" s="51"/>
      <c r="AB75" s="49"/>
      <c r="AC75" s="51"/>
      <c r="AD75" s="51"/>
      <c r="AE75" s="51"/>
      <c r="AF75" s="51"/>
      <c r="AG75" s="49"/>
      <c r="AH75" s="17">
        <f>O75+N75</f>
        <v>30</v>
      </c>
      <c r="AI75" s="25">
        <v>15</v>
      </c>
      <c r="AJ75" s="25">
        <v>15</v>
      </c>
      <c r="AK75" s="25">
        <v>0</v>
      </c>
      <c r="AL75" s="25">
        <v>0</v>
      </c>
      <c r="AM75" s="26">
        <v>2</v>
      </c>
      <c r="AN75" s="77">
        <v>1.2</v>
      </c>
      <c r="AO75" s="77">
        <v>0.6</v>
      </c>
      <c r="AP75" s="78">
        <f t="shared" si="21"/>
        <v>1.7999999999999998</v>
      </c>
    </row>
    <row r="76" spans="1:42" ht="20.100000000000001" customHeight="1" x14ac:dyDescent="0.2">
      <c r="A76" s="88" t="s">
        <v>132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8"/>
      <c r="AH76" s="30">
        <f>SUM(AH77:AH81)</f>
        <v>150</v>
      </c>
      <c r="AI76" s="30">
        <f t="shared" ref="AI76:AM76" si="22">SUM(AI77:AI81)</f>
        <v>60</v>
      </c>
      <c r="AJ76" s="30">
        <f t="shared" si="22"/>
        <v>90</v>
      </c>
      <c r="AK76" s="30">
        <f t="shared" si="22"/>
        <v>0</v>
      </c>
      <c r="AL76" s="30">
        <f t="shared" si="22"/>
        <v>0</v>
      </c>
      <c r="AM76" s="64">
        <f t="shared" si="22"/>
        <v>13</v>
      </c>
      <c r="AN76" s="73">
        <f>SUM(AN81,AN80,AN79,AN78,AN77)</f>
        <v>6</v>
      </c>
      <c r="AO76" s="73">
        <v>3</v>
      </c>
      <c r="AP76" s="74">
        <f>SUM(AP77,AP78,AP79,AP80,AP81)</f>
        <v>9</v>
      </c>
    </row>
    <row r="77" spans="1:42" ht="20.100000000000001" customHeight="1" x14ac:dyDescent="0.2">
      <c r="A77" s="12">
        <v>1</v>
      </c>
      <c r="B77" s="45" t="s">
        <v>111</v>
      </c>
      <c r="C77" s="13" t="s">
        <v>24</v>
      </c>
      <c r="D77" s="48"/>
      <c r="E77" s="48"/>
      <c r="F77" s="48"/>
      <c r="G77" s="48"/>
      <c r="H77" s="49"/>
      <c r="I77" s="48"/>
      <c r="J77" s="48"/>
      <c r="K77" s="48"/>
      <c r="L77" s="48"/>
      <c r="M77" s="49"/>
      <c r="N77" s="50"/>
      <c r="O77" s="50"/>
      <c r="P77" s="50"/>
      <c r="Q77" s="50"/>
      <c r="R77" s="49"/>
      <c r="S77" s="50">
        <v>15</v>
      </c>
      <c r="T77" s="50">
        <v>15</v>
      </c>
      <c r="U77" s="50"/>
      <c r="V77" s="50"/>
      <c r="W77" s="49">
        <v>2</v>
      </c>
      <c r="X77" s="51"/>
      <c r="Y77" s="51"/>
      <c r="Z77" s="51"/>
      <c r="AA77" s="51"/>
      <c r="AB77" s="49"/>
      <c r="AC77" s="51"/>
      <c r="AD77" s="51"/>
      <c r="AE77" s="51"/>
      <c r="AF77" s="51"/>
      <c r="AG77" s="49"/>
      <c r="AH77" s="17">
        <v>30</v>
      </c>
      <c r="AI77" s="25">
        <v>15</v>
      </c>
      <c r="AJ77" s="25">
        <v>15</v>
      </c>
      <c r="AK77" s="25">
        <v>0</v>
      </c>
      <c r="AL77" s="25">
        <v>0</v>
      </c>
      <c r="AM77" s="26">
        <v>2</v>
      </c>
      <c r="AN77" s="77">
        <v>1.2</v>
      </c>
      <c r="AO77" s="77">
        <v>0.6</v>
      </c>
      <c r="AP77" s="78">
        <f>AO77+AN77</f>
        <v>1.7999999999999998</v>
      </c>
    </row>
    <row r="78" spans="1:42" ht="20.100000000000001" customHeight="1" x14ac:dyDescent="0.2">
      <c r="A78" s="12">
        <v>2</v>
      </c>
      <c r="B78" s="46" t="s">
        <v>112</v>
      </c>
      <c r="C78" s="13" t="s">
        <v>24</v>
      </c>
      <c r="D78" s="48"/>
      <c r="E78" s="48"/>
      <c r="F78" s="48"/>
      <c r="G78" s="48"/>
      <c r="H78" s="49"/>
      <c r="I78" s="48"/>
      <c r="J78" s="48"/>
      <c r="K78" s="48"/>
      <c r="L78" s="48"/>
      <c r="M78" s="49"/>
      <c r="N78" s="50">
        <v>15</v>
      </c>
      <c r="O78" s="50">
        <v>15</v>
      </c>
      <c r="P78" s="50"/>
      <c r="Q78" s="50"/>
      <c r="R78" s="49">
        <v>2</v>
      </c>
      <c r="S78" s="50"/>
      <c r="T78" s="50"/>
      <c r="U78" s="50"/>
      <c r="V78" s="50"/>
      <c r="W78" s="49"/>
      <c r="X78" s="51"/>
      <c r="Y78" s="51"/>
      <c r="Z78" s="51"/>
      <c r="AA78" s="51"/>
      <c r="AB78" s="49"/>
      <c r="AC78" s="51"/>
      <c r="AD78" s="51"/>
      <c r="AE78" s="51"/>
      <c r="AF78" s="51"/>
      <c r="AG78" s="49"/>
      <c r="AH78" s="17">
        <v>30</v>
      </c>
      <c r="AI78" s="25">
        <v>15</v>
      </c>
      <c r="AJ78" s="25">
        <v>15</v>
      </c>
      <c r="AK78" s="25">
        <v>0</v>
      </c>
      <c r="AL78" s="25">
        <v>0</v>
      </c>
      <c r="AM78" s="26">
        <v>2</v>
      </c>
      <c r="AN78" s="77">
        <v>1.2</v>
      </c>
      <c r="AO78" s="77">
        <v>0.6</v>
      </c>
      <c r="AP78" s="78">
        <f>AO78+AN78</f>
        <v>1.7999999999999998</v>
      </c>
    </row>
    <row r="79" spans="1:42" ht="20.100000000000001" customHeight="1" x14ac:dyDescent="0.2">
      <c r="A79" s="12">
        <v>3</v>
      </c>
      <c r="B79" s="47" t="s">
        <v>113</v>
      </c>
      <c r="C79" s="13" t="s">
        <v>24</v>
      </c>
      <c r="D79" s="48"/>
      <c r="E79" s="48"/>
      <c r="F79" s="48"/>
      <c r="G79" s="48"/>
      <c r="H79" s="49"/>
      <c r="I79" s="48"/>
      <c r="J79" s="48"/>
      <c r="K79" s="48"/>
      <c r="L79" s="48"/>
      <c r="M79" s="49"/>
      <c r="N79" s="50"/>
      <c r="O79" s="50"/>
      <c r="P79" s="50"/>
      <c r="Q79" s="50"/>
      <c r="R79" s="49"/>
      <c r="S79" s="50"/>
      <c r="T79" s="50"/>
      <c r="U79" s="50"/>
      <c r="V79" s="50"/>
      <c r="W79" s="49"/>
      <c r="X79" s="51"/>
      <c r="Y79" s="51">
        <v>30</v>
      </c>
      <c r="Z79" s="51"/>
      <c r="AA79" s="51"/>
      <c r="AB79" s="49">
        <v>3</v>
      </c>
      <c r="AC79" s="51"/>
      <c r="AD79" s="51"/>
      <c r="AE79" s="51"/>
      <c r="AF79" s="51"/>
      <c r="AG79" s="49"/>
      <c r="AH79" s="17">
        <v>30</v>
      </c>
      <c r="AI79" s="25">
        <v>0</v>
      </c>
      <c r="AJ79" s="25">
        <v>30</v>
      </c>
      <c r="AK79" s="25">
        <v>0</v>
      </c>
      <c r="AL79" s="25">
        <v>0</v>
      </c>
      <c r="AM79" s="26">
        <v>3</v>
      </c>
      <c r="AN79" s="77">
        <v>1.2</v>
      </c>
      <c r="AO79" s="77">
        <v>0.6</v>
      </c>
      <c r="AP79" s="78">
        <f>AO79+AN79</f>
        <v>1.7999999999999998</v>
      </c>
    </row>
    <row r="80" spans="1:42" ht="20.100000000000001" customHeight="1" x14ac:dyDescent="0.2">
      <c r="A80" s="12">
        <v>4</v>
      </c>
      <c r="B80" s="45" t="s">
        <v>114</v>
      </c>
      <c r="C80" s="13" t="s">
        <v>25</v>
      </c>
      <c r="D80" s="48"/>
      <c r="E80" s="48"/>
      <c r="F80" s="48"/>
      <c r="G80" s="48"/>
      <c r="H80" s="49"/>
      <c r="I80" s="48"/>
      <c r="J80" s="48"/>
      <c r="K80" s="48"/>
      <c r="L80" s="48"/>
      <c r="M80" s="49"/>
      <c r="N80" s="50"/>
      <c r="O80" s="50"/>
      <c r="P80" s="50"/>
      <c r="Q80" s="50"/>
      <c r="R80" s="49"/>
      <c r="S80" s="50"/>
      <c r="T80" s="50"/>
      <c r="U80" s="50"/>
      <c r="V80" s="50"/>
      <c r="W80" s="49"/>
      <c r="X80" s="51">
        <v>15</v>
      </c>
      <c r="Y80" s="51">
        <v>15</v>
      </c>
      <c r="Z80" s="51"/>
      <c r="AA80" s="51"/>
      <c r="AB80" s="49">
        <v>4</v>
      </c>
      <c r="AC80" s="51"/>
      <c r="AD80" s="51"/>
      <c r="AE80" s="51"/>
      <c r="AF80" s="51"/>
      <c r="AG80" s="49"/>
      <c r="AH80" s="17">
        <v>30</v>
      </c>
      <c r="AI80" s="25">
        <v>15</v>
      </c>
      <c r="AJ80" s="25">
        <v>15</v>
      </c>
      <c r="AK80" s="25">
        <v>0</v>
      </c>
      <c r="AL80" s="25">
        <v>0</v>
      </c>
      <c r="AM80" s="26">
        <v>4</v>
      </c>
      <c r="AN80" s="77">
        <v>1.2</v>
      </c>
      <c r="AO80" s="77">
        <v>0.6</v>
      </c>
      <c r="AP80" s="78">
        <f>AO80+AN80</f>
        <v>1.7999999999999998</v>
      </c>
    </row>
    <row r="81" spans="1:42" ht="20.100000000000001" customHeight="1" x14ac:dyDescent="0.2">
      <c r="A81" s="12">
        <v>5</v>
      </c>
      <c r="B81" s="45" t="s">
        <v>115</v>
      </c>
      <c r="C81" s="13"/>
      <c r="D81" s="48"/>
      <c r="E81" s="48"/>
      <c r="F81" s="48"/>
      <c r="G81" s="48"/>
      <c r="H81" s="49"/>
      <c r="I81" s="48"/>
      <c r="J81" s="48"/>
      <c r="K81" s="48"/>
      <c r="L81" s="48"/>
      <c r="M81" s="49"/>
      <c r="N81" s="50"/>
      <c r="O81" s="50"/>
      <c r="P81" s="50"/>
      <c r="Q81" s="50"/>
      <c r="R81" s="49"/>
      <c r="S81" s="50">
        <v>15</v>
      </c>
      <c r="T81" s="50">
        <v>15</v>
      </c>
      <c r="U81" s="50"/>
      <c r="V81" s="50"/>
      <c r="W81" s="49">
        <v>2</v>
      </c>
      <c r="X81" s="51"/>
      <c r="Y81" s="51"/>
      <c r="Z81" s="51"/>
      <c r="AA81" s="51"/>
      <c r="AB81" s="49"/>
      <c r="AC81" s="51"/>
      <c r="AD81" s="51"/>
      <c r="AE81" s="51"/>
      <c r="AF81" s="51"/>
      <c r="AG81" s="49"/>
      <c r="AH81" s="17">
        <v>30</v>
      </c>
      <c r="AI81" s="25">
        <v>15</v>
      </c>
      <c r="AJ81" s="25">
        <v>15</v>
      </c>
      <c r="AK81" s="25">
        <v>0</v>
      </c>
      <c r="AL81" s="25">
        <v>0</v>
      </c>
      <c r="AM81" s="26">
        <v>2</v>
      </c>
      <c r="AN81" s="77">
        <v>1.2</v>
      </c>
      <c r="AO81" s="77">
        <v>0.6</v>
      </c>
      <c r="AP81" s="78">
        <f>AO81+AN81</f>
        <v>1.7999999999999998</v>
      </c>
    </row>
    <row r="82" spans="1:42" ht="20.100000000000001" customHeight="1" x14ac:dyDescent="0.2">
      <c r="A82" s="88" t="s">
        <v>133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90"/>
      <c r="AH82" s="30">
        <f>SUM(AH83:AH89)</f>
        <v>180</v>
      </c>
      <c r="AI82" s="30">
        <f t="shared" ref="AI82:AM82" si="23">SUM(AI83:AI89)</f>
        <v>30</v>
      </c>
      <c r="AJ82" s="30">
        <f t="shared" si="23"/>
        <v>90</v>
      </c>
      <c r="AK82" s="30">
        <f t="shared" si="23"/>
        <v>60</v>
      </c>
      <c r="AL82" s="30">
        <f t="shared" si="23"/>
        <v>0</v>
      </c>
      <c r="AM82" s="64">
        <f t="shared" si="23"/>
        <v>26</v>
      </c>
      <c r="AN82" s="73">
        <f>SUM(AN89,AN88,AN87,AN86,AN85,AN84,AN83)</f>
        <v>7.2</v>
      </c>
      <c r="AO82" s="73">
        <f>SUM(AO89,AO88,AO87,AO86,AO85,AO84,AO83)</f>
        <v>3.6</v>
      </c>
      <c r="AP82" s="74">
        <f>SUM(AP89,AP88,AP87,AP86,AP85,AP84,AP83)</f>
        <v>10.8</v>
      </c>
    </row>
    <row r="83" spans="1:42" ht="20.100000000000001" customHeight="1" x14ac:dyDescent="0.2">
      <c r="A83" s="12">
        <v>1</v>
      </c>
      <c r="B83" s="45" t="s">
        <v>116</v>
      </c>
      <c r="C83" s="13" t="s">
        <v>24</v>
      </c>
      <c r="D83" s="48"/>
      <c r="E83" s="48"/>
      <c r="F83" s="48"/>
      <c r="G83" s="48"/>
      <c r="H83" s="49"/>
      <c r="I83" s="48"/>
      <c r="J83" s="48"/>
      <c r="K83" s="48"/>
      <c r="L83" s="48"/>
      <c r="M83" s="49"/>
      <c r="N83" s="50"/>
      <c r="O83" s="50"/>
      <c r="P83" s="50"/>
      <c r="Q83" s="50"/>
      <c r="R83" s="49"/>
      <c r="S83" s="50"/>
      <c r="T83" s="50">
        <v>30</v>
      </c>
      <c r="U83" s="50"/>
      <c r="V83" s="50"/>
      <c r="W83" s="49">
        <v>2</v>
      </c>
      <c r="X83" s="51"/>
      <c r="Y83" s="51"/>
      <c r="Z83" s="51"/>
      <c r="AA83" s="51"/>
      <c r="AB83" s="49"/>
      <c r="AC83" s="51"/>
      <c r="AD83" s="51"/>
      <c r="AE83" s="51"/>
      <c r="AF83" s="51"/>
      <c r="AG83" s="49"/>
      <c r="AH83" s="17">
        <v>30</v>
      </c>
      <c r="AI83" s="25">
        <f>X83</f>
        <v>0</v>
      </c>
      <c r="AJ83" s="25">
        <v>30</v>
      </c>
      <c r="AK83" s="33">
        <v>0</v>
      </c>
      <c r="AL83" s="33">
        <v>0</v>
      </c>
      <c r="AM83" s="26">
        <v>2</v>
      </c>
      <c r="AN83" s="77">
        <v>1.2</v>
      </c>
      <c r="AO83" s="77">
        <v>0.6</v>
      </c>
      <c r="AP83" s="78">
        <f t="shared" ref="AP83:AP89" si="24">AO83+AN83</f>
        <v>1.7999999999999998</v>
      </c>
    </row>
    <row r="84" spans="1:42" ht="20.100000000000001" customHeight="1" x14ac:dyDescent="0.2">
      <c r="A84" s="12">
        <v>2</v>
      </c>
      <c r="B84" s="45" t="s">
        <v>117</v>
      </c>
      <c r="C84" s="13" t="s">
        <v>24</v>
      </c>
      <c r="D84" s="48"/>
      <c r="E84" s="48"/>
      <c r="F84" s="48"/>
      <c r="G84" s="48"/>
      <c r="H84" s="49"/>
      <c r="I84" s="48"/>
      <c r="J84" s="48"/>
      <c r="K84" s="48"/>
      <c r="L84" s="48"/>
      <c r="M84" s="49"/>
      <c r="N84" s="50"/>
      <c r="O84" s="50"/>
      <c r="P84" s="50"/>
      <c r="Q84" s="50"/>
      <c r="R84" s="49"/>
      <c r="S84" s="50"/>
      <c r="T84" s="50"/>
      <c r="U84" s="50"/>
      <c r="V84" s="50"/>
      <c r="W84" s="49"/>
      <c r="X84" s="51"/>
      <c r="Y84" s="51">
        <v>30</v>
      </c>
      <c r="Z84" s="51"/>
      <c r="AA84" s="51"/>
      <c r="AB84" s="49">
        <v>4</v>
      </c>
      <c r="AC84" s="51"/>
      <c r="AD84" s="51"/>
      <c r="AE84" s="51"/>
      <c r="AF84" s="51"/>
      <c r="AG84" s="49"/>
      <c r="AH84" s="17">
        <v>30</v>
      </c>
      <c r="AI84" s="25">
        <f>AC84</f>
        <v>0</v>
      </c>
      <c r="AJ84" s="25">
        <v>30</v>
      </c>
      <c r="AK84" s="33">
        <v>0</v>
      </c>
      <c r="AL84" s="33">
        <v>0</v>
      </c>
      <c r="AM84" s="26">
        <v>4</v>
      </c>
      <c r="AN84" s="77">
        <v>1.2</v>
      </c>
      <c r="AO84" s="77">
        <v>0.6</v>
      </c>
      <c r="AP84" s="78">
        <f t="shared" si="24"/>
        <v>1.7999999999999998</v>
      </c>
    </row>
    <row r="85" spans="1:42" ht="20.100000000000001" customHeight="1" x14ac:dyDescent="0.2">
      <c r="A85" s="12">
        <v>3</v>
      </c>
      <c r="B85" s="45" t="s">
        <v>118</v>
      </c>
      <c r="C85" s="13" t="s">
        <v>24</v>
      </c>
      <c r="D85" s="48"/>
      <c r="E85" s="48"/>
      <c r="F85" s="48"/>
      <c r="G85" s="48"/>
      <c r="H85" s="49"/>
      <c r="I85" s="48"/>
      <c r="J85" s="48"/>
      <c r="K85" s="48"/>
      <c r="L85" s="48"/>
      <c r="M85" s="49"/>
      <c r="N85" s="50"/>
      <c r="O85" s="50"/>
      <c r="P85" s="50"/>
      <c r="Q85" s="50"/>
      <c r="R85" s="49"/>
      <c r="S85" s="50"/>
      <c r="T85" s="50"/>
      <c r="U85" s="50"/>
      <c r="V85" s="50"/>
      <c r="W85" s="49"/>
      <c r="X85" s="51">
        <v>15</v>
      </c>
      <c r="Y85" s="51">
        <v>15</v>
      </c>
      <c r="Z85" s="51"/>
      <c r="AA85" s="51"/>
      <c r="AB85" s="49">
        <v>3</v>
      </c>
      <c r="AC85" s="51"/>
      <c r="AD85" s="51"/>
      <c r="AE85" s="51"/>
      <c r="AF85" s="51"/>
      <c r="AG85" s="49"/>
      <c r="AH85" s="17">
        <v>30</v>
      </c>
      <c r="AI85" s="25">
        <v>15</v>
      </c>
      <c r="AJ85" s="25">
        <v>15</v>
      </c>
      <c r="AK85" s="33">
        <v>0</v>
      </c>
      <c r="AL85" s="33">
        <v>0</v>
      </c>
      <c r="AM85" s="26">
        <v>3</v>
      </c>
      <c r="AN85" s="77">
        <v>1.2</v>
      </c>
      <c r="AO85" s="77">
        <v>0.6</v>
      </c>
      <c r="AP85" s="78">
        <f t="shared" si="24"/>
        <v>1.7999999999999998</v>
      </c>
    </row>
    <row r="86" spans="1:42" ht="20.100000000000001" customHeight="1" x14ac:dyDescent="0.2">
      <c r="A86" s="12">
        <v>4</v>
      </c>
      <c r="B86" s="45" t="s">
        <v>119</v>
      </c>
      <c r="C86" s="13" t="s">
        <v>24</v>
      </c>
      <c r="D86" s="48"/>
      <c r="E86" s="48"/>
      <c r="F86" s="48"/>
      <c r="G86" s="48"/>
      <c r="H86" s="49"/>
      <c r="I86" s="48"/>
      <c r="J86" s="48"/>
      <c r="K86" s="48"/>
      <c r="L86" s="48"/>
      <c r="M86" s="49"/>
      <c r="N86" s="50"/>
      <c r="O86" s="50"/>
      <c r="P86" s="50"/>
      <c r="Q86" s="50"/>
      <c r="R86" s="49"/>
      <c r="S86" s="50"/>
      <c r="T86" s="50"/>
      <c r="U86" s="50"/>
      <c r="V86" s="50"/>
      <c r="W86" s="49"/>
      <c r="X86" s="51"/>
      <c r="Y86" s="51"/>
      <c r="Z86" s="51"/>
      <c r="AA86" s="51"/>
      <c r="AB86" s="49"/>
      <c r="AC86" s="51"/>
      <c r="AD86" s="51"/>
      <c r="AE86" s="51">
        <v>30</v>
      </c>
      <c r="AF86" s="51"/>
      <c r="AG86" s="49">
        <v>2</v>
      </c>
      <c r="AH86" s="17">
        <v>30</v>
      </c>
      <c r="AI86" s="25">
        <f>Y87+AD87</f>
        <v>0</v>
      </c>
      <c r="AJ86" s="25">
        <v>0</v>
      </c>
      <c r="AK86" s="33">
        <v>30</v>
      </c>
      <c r="AL86" s="33">
        <v>0</v>
      </c>
      <c r="AM86" s="26">
        <v>2</v>
      </c>
      <c r="AN86" s="77">
        <v>1.2</v>
      </c>
      <c r="AO86" s="77">
        <v>0.6</v>
      </c>
      <c r="AP86" s="78">
        <f t="shared" si="24"/>
        <v>1.7999999999999998</v>
      </c>
    </row>
    <row r="87" spans="1:42" ht="20.100000000000001" customHeight="1" x14ac:dyDescent="0.2">
      <c r="A87" s="12">
        <v>5</v>
      </c>
      <c r="B87" s="45" t="s">
        <v>120</v>
      </c>
      <c r="C87" s="13" t="s">
        <v>24</v>
      </c>
      <c r="D87" s="48"/>
      <c r="E87" s="48"/>
      <c r="F87" s="48"/>
      <c r="G87" s="48"/>
      <c r="H87" s="49"/>
      <c r="I87" s="48"/>
      <c r="J87" s="48"/>
      <c r="K87" s="48"/>
      <c r="L87" s="48"/>
      <c r="M87" s="49"/>
      <c r="N87" s="50"/>
      <c r="O87" s="50"/>
      <c r="P87" s="50"/>
      <c r="Q87" s="50"/>
      <c r="R87" s="49"/>
      <c r="S87" s="50"/>
      <c r="T87" s="50"/>
      <c r="U87" s="50"/>
      <c r="V87" s="50"/>
      <c r="W87" s="49"/>
      <c r="X87" s="51"/>
      <c r="Y87" s="51"/>
      <c r="Z87" s="51"/>
      <c r="AA87" s="51"/>
      <c r="AB87" s="49"/>
      <c r="AC87" s="51"/>
      <c r="AD87" s="51"/>
      <c r="AE87" s="51">
        <v>30</v>
      </c>
      <c r="AF87" s="51"/>
      <c r="AG87" s="49">
        <v>2</v>
      </c>
      <c r="AH87" s="17">
        <v>30</v>
      </c>
      <c r="AI87" s="25">
        <v>0</v>
      </c>
      <c r="AJ87" s="25">
        <f>AD87+Y87</f>
        <v>0</v>
      </c>
      <c r="AK87" s="33">
        <v>30</v>
      </c>
      <c r="AL87" s="33">
        <v>0</v>
      </c>
      <c r="AM87" s="26">
        <v>2</v>
      </c>
      <c r="AN87" s="77">
        <v>1.2</v>
      </c>
      <c r="AO87" s="77">
        <v>0.6</v>
      </c>
      <c r="AP87" s="78">
        <f t="shared" si="24"/>
        <v>1.7999999999999998</v>
      </c>
    </row>
    <row r="88" spans="1:42" ht="20.100000000000001" customHeight="1" x14ac:dyDescent="0.2">
      <c r="A88" s="12">
        <v>6</v>
      </c>
      <c r="B88" s="45" t="s">
        <v>121</v>
      </c>
      <c r="C88" s="13" t="s">
        <v>24</v>
      </c>
      <c r="D88" s="48"/>
      <c r="E88" s="48"/>
      <c r="F88" s="48"/>
      <c r="G88" s="48"/>
      <c r="H88" s="49"/>
      <c r="I88" s="48"/>
      <c r="J88" s="48"/>
      <c r="K88" s="48"/>
      <c r="L88" s="48"/>
      <c r="M88" s="49"/>
      <c r="N88" s="50"/>
      <c r="O88" s="50"/>
      <c r="P88" s="50"/>
      <c r="Q88" s="50"/>
      <c r="R88" s="49"/>
      <c r="S88" s="50"/>
      <c r="T88" s="50"/>
      <c r="U88" s="50"/>
      <c r="V88" s="50"/>
      <c r="W88" s="49"/>
      <c r="X88" s="51"/>
      <c r="Y88" s="51"/>
      <c r="Z88" s="51"/>
      <c r="AA88" s="51"/>
      <c r="AB88" s="49"/>
      <c r="AC88" s="51">
        <v>15</v>
      </c>
      <c r="AD88" s="51">
        <v>15</v>
      </c>
      <c r="AE88" s="51"/>
      <c r="AF88" s="51"/>
      <c r="AG88" s="49">
        <v>3</v>
      </c>
      <c r="AH88" s="17">
        <v>30</v>
      </c>
      <c r="AI88" s="25">
        <v>15</v>
      </c>
      <c r="AJ88" s="25">
        <v>15</v>
      </c>
      <c r="AK88" s="33">
        <v>0</v>
      </c>
      <c r="AL88" s="33">
        <v>0</v>
      </c>
      <c r="AM88" s="26">
        <v>3</v>
      </c>
      <c r="AN88" s="77">
        <v>1.2</v>
      </c>
      <c r="AO88" s="77">
        <v>0.6</v>
      </c>
      <c r="AP88" s="78">
        <f t="shared" si="24"/>
        <v>1.7999999999999998</v>
      </c>
    </row>
    <row r="89" spans="1:42" ht="20.100000000000001" customHeight="1" x14ac:dyDescent="0.2">
      <c r="A89" s="12">
        <v>7</v>
      </c>
      <c r="B89" s="45" t="s">
        <v>122</v>
      </c>
      <c r="C89" s="13" t="s">
        <v>24</v>
      </c>
      <c r="D89" s="48"/>
      <c r="E89" s="48"/>
      <c r="F89" s="48"/>
      <c r="G89" s="48"/>
      <c r="H89" s="49"/>
      <c r="I89" s="48"/>
      <c r="J89" s="48"/>
      <c r="K89" s="48"/>
      <c r="L89" s="48"/>
      <c r="M89" s="49"/>
      <c r="N89" s="50"/>
      <c r="O89" s="50"/>
      <c r="P89" s="50"/>
      <c r="Q89" s="50"/>
      <c r="R89" s="49">
        <v>3</v>
      </c>
      <c r="S89" s="50"/>
      <c r="T89" s="50"/>
      <c r="U89" s="50"/>
      <c r="V89" s="50"/>
      <c r="W89" s="49">
        <v>3</v>
      </c>
      <c r="X89" s="51"/>
      <c r="Y89" s="51"/>
      <c r="Z89" s="51"/>
      <c r="AA89" s="51"/>
      <c r="AB89" s="49">
        <v>4</v>
      </c>
      <c r="AC89" s="51"/>
      <c r="AD89" s="51"/>
      <c r="AE89" s="51"/>
      <c r="AF89" s="51"/>
      <c r="AG89" s="49"/>
      <c r="AH89" s="17">
        <v>0</v>
      </c>
      <c r="AI89" s="25">
        <v>0</v>
      </c>
      <c r="AJ89" s="25">
        <v>0</v>
      </c>
      <c r="AK89" s="25">
        <v>0</v>
      </c>
      <c r="AL89" s="25">
        <v>0</v>
      </c>
      <c r="AM89" s="26">
        <v>10</v>
      </c>
      <c r="AN89" s="77">
        <v>0</v>
      </c>
      <c r="AO89" s="77">
        <v>0</v>
      </c>
      <c r="AP89" s="78">
        <f t="shared" si="24"/>
        <v>0</v>
      </c>
    </row>
    <row r="90" spans="1:42" ht="20.100000000000001" customHeight="1" x14ac:dyDescent="0.2">
      <c r="A90" s="103" t="s">
        <v>33</v>
      </c>
      <c r="B90" s="104"/>
      <c r="C90" s="105"/>
      <c r="D90" s="40">
        <f>SUM(D15:D26,D28:D36,D38:D40,D42:D45,D47:D51,D53:D55,D57:D58,D60:D63,D66:D75,D77:D81,D83:D89)</f>
        <v>180</v>
      </c>
      <c r="E90" s="40">
        <f t="shared" ref="E90:G90" si="25">SUM(E15:E26,E28:E36,E38:E40,E42:E45,E47:E51,E53:E55,E57:E58,E60:E63,E66:E75,E77:E81,E83:E89)</f>
        <v>139</v>
      </c>
      <c r="F90" s="40">
        <f t="shared" si="25"/>
        <v>30</v>
      </c>
      <c r="G90" s="40">
        <f t="shared" si="25"/>
        <v>0</v>
      </c>
      <c r="H90" s="97">
        <f>SUM(H60,H47,H42,H39,H35,H35,H34,H33,H30,H28,H25,H19,H17,H16,H15)</f>
        <v>30</v>
      </c>
      <c r="I90" s="40">
        <f>SUM(I15:I26,I28:I36,I38:I40,I42:I45,I47:I51,I53:I55,I57:I58,I60:I63,I66:I75,I77:I81,I83:I89)</f>
        <v>165</v>
      </c>
      <c r="J90" s="40">
        <f t="shared" ref="J90" si="26">SUM(J15:J26,J28:J36,J38:J40,J42:J45,J47:J51,J53:J55,J57:J58,J60:J63,J66:J75,J77:J81,J83:J89)</f>
        <v>180</v>
      </c>
      <c r="K90" s="40">
        <f t="shared" ref="K90" si="27">SUM(K15:K26,K28:K36,K38:K40,K42:K45,K47:K51,K53:K55,K57:K58,K60:K63,K66:K75,K77:K81,K83:K89)</f>
        <v>0</v>
      </c>
      <c r="L90" s="40">
        <f t="shared" ref="L90" si="28">SUM(L15:L26,L28:L36,L38:L40,L42:L45,L47:L51,L53:L55,L57:L58,L60:L63,L66:L75,L77:L81,L83:L89)</f>
        <v>0</v>
      </c>
      <c r="M90" s="97">
        <f>SUM(M18,M20,M21,M22,M23,M29,M30,M38,M40,M44,M45)</f>
        <v>30</v>
      </c>
      <c r="N90" s="41">
        <f>SUM(N78,N75,N73,N69,N66,N43,N26)</f>
        <v>100</v>
      </c>
      <c r="O90" s="41">
        <f>SUM(O78,O75,O74,O72,O69,O68,O67,O53,O43,O30,O26)</f>
        <v>215</v>
      </c>
      <c r="P90" s="41">
        <f>SUM(P15:P20,P28:P36,P38:P40,P42:P45,P47:P51,P53:P89)</f>
        <v>0</v>
      </c>
      <c r="Q90" s="41">
        <f>SUM(Q15:Q20,Q28:Q36,Q38:Q40,Q42:Q45,Q47:Q51,Q53:Q89)</f>
        <v>0</v>
      </c>
      <c r="R90" s="97">
        <f>SUM(R89,R74,R73,R72,R78,R75,R69,R68,R67,R66,R53,R43,R30,R26)</f>
        <v>30</v>
      </c>
      <c r="S90" s="41">
        <f>SUM(S81,S77,S71,S50,S35)</f>
        <v>105</v>
      </c>
      <c r="T90" s="41">
        <f>SUM(T83,T81,T77,T71,T70,T63,T61,T54,T50,T49)</f>
        <v>225</v>
      </c>
      <c r="U90" s="41">
        <f>SUM(U15:U20,U28:U36,U38:U40,U42:U45,U47:U51,U53:U89)</f>
        <v>0</v>
      </c>
      <c r="V90" s="41">
        <f>SUM(V15:V20,V28:V36,V38:V40,V42:V45,V47:V51,V53:V89)</f>
        <v>0</v>
      </c>
      <c r="W90" s="97">
        <f>SUM(W89,W83,W81,W77,W71,W70,W63,W61,W54,W50,W49,W35)</f>
        <v>30</v>
      </c>
      <c r="X90" s="42">
        <f>SUM(X85,X80,X51,X35,X24)</f>
        <v>90</v>
      </c>
      <c r="Y90" s="42">
        <f>SUM(Y85,Y84,Y80,Y79,Y63,Y62,Y51,Y24)</f>
        <v>180</v>
      </c>
      <c r="Z90" s="42">
        <f>SUM(Z15:Z20,Z28:Z36,Z38:Z40,Z42:Z45,Z47:Z51,Z53:Z89)</f>
        <v>0</v>
      </c>
      <c r="AA90" s="42">
        <f>SUM(AA15:AA20,AA28:AA36,AA38:AA40,AA42:AA45,AA47:AA51,AA53:AA89)</f>
        <v>0</v>
      </c>
      <c r="AB90" s="97">
        <f>SUM(AB89,AB85,AB84,AB80,AB79,AB63,AB62,AB51,AB35,AB24)</f>
        <v>30</v>
      </c>
      <c r="AC90" s="42">
        <f>SUM(AC88,AC55,AC35)</f>
        <v>75</v>
      </c>
      <c r="AD90" s="42">
        <f>SUM(AD88,AD58,AD57,AD48)</f>
        <v>105</v>
      </c>
      <c r="AE90" s="42">
        <f>SUM(AE15:AE20,AE28:AE36,AE38:AE40,AE42:AE45,AE47:AE51,AE53:AE89)</f>
        <v>60</v>
      </c>
      <c r="AF90" s="42">
        <f>SUM(AF15:AF20,AF28:AF36,AF38:AF40,AF42:AF45,AF47:AF51,AF53:AF89)</f>
        <v>0</v>
      </c>
      <c r="AG90" s="97">
        <f>SUM(AG87,AG86,AG88,AG58,AG55,AG48,AG57,AG36,AG35)</f>
        <v>30</v>
      </c>
      <c r="AH90" s="28">
        <f>SUM(AH82,AH76,AH65,AH59,AH56,AH52,AH46,AH41,AH37,AH27,AH14)</f>
        <v>1849</v>
      </c>
      <c r="AI90" s="28">
        <f>SUM(AI82,AI76,AI65,AI59,AI56,AI52,AI46,AI41,AI37,AI27,AI14)</f>
        <v>700</v>
      </c>
      <c r="AJ90" s="28">
        <f>SUM(AJ76,AJ82,AJ65,AJ59,AJ56,AJ52,AJ46,AJ41,AJ37,AJ27,AJ14)</f>
        <v>1044</v>
      </c>
      <c r="AK90" s="28">
        <f>SUM(AK82,AK27)</f>
        <v>90</v>
      </c>
      <c r="AL90" s="28">
        <f>AL52+AL46+AL41+AL37+AL27+AL14</f>
        <v>0</v>
      </c>
      <c r="AM90" s="132">
        <f>SUM(AM82,AM76,AM65,AM59,AM56,AM52,AM46,AM41,AM37,AM27,AM14)</f>
        <v>180</v>
      </c>
      <c r="AN90" s="91">
        <v>71</v>
      </c>
      <c r="AO90" s="91">
        <v>38.4</v>
      </c>
      <c r="AP90" s="85">
        <v>109.4</v>
      </c>
    </row>
    <row r="91" spans="1:42" ht="20.100000000000001" customHeight="1" x14ac:dyDescent="0.2">
      <c r="A91" s="106"/>
      <c r="B91" s="107"/>
      <c r="C91" s="108"/>
      <c r="D91" s="112">
        <f>SUM(D90,E90,F90)</f>
        <v>349</v>
      </c>
      <c r="E91" s="113"/>
      <c r="F91" s="113"/>
      <c r="G91" s="114"/>
      <c r="H91" s="98"/>
      <c r="I91" s="112">
        <f>SUM(I90,J90,K90)</f>
        <v>345</v>
      </c>
      <c r="J91" s="113"/>
      <c r="K91" s="113"/>
      <c r="L91" s="114"/>
      <c r="M91" s="98"/>
      <c r="N91" s="135">
        <f>N90+O90+P90+Q90</f>
        <v>315</v>
      </c>
      <c r="O91" s="136"/>
      <c r="P91" s="136"/>
      <c r="Q91" s="137"/>
      <c r="R91" s="98"/>
      <c r="S91" s="135">
        <f>S90+T90+U90+V90</f>
        <v>330</v>
      </c>
      <c r="T91" s="136"/>
      <c r="U91" s="136"/>
      <c r="V91" s="137"/>
      <c r="W91" s="98"/>
      <c r="X91" s="138">
        <f>X90+Y90+Z90+AA90</f>
        <v>270</v>
      </c>
      <c r="Y91" s="139"/>
      <c r="Z91" s="139"/>
      <c r="AA91" s="140"/>
      <c r="AB91" s="98"/>
      <c r="AC91" s="138">
        <f>AC90+AD90+AE90+AF90</f>
        <v>240</v>
      </c>
      <c r="AD91" s="139"/>
      <c r="AE91" s="139"/>
      <c r="AF91" s="140"/>
      <c r="AG91" s="98"/>
      <c r="AH91" s="123">
        <f>D92+N92+X92</f>
        <v>1849</v>
      </c>
      <c r="AI91" s="124"/>
      <c r="AJ91" s="124"/>
      <c r="AK91" s="124"/>
      <c r="AL91" s="125"/>
      <c r="AM91" s="133" t="e">
        <f>#REF!+#REF!+'[1]plan główny'!AM131+AM52+#REF!</f>
        <v>#REF!</v>
      </c>
      <c r="AN91" s="92"/>
      <c r="AO91" s="92"/>
      <c r="AP91" s="86"/>
    </row>
    <row r="92" spans="1:42" ht="20.100000000000001" customHeight="1" x14ac:dyDescent="0.2">
      <c r="A92" s="109"/>
      <c r="B92" s="110"/>
      <c r="C92" s="111"/>
      <c r="D92" s="129">
        <f>D91+I91</f>
        <v>694</v>
      </c>
      <c r="E92" s="130"/>
      <c r="F92" s="130"/>
      <c r="G92" s="130"/>
      <c r="H92" s="130"/>
      <c r="I92" s="130"/>
      <c r="J92" s="130"/>
      <c r="K92" s="130"/>
      <c r="L92" s="131"/>
      <c r="M92" s="39">
        <f>H90+M90</f>
        <v>60</v>
      </c>
      <c r="N92" s="129">
        <f>N91+S91</f>
        <v>645</v>
      </c>
      <c r="O92" s="130"/>
      <c r="P92" s="130"/>
      <c r="Q92" s="130"/>
      <c r="R92" s="130"/>
      <c r="S92" s="130"/>
      <c r="T92" s="130"/>
      <c r="U92" s="130"/>
      <c r="V92" s="131"/>
      <c r="W92" s="39">
        <f>R90+W90</f>
        <v>60</v>
      </c>
      <c r="X92" s="129">
        <f>X91+AC91</f>
        <v>510</v>
      </c>
      <c r="Y92" s="130"/>
      <c r="Z92" s="130"/>
      <c r="AA92" s="130"/>
      <c r="AB92" s="130"/>
      <c r="AC92" s="130"/>
      <c r="AD92" s="130"/>
      <c r="AE92" s="130"/>
      <c r="AF92" s="131"/>
      <c r="AG92" s="39">
        <f>AB90+AG90</f>
        <v>60</v>
      </c>
      <c r="AH92" s="126"/>
      <c r="AI92" s="127"/>
      <c r="AJ92" s="127"/>
      <c r="AK92" s="127"/>
      <c r="AL92" s="128"/>
      <c r="AM92" s="134" t="e">
        <f>#REF!+#REF!+'[1]plan główny'!AM132+#REF!+#REF!</f>
        <v>#REF!</v>
      </c>
      <c r="AN92" s="93"/>
      <c r="AO92" s="93"/>
      <c r="AP92" s="87"/>
    </row>
    <row r="93" spans="1:42" ht="13.5" customHeight="1" x14ac:dyDescent="0.2">
      <c r="B93" t="s">
        <v>34</v>
      </c>
      <c r="AN93" s="15"/>
      <c r="AO93" s="15"/>
      <c r="AP93" s="15"/>
    </row>
    <row r="94" spans="1:42" ht="13.5" customHeight="1" x14ac:dyDescent="0.2">
      <c r="B94" t="s">
        <v>35</v>
      </c>
      <c r="AN94" s="15"/>
      <c r="AO94" s="15"/>
      <c r="AP94" s="15"/>
    </row>
    <row r="96" spans="1:42" ht="12.75" customHeight="1" x14ac:dyDescent="0.2"/>
    <row r="97" spans="1:42" s="29" customFormat="1" ht="27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ht="12.75" customHeight="1" x14ac:dyDescent="0.2"/>
    <row r="107" spans="1:42" ht="10.5" customHeight="1" x14ac:dyDescent="0.2"/>
    <row r="108" spans="1:42" ht="10.5" customHeight="1" x14ac:dyDescent="0.2"/>
    <row r="109" spans="1:42" ht="10.5" customHeight="1" x14ac:dyDescent="0.2"/>
    <row r="110" spans="1:42" ht="10.5" customHeight="1" x14ac:dyDescent="0.2"/>
    <row r="111" spans="1:42" ht="10.5" customHeight="1" x14ac:dyDescent="0.2"/>
    <row r="112" spans="1:42" ht="10.5" customHeight="1" x14ac:dyDescent="0.2"/>
    <row r="114" spans="1:1" ht="10.5" customHeight="1" x14ac:dyDescent="0.2"/>
    <row r="115" spans="1:1" ht="10.5" customHeight="1" x14ac:dyDescent="0.2"/>
    <row r="116" spans="1:1" ht="10.5" customHeight="1" x14ac:dyDescent="0.2"/>
    <row r="117" spans="1:1" ht="10.5" customHeight="1" x14ac:dyDescent="0.2"/>
    <row r="121" spans="1:1" ht="12" customHeight="1" x14ac:dyDescent="0.2"/>
    <row r="122" spans="1:1" ht="12" customHeight="1" x14ac:dyDescent="0.2"/>
    <row r="123" spans="1:1" ht="12" customHeight="1" x14ac:dyDescent="0.2">
      <c r="A123" s="16"/>
    </row>
    <row r="124" spans="1:1" ht="12" customHeight="1" x14ac:dyDescent="0.2"/>
    <row r="125" spans="1:1" ht="12" customHeight="1" x14ac:dyDescent="0.2"/>
    <row r="126" spans="1:1" ht="12" customHeight="1" x14ac:dyDescent="0.2"/>
    <row r="127" spans="1:1" ht="12" customHeight="1" x14ac:dyDescent="0.2"/>
    <row r="128" spans="1:1" ht="12" customHeight="1" x14ac:dyDescent="0.2"/>
    <row r="129" ht="12" customHeight="1" x14ac:dyDescent="0.2"/>
    <row r="130" ht="12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5" ht="12" customHeight="1" x14ac:dyDescent="0.2"/>
    <row r="148" ht="10.5" customHeight="1" x14ac:dyDescent="0.2"/>
    <row r="149" ht="10.5" customHeight="1" x14ac:dyDescent="0.2"/>
    <row r="151" ht="12" customHeight="1" x14ac:dyDescent="0.2"/>
    <row r="153" ht="10.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6.5" customHeight="1" x14ac:dyDescent="0.2"/>
  </sheetData>
  <mergeCells count="66">
    <mergeCell ref="AN90:AN92"/>
    <mergeCell ref="AO90:AO92"/>
    <mergeCell ref="AP90:AP92"/>
    <mergeCell ref="D91:G91"/>
    <mergeCell ref="I91:L91"/>
    <mergeCell ref="N91:Q91"/>
    <mergeCell ref="S91:V91"/>
    <mergeCell ref="X91:AA91"/>
    <mergeCell ref="AC91:AF91"/>
    <mergeCell ref="AH91:AL92"/>
    <mergeCell ref="D92:L92"/>
    <mergeCell ref="N92:V92"/>
    <mergeCell ref="X92:AF92"/>
    <mergeCell ref="AM90:AM92"/>
    <mergeCell ref="A82:AG82"/>
    <mergeCell ref="A90:C92"/>
    <mergeCell ref="H90:H91"/>
    <mergeCell ref="M90:M91"/>
    <mergeCell ref="R90:R91"/>
    <mergeCell ref="W90:W91"/>
    <mergeCell ref="AB90:AB91"/>
    <mergeCell ref="AG90:AG91"/>
    <mergeCell ref="A56:AG56"/>
    <mergeCell ref="A59:AE59"/>
    <mergeCell ref="A65:AG65"/>
    <mergeCell ref="A76:AG76"/>
    <mergeCell ref="A64:AG64"/>
    <mergeCell ref="A52:AG52"/>
    <mergeCell ref="S12:V12"/>
    <mergeCell ref="W12:W13"/>
    <mergeCell ref="X12:AA12"/>
    <mergeCell ref="AB12:AB13"/>
    <mergeCell ref="AC12:AF12"/>
    <mergeCell ref="AG12:AG13"/>
    <mergeCell ref="A14:AG14"/>
    <mergeCell ref="A27:AG27"/>
    <mergeCell ref="A37:AG37"/>
    <mergeCell ref="A41:AG41"/>
    <mergeCell ref="A46:AG46"/>
    <mergeCell ref="A11:A13"/>
    <mergeCell ref="B11:B13"/>
    <mergeCell ref="C11:C13"/>
    <mergeCell ref="AP11:AP13"/>
    <mergeCell ref="D12:G12"/>
    <mergeCell ref="H12:H13"/>
    <mergeCell ref="I12:L12"/>
    <mergeCell ref="M12:M13"/>
    <mergeCell ref="N12:Q12"/>
    <mergeCell ref="R12:R13"/>
    <mergeCell ref="X11:AG11"/>
    <mergeCell ref="AH11:AH13"/>
    <mergeCell ref="AI11:AL12"/>
    <mergeCell ref="AM11:AM13"/>
    <mergeCell ref="AN11:AN13"/>
    <mergeCell ref="AO11:AO13"/>
    <mergeCell ref="D11:M11"/>
    <mergeCell ref="N11:W11"/>
    <mergeCell ref="B9:AP9"/>
    <mergeCell ref="A1:AP1"/>
    <mergeCell ref="A2:AP2"/>
    <mergeCell ref="A3:AP3"/>
    <mergeCell ref="A4:AP4"/>
    <mergeCell ref="A5:AP5"/>
    <mergeCell ref="A6:AP6"/>
    <mergeCell ref="A7:AP7"/>
    <mergeCell ref="A8:AP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DZ</vt:lpstr>
      <vt:lpstr>NM</vt:lpstr>
      <vt:lpstr>DZ!Obszar_wydruku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dksztalcenia</dc:creator>
  <cp:lastModifiedBy>Monika Kopeć</cp:lastModifiedBy>
  <cp:revision/>
  <cp:lastPrinted>2020-07-17T10:20:39Z</cp:lastPrinted>
  <dcterms:created xsi:type="dcterms:W3CDTF">2013-03-29T07:40:26Z</dcterms:created>
  <dcterms:modified xsi:type="dcterms:W3CDTF">2020-12-08T07:40:14Z</dcterms:modified>
</cp:coreProperties>
</file>