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ieszka Dykas\Desktop\PROGRAM PEDAGOGIKI 2025\I rok\"/>
    </mc:Choice>
  </mc:AlternateContent>
  <xr:revisionPtr revIDLastSave="0" documentId="8_{7D7A1C45-A80D-448D-96FC-6AD357107D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gopedia+Art. NS" sheetId="5" r:id="rId1"/>
    <sheet name="POW+resocj" sheetId="7" r:id="rId2"/>
    <sheet name="Terapia ped.+Art.NS" sheetId="6" r:id="rId3"/>
  </sheets>
  <definedNames>
    <definedName name="_xlnm.Print_Area" localSheetId="0">'Logopedia+Art. NS'!$A$1:$AM$85</definedName>
    <definedName name="_xlnm.Print_Area" localSheetId="1">'POW+resocj'!$A$1:$CS$86</definedName>
    <definedName name="_xlnm.Print_Area" localSheetId="2">'Terapia ped.+Art.NS'!$A$1:$CS$81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2" i="7" l="1"/>
  <c r="BO52" i="7" s="1"/>
  <c r="CN52" i="7"/>
  <c r="CO52" i="7" s="1"/>
  <c r="CP52" i="7"/>
  <c r="AJ52" i="7"/>
  <c r="AG78" i="7"/>
  <c r="AF78" i="7"/>
  <c r="AE78" i="7"/>
  <c r="AD78" i="7"/>
  <c r="AC78" i="7"/>
  <c r="AB78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M80" i="7" s="1"/>
  <c r="G78" i="7"/>
  <c r="F78" i="7"/>
  <c r="E78" i="7"/>
  <c r="D78" i="7"/>
  <c r="CG77" i="7"/>
  <c r="CH77" i="7" s="1"/>
  <c r="BD77" i="7"/>
  <c r="AM77" i="7"/>
  <c r="CC77" i="7" s="1"/>
  <c r="AL77" i="7"/>
  <c r="AK77" i="7"/>
  <c r="AJ77" i="7"/>
  <c r="AI77" i="7"/>
  <c r="CG76" i="7"/>
  <c r="CH76" i="7" s="1"/>
  <c r="AM76" i="7"/>
  <c r="AL76" i="7"/>
  <c r="AK76" i="7"/>
  <c r="AJ76" i="7"/>
  <c r="AI76" i="7"/>
  <c r="CG75" i="7"/>
  <c r="CH75" i="7" s="1"/>
  <c r="AM75" i="7"/>
  <c r="CP75" i="7" s="1"/>
  <c r="AL75" i="7"/>
  <c r="AK75" i="7"/>
  <c r="AJ75" i="7"/>
  <c r="AH75" i="7" s="1"/>
  <c r="CE75" i="7" s="1"/>
  <c r="CF75" i="7" s="1"/>
  <c r="AI75" i="7"/>
  <c r="CG74" i="7"/>
  <c r="CH74" i="7" s="1"/>
  <c r="AM74" i="7"/>
  <c r="CP74" i="7" s="1"/>
  <c r="AL74" i="7"/>
  <c r="AK74" i="7"/>
  <c r="AJ74" i="7"/>
  <c r="AI74" i="7"/>
  <c r="CG73" i="7"/>
  <c r="CH73" i="7" s="1"/>
  <c r="AM73" i="7"/>
  <c r="AL73" i="7"/>
  <c r="AK73" i="7"/>
  <c r="AJ73" i="7"/>
  <c r="AI73" i="7"/>
  <c r="AM72" i="7"/>
  <c r="BD72" i="7" s="1"/>
  <c r="AL72" i="7"/>
  <c r="AK72" i="7"/>
  <c r="AJ72" i="7"/>
  <c r="AI72" i="7"/>
  <c r="CS71" i="7"/>
  <c r="CQ71" i="7"/>
  <c r="CM71" i="7"/>
  <c r="CL71" i="7"/>
  <c r="CK71" i="7"/>
  <c r="CJ71" i="7"/>
  <c r="CA71" i="7"/>
  <c r="BZ71" i="7"/>
  <c r="BY71" i="7"/>
  <c r="BX71" i="7"/>
  <c r="BW71" i="7"/>
  <c r="BV71" i="7"/>
  <c r="BU71" i="7"/>
  <c r="BT71" i="7"/>
  <c r="BS71" i="7"/>
  <c r="BR71" i="7"/>
  <c r="BQ71" i="7"/>
  <c r="BP71" i="7"/>
  <c r="BO71" i="7"/>
  <c r="BN71" i="7"/>
  <c r="BM71" i="7"/>
  <c r="BL71" i="7"/>
  <c r="BK71" i="7"/>
  <c r="BJ71" i="7"/>
  <c r="BI71" i="7"/>
  <c r="BH71" i="7"/>
  <c r="BG71" i="7"/>
  <c r="BF71" i="7"/>
  <c r="BC71" i="7"/>
  <c r="BB71" i="7"/>
  <c r="BA71" i="7"/>
  <c r="AZ71" i="7"/>
  <c r="AY71" i="7"/>
  <c r="AX71" i="7"/>
  <c r="AW71" i="7"/>
  <c r="AV71" i="7"/>
  <c r="AU71" i="7"/>
  <c r="AT71" i="7"/>
  <c r="AS71" i="7"/>
  <c r="AR71" i="7"/>
  <c r="AQ71" i="7"/>
  <c r="AP71" i="7"/>
  <c r="AO71" i="7"/>
  <c r="AN71" i="7"/>
  <c r="CG70" i="7"/>
  <c r="CH70" i="7" s="1"/>
  <c r="AM70" i="7"/>
  <c r="BC70" i="7" s="1"/>
  <c r="AL70" i="7"/>
  <c r="AK70" i="7"/>
  <c r="AJ70" i="7"/>
  <c r="AI70" i="7"/>
  <c r="AM69" i="7"/>
  <c r="AL69" i="7"/>
  <c r="AK69" i="7"/>
  <c r="AJ69" i="7"/>
  <c r="AI69" i="7"/>
  <c r="CG68" i="7"/>
  <c r="CH68" i="7" s="1"/>
  <c r="AM68" i="7"/>
  <c r="BD68" i="7" s="1"/>
  <c r="AL68" i="7"/>
  <c r="AK68" i="7"/>
  <c r="AJ68" i="7"/>
  <c r="AI68" i="7"/>
  <c r="AH68" i="7" s="1"/>
  <c r="CG67" i="7"/>
  <c r="CH67" i="7" s="1"/>
  <c r="AM67" i="7"/>
  <c r="CP67" i="7" s="1"/>
  <c r="AL67" i="7"/>
  <c r="AK67" i="7"/>
  <c r="AJ67" i="7"/>
  <c r="AI67" i="7"/>
  <c r="CG66" i="7"/>
  <c r="CH66" i="7" s="1"/>
  <c r="AM66" i="7"/>
  <c r="CN66" i="7" s="1"/>
  <c r="CO66" i="7" s="1"/>
  <c r="AL66" i="7"/>
  <c r="AK66" i="7"/>
  <c r="AJ66" i="7"/>
  <c r="AI66" i="7"/>
  <c r="CH65" i="7"/>
  <c r="CG65" i="7"/>
  <c r="AM65" i="7"/>
  <c r="AL65" i="7"/>
  <c r="AK65" i="7"/>
  <c r="AJ65" i="7"/>
  <c r="AI65" i="7"/>
  <c r="CG64" i="7"/>
  <c r="CH64" i="7" s="1"/>
  <c r="AM64" i="7"/>
  <c r="AL64" i="7"/>
  <c r="AK64" i="7"/>
  <c r="AJ64" i="7"/>
  <c r="AI64" i="7"/>
  <c r="CG63" i="7"/>
  <c r="CH63" i="7" s="1"/>
  <c r="AM63" i="7"/>
  <c r="AL63" i="7"/>
  <c r="AK63" i="7"/>
  <c r="AJ63" i="7"/>
  <c r="AI63" i="7"/>
  <c r="CG62" i="7"/>
  <c r="CH62" i="7" s="1"/>
  <c r="AM62" i="7"/>
  <c r="BA62" i="7" s="1"/>
  <c r="AL62" i="7"/>
  <c r="AK62" i="7"/>
  <c r="AJ62" i="7"/>
  <c r="AI62" i="7"/>
  <c r="CG61" i="7"/>
  <c r="CH61" i="7" s="1"/>
  <c r="AM61" i="7"/>
  <c r="CP61" i="7" s="1"/>
  <c r="AL61" i="7"/>
  <c r="AK61" i="7"/>
  <c r="AJ61" i="7"/>
  <c r="AI61" i="7"/>
  <c r="CL60" i="7"/>
  <c r="CK60" i="7"/>
  <c r="CJ60" i="7"/>
  <c r="CD60" i="7"/>
  <c r="CC60" i="7"/>
  <c r="CB60" i="7"/>
  <c r="CA60" i="7"/>
  <c r="BZ60" i="7"/>
  <c r="BY60" i="7"/>
  <c r="BX60" i="7"/>
  <c r="BW60" i="7"/>
  <c r="BV60" i="7"/>
  <c r="BU60" i="7"/>
  <c r="BT60" i="7"/>
  <c r="BS60" i="7"/>
  <c r="BR60" i="7"/>
  <c r="BQ60" i="7"/>
  <c r="BP60" i="7"/>
  <c r="BO60" i="7"/>
  <c r="BN60" i="7"/>
  <c r="BM60" i="7"/>
  <c r="BL60" i="7"/>
  <c r="BK60" i="7"/>
  <c r="BJ60" i="7"/>
  <c r="BI60" i="7"/>
  <c r="BH60" i="7"/>
  <c r="BG60" i="7"/>
  <c r="BF60" i="7"/>
  <c r="AY60" i="7"/>
  <c r="AX60" i="7"/>
  <c r="AW60" i="7"/>
  <c r="AV60" i="7"/>
  <c r="AU60" i="7"/>
  <c r="AT60" i="7"/>
  <c r="AS60" i="7"/>
  <c r="AR60" i="7"/>
  <c r="AQ60" i="7"/>
  <c r="AP60" i="7"/>
  <c r="CG59" i="7"/>
  <c r="CH59" i="7" s="1"/>
  <c r="AM59" i="7"/>
  <c r="CP59" i="7" s="1"/>
  <c r="AL59" i="7"/>
  <c r="AK59" i="7"/>
  <c r="AJ59" i="7"/>
  <c r="AH59" i="7" s="1"/>
  <c r="AI59" i="7"/>
  <c r="CG58" i="7"/>
  <c r="CH58" i="7" s="1"/>
  <c r="AM58" i="7"/>
  <c r="BO58" i="7" s="1"/>
  <c r="AL58" i="7"/>
  <c r="AK58" i="7"/>
  <c r="AJ58" i="7"/>
  <c r="AI58" i="7"/>
  <c r="AH58" i="7" s="1"/>
  <c r="CG57" i="7"/>
  <c r="CH57" i="7" s="1"/>
  <c r="AM57" i="7"/>
  <c r="BO57" i="7" s="1"/>
  <c r="AL57" i="7"/>
  <c r="AK57" i="7"/>
  <c r="AJ57" i="7"/>
  <c r="AI57" i="7"/>
  <c r="AH57" i="7" s="1"/>
  <c r="CG56" i="7"/>
  <c r="CH56" i="7" s="1"/>
  <c r="AM56" i="7"/>
  <c r="BO56" i="7" s="1"/>
  <c r="AL56" i="7"/>
  <c r="AK56" i="7"/>
  <c r="AJ56" i="7"/>
  <c r="AI56" i="7"/>
  <c r="CP55" i="7"/>
  <c r="CG55" i="7"/>
  <c r="CH55" i="7" s="1"/>
  <c r="BO55" i="7"/>
  <c r="AM55" i="7"/>
  <c r="CN55" i="7" s="1"/>
  <c r="CO55" i="7" s="1"/>
  <c r="AL55" i="7"/>
  <c r="AK55" i="7"/>
  <c r="AJ55" i="7"/>
  <c r="AI55" i="7"/>
  <c r="CG54" i="7"/>
  <c r="CH54" i="7" s="1"/>
  <c r="AM54" i="7"/>
  <c r="AL54" i="7"/>
  <c r="AK54" i="7"/>
  <c r="AJ54" i="7"/>
  <c r="AI54" i="7"/>
  <c r="CG53" i="7"/>
  <c r="CH53" i="7" s="1"/>
  <c r="AM53" i="7"/>
  <c r="CP53" i="7" s="1"/>
  <c r="AL53" i="7"/>
  <c r="AK53" i="7"/>
  <c r="AJ53" i="7"/>
  <c r="AI53" i="7"/>
  <c r="CG51" i="7"/>
  <c r="CH51" i="7" s="1"/>
  <c r="AM51" i="7"/>
  <c r="AL51" i="7"/>
  <c r="AK51" i="7"/>
  <c r="AJ51" i="7"/>
  <c r="AI51" i="7"/>
  <c r="CG50" i="7"/>
  <c r="CH50" i="7" s="1"/>
  <c r="AM50" i="7"/>
  <c r="AL50" i="7"/>
  <c r="AK50" i="7"/>
  <c r="AJ50" i="7"/>
  <c r="AI50" i="7"/>
  <c r="CG49" i="7"/>
  <c r="CH49" i="7" s="1"/>
  <c r="AM49" i="7"/>
  <c r="AL49" i="7"/>
  <c r="AK49" i="7"/>
  <c r="AJ49" i="7"/>
  <c r="AI49" i="7"/>
  <c r="CP48" i="7"/>
  <c r="CG48" i="7"/>
  <c r="CH48" i="7" s="1"/>
  <c r="AM48" i="7"/>
  <c r="BO48" i="7" s="1"/>
  <c r="AL48" i="7"/>
  <c r="AK48" i="7"/>
  <c r="AJ48" i="7"/>
  <c r="AI48" i="7"/>
  <c r="CG47" i="7"/>
  <c r="AM47" i="7"/>
  <c r="CP47" i="7" s="1"/>
  <c r="AL47" i="7"/>
  <c r="AK47" i="7"/>
  <c r="AJ47" i="7"/>
  <c r="AI47" i="7"/>
  <c r="AH47" i="7" s="1"/>
  <c r="CM47" i="7" s="1"/>
  <c r="CG46" i="7"/>
  <c r="CH46" i="7" s="1"/>
  <c r="AM46" i="7"/>
  <c r="CN46" i="7" s="1"/>
  <c r="CO46" i="7" s="1"/>
  <c r="AL46" i="7"/>
  <c r="AK46" i="7"/>
  <c r="AJ46" i="7"/>
  <c r="AI46" i="7"/>
  <c r="CS45" i="7"/>
  <c r="CQ45" i="7"/>
  <c r="CD45" i="7"/>
  <c r="CC45" i="7"/>
  <c r="CB45" i="7"/>
  <c r="CA45" i="7"/>
  <c r="BZ45" i="7"/>
  <c r="BY45" i="7"/>
  <c r="BX45" i="7"/>
  <c r="BW45" i="7"/>
  <c r="BV45" i="7"/>
  <c r="BU45" i="7"/>
  <c r="BT45" i="7"/>
  <c r="BS45" i="7"/>
  <c r="BR45" i="7"/>
  <c r="BM45" i="7"/>
  <c r="BL45" i="7"/>
  <c r="BL14" i="7" s="1"/>
  <c r="BK45" i="7"/>
  <c r="BJ45" i="7"/>
  <c r="BI45" i="7"/>
  <c r="BH45" i="7"/>
  <c r="BG45" i="7"/>
  <c r="BF45" i="7"/>
  <c r="AY45" i="7"/>
  <c r="AX45" i="7"/>
  <c r="AW45" i="7"/>
  <c r="AV45" i="7"/>
  <c r="AU45" i="7"/>
  <c r="AT45" i="7"/>
  <c r="AS45" i="7"/>
  <c r="AR45" i="7"/>
  <c r="AQ45" i="7"/>
  <c r="AP45" i="7"/>
  <c r="CG44" i="7"/>
  <c r="CH44" i="7" s="1"/>
  <c r="AT44" i="7"/>
  <c r="AT78" i="7" s="1"/>
  <c r="AM44" i="7"/>
  <c r="CP44" i="7" s="1"/>
  <c r="AL44" i="7"/>
  <c r="AK44" i="7"/>
  <c r="AJ44" i="7"/>
  <c r="AI44" i="7"/>
  <c r="AH44" i="7"/>
  <c r="CE44" i="7" s="1"/>
  <c r="CF44" i="7" s="1"/>
  <c r="CG43" i="7"/>
  <c r="CH43" i="7" s="1"/>
  <c r="AM43" i="7"/>
  <c r="CP43" i="7" s="1"/>
  <c r="AL43" i="7"/>
  <c r="AK43" i="7"/>
  <c r="AJ43" i="7"/>
  <c r="AI43" i="7"/>
  <c r="CG42" i="7"/>
  <c r="CH42" i="7" s="1"/>
  <c r="AM42" i="7"/>
  <c r="CN42" i="7" s="1"/>
  <c r="CO42" i="7" s="1"/>
  <c r="AL42" i="7"/>
  <c r="AK42" i="7"/>
  <c r="AJ42" i="7"/>
  <c r="AI42" i="7"/>
  <c r="CG41" i="7"/>
  <c r="CH41" i="7" s="1"/>
  <c r="AM41" i="7"/>
  <c r="CP41" i="7" s="1"/>
  <c r="AL41" i="7"/>
  <c r="AK41" i="7"/>
  <c r="AJ41" i="7"/>
  <c r="AI41" i="7"/>
  <c r="AH41" i="7" s="1"/>
  <c r="CN40" i="7"/>
  <c r="CO40" i="7" s="1"/>
  <c r="CG40" i="7"/>
  <c r="CH40" i="7" s="1"/>
  <c r="AM40" i="7"/>
  <c r="BQ40" i="7" s="1"/>
  <c r="AL40" i="7"/>
  <c r="AK40" i="7"/>
  <c r="AJ40" i="7"/>
  <c r="AI40" i="7"/>
  <c r="AH40" i="7" s="1"/>
  <c r="CG39" i="7"/>
  <c r="CH39" i="7" s="1"/>
  <c r="AM39" i="7"/>
  <c r="BY39" i="7" s="1"/>
  <c r="BY30" i="7" s="1"/>
  <c r="AL39" i="7"/>
  <c r="AK39" i="7"/>
  <c r="AJ39" i="7"/>
  <c r="AI39" i="7"/>
  <c r="CG38" i="7"/>
  <c r="CH38" i="7" s="1"/>
  <c r="AM38" i="7"/>
  <c r="BG38" i="7" s="1"/>
  <c r="BG30" i="7" s="1"/>
  <c r="AL38" i="7"/>
  <c r="AK38" i="7"/>
  <c r="AJ38" i="7"/>
  <c r="AI38" i="7"/>
  <c r="CG37" i="7"/>
  <c r="CH37" i="7" s="1"/>
  <c r="AM37" i="7"/>
  <c r="CP37" i="7" s="1"/>
  <c r="AL37" i="7"/>
  <c r="AK37" i="7"/>
  <c r="AJ37" i="7"/>
  <c r="AH37" i="7" s="1"/>
  <c r="CM37" i="7" s="1"/>
  <c r="AI37" i="7"/>
  <c r="CG36" i="7"/>
  <c r="CH36" i="7" s="1"/>
  <c r="AM36" i="7"/>
  <c r="CN36" i="7" s="1"/>
  <c r="CO36" i="7" s="1"/>
  <c r="AL36" i="7"/>
  <c r="AK36" i="7"/>
  <c r="AJ36" i="7"/>
  <c r="AI36" i="7"/>
  <c r="CG35" i="7"/>
  <c r="CH35" i="7" s="1"/>
  <c r="AM35" i="7"/>
  <c r="AL35" i="7"/>
  <c r="AK35" i="7"/>
  <c r="AJ35" i="7"/>
  <c r="AI35" i="7"/>
  <c r="CG34" i="7"/>
  <c r="CH34" i="7" s="1"/>
  <c r="AM34" i="7"/>
  <c r="AL34" i="7"/>
  <c r="AK34" i="7"/>
  <c r="AJ34" i="7"/>
  <c r="AH34" i="7" s="1"/>
  <c r="AI34" i="7"/>
  <c r="CO33" i="7"/>
  <c r="CG33" i="7"/>
  <c r="CH33" i="7" s="1"/>
  <c r="AM33" i="7"/>
  <c r="BD33" i="7" s="1"/>
  <c r="AL33" i="7"/>
  <c r="AK33" i="7"/>
  <c r="AJ33" i="7"/>
  <c r="AI33" i="7"/>
  <c r="CG32" i="7"/>
  <c r="CH32" i="7" s="1"/>
  <c r="AM32" i="7"/>
  <c r="CN32" i="7" s="1"/>
  <c r="CO32" i="7" s="1"/>
  <c r="AL32" i="7"/>
  <c r="AK32" i="7"/>
  <c r="AJ32" i="7"/>
  <c r="AI32" i="7"/>
  <c r="CO31" i="7"/>
  <c r="CG31" i="7"/>
  <c r="CH31" i="7" s="1"/>
  <c r="AM31" i="7"/>
  <c r="BO31" i="7" s="1"/>
  <c r="AL31" i="7"/>
  <c r="AK31" i="7"/>
  <c r="AJ31" i="7"/>
  <c r="AI31" i="7"/>
  <c r="CD30" i="7"/>
  <c r="CC30" i="7"/>
  <c r="CB30" i="7"/>
  <c r="BS30" i="7"/>
  <c r="BR30" i="7"/>
  <c r="BM30" i="7"/>
  <c r="BL30" i="7"/>
  <c r="BK30" i="7"/>
  <c r="BJ30" i="7"/>
  <c r="BI30" i="7"/>
  <c r="BH30" i="7"/>
  <c r="BC30" i="7"/>
  <c r="BB30" i="7"/>
  <c r="BA30" i="7"/>
  <c r="AZ30" i="7"/>
  <c r="AS30" i="7"/>
  <c r="AR30" i="7"/>
  <c r="AQ30" i="7"/>
  <c r="AP30" i="7"/>
  <c r="AO30" i="7"/>
  <c r="AN30" i="7"/>
  <c r="CG29" i="7"/>
  <c r="CH29" i="7" s="1"/>
  <c r="AM29" i="7"/>
  <c r="BD29" i="7" s="1"/>
  <c r="AL29" i="7"/>
  <c r="AH29" i="7" s="1"/>
  <c r="AK29" i="7"/>
  <c r="AJ29" i="7"/>
  <c r="AI29" i="7"/>
  <c r="CG28" i="7"/>
  <c r="CH28" i="7" s="1"/>
  <c r="AM28" i="7"/>
  <c r="BI28" i="7" s="1"/>
  <c r="AL28" i="7"/>
  <c r="AK28" i="7"/>
  <c r="AJ28" i="7"/>
  <c r="AI28" i="7"/>
  <c r="CG27" i="7"/>
  <c r="CH27" i="7" s="1"/>
  <c r="AM27" i="7"/>
  <c r="AQ27" i="7" s="1"/>
  <c r="AL27" i="7"/>
  <c r="AK27" i="7"/>
  <c r="AJ27" i="7"/>
  <c r="AI27" i="7"/>
  <c r="CG26" i="7"/>
  <c r="CH26" i="7" s="1"/>
  <c r="AM26" i="7"/>
  <c r="AL26" i="7"/>
  <c r="AK26" i="7"/>
  <c r="AH26" i="7" s="1"/>
  <c r="AJ26" i="7"/>
  <c r="AI26" i="7"/>
  <c r="CG25" i="7"/>
  <c r="CH25" i="7" s="1"/>
  <c r="AM25" i="7"/>
  <c r="CP25" i="7" s="1"/>
  <c r="AL25" i="7"/>
  <c r="AK25" i="7"/>
  <c r="AJ25" i="7"/>
  <c r="AI25" i="7"/>
  <c r="CG24" i="7"/>
  <c r="CH24" i="7" s="1"/>
  <c r="AM24" i="7"/>
  <c r="AL24" i="7"/>
  <c r="AK24" i="7"/>
  <c r="AJ24" i="7"/>
  <c r="AI24" i="7"/>
  <c r="CP23" i="7"/>
  <c r="CG23" i="7"/>
  <c r="CH23" i="7" s="1"/>
  <c r="AM23" i="7"/>
  <c r="BK23" i="7" s="1"/>
  <c r="AL23" i="7"/>
  <c r="AK23" i="7"/>
  <c r="AJ23" i="7"/>
  <c r="AI23" i="7"/>
  <c r="CO22" i="7"/>
  <c r="CN22" i="7"/>
  <c r="CM22" i="7"/>
  <c r="CL22" i="7"/>
  <c r="CK22" i="7"/>
  <c r="CJ22" i="7"/>
  <c r="CD22" i="7"/>
  <c r="CC22" i="7"/>
  <c r="CB22" i="7"/>
  <c r="CA22" i="7"/>
  <c r="BZ22" i="7"/>
  <c r="BY22" i="7"/>
  <c r="BX22" i="7"/>
  <c r="BW22" i="7"/>
  <c r="BV22" i="7"/>
  <c r="BU22" i="7"/>
  <c r="BT22" i="7"/>
  <c r="BS22" i="7"/>
  <c r="BR22" i="7"/>
  <c r="BQ22" i="7"/>
  <c r="BP22" i="7"/>
  <c r="BO22" i="7"/>
  <c r="BN22" i="7"/>
  <c r="BM22" i="7"/>
  <c r="BL22" i="7"/>
  <c r="BG22" i="7"/>
  <c r="BF22" i="7"/>
  <c r="BC22" i="7"/>
  <c r="BB22" i="7"/>
  <c r="BA22" i="7"/>
  <c r="AZ22" i="7"/>
  <c r="AY22" i="7"/>
  <c r="AX22" i="7"/>
  <c r="AW22" i="7"/>
  <c r="AV22" i="7"/>
  <c r="AU22" i="7"/>
  <c r="AT22" i="7"/>
  <c r="AO22" i="7"/>
  <c r="AN22" i="7"/>
  <c r="CG21" i="7"/>
  <c r="AM21" i="7"/>
  <c r="BG21" i="7" s="1"/>
  <c r="AL21" i="7"/>
  <c r="AK21" i="7"/>
  <c r="AH21" i="7" s="1"/>
  <c r="AJ21" i="7"/>
  <c r="AI21" i="7"/>
  <c r="CG20" i="7"/>
  <c r="CH20" i="7" s="1"/>
  <c r="AM20" i="7"/>
  <c r="BG20" i="7" s="1"/>
  <c r="AL20" i="7"/>
  <c r="AK20" i="7"/>
  <c r="AJ20" i="7"/>
  <c r="AI20" i="7"/>
  <c r="CG19" i="7"/>
  <c r="CH19" i="7" s="1"/>
  <c r="AM19" i="7"/>
  <c r="BG19" i="7" s="1"/>
  <c r="AL19" i="7"/>
  <c r="AK19" i="7"/>
  <c r="AJ19" i="7"/>
  <c r="AI19" i="7"/>
  <c r="AI18" i="7" s="1"/>
  <c r="CO18" i="7"/>
  <c r="CN18" i="7"/>
  <c r="CM18" i="7"/>
  <c r="CL18" i="7"/>
  <c r="CK18" i="7"/>
  <c r="CJ18" i="7"/>
  <c r="CD18" i="7"/>
  <c r="CC18" i="7"/>
  <c r="CB18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BN18" i="7"/>
  <c r="BM18" i="7"/>
  <c r="BL18" i="7"/>
  <c r="BK18" i="7"/>
  <c r="BJ18" i="7"/>
  <c r="BI18" i="7"/>
  <c r="BH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M17" i="7"/>
  <c r="CR17" i="7" s="1"/>
  <c r="AL17" i="7"/>
  <c r="AK17" i="7"/>
  <c r="AJ17" i="7"/>
  <c r="AI17" i="7"/>
  <c r="CG16" i="7"/>
  <c r="CH16" i="7" s="1"/>
  <c r="AM16" i="7"/>
  <c r="CE16" i="7" s="1"/>
  <c r="AL16" i="7"/>
  <c r="AK16" i="7"/>
  <c r="AJ16" i="7"/>
  <c r="AI16" i="7"/>
  <c r="AI15" i="7" s="1"/>
  <c r="CS15" i="7"/>
  <c r="CQ15" i="7"/>
  <c r="CL15" i="7"/>
  <c r="CK15" i="7"/>
  <c r="CJ15" i="7"/>
  <c r="CD15" i="7"/>
  <c r="CC15" i="7"/>
  <c r="CB15" i="7"/>
  <c r="BY15" i="7"/>
  <c r="BY14" i="7" s="1"/>
  <c r="BS15" i="7"/>
  <c r="BR15" i="7"/>
  <c r="BM15" i="7"/>
  <c r="BM14" i="7" s="1"/>
  <c r="BL15" i="7"/>
  <c r="BC15" i="7"/>
  <c r="BB15" i="7"/>
  <c r="BA15" i="7"/>
  <c r="AZ15" i="7"/>
  <c r="AT15" i="7"/>
  <c r="AO15" i="7"/>
  <c r="AN15" i="7"/>
  <c r="AI71" i="5"/>
  <c r="AJ71" i="5"/>
  <c r="AK71" i="5"/>
  <c r="AL71" i="5"/>
  <c r="AM71" i="5"/>
  <c r="AI72" i="5"/>
  <c r="AJ72" i="5"/>
  <c r="AK72" i="5"/>
  <c r="AL72" i="5"/>
  <c r="AM72" i="5"/>
  <c r="AG80" i="7" l="1"/>
  <c r="W80" i="7"/>
  <c r="CM34" i="7"/>
  <c r="CE34" i="7"/>
  <c r="CF34" i="7" s="1"/>
  <c r="CI34" i="7" s="1"/>
  <c r="CG18" i="7"/>
  <c r="CG22" i="7"/>
  <c r="BD17" i="7"/>
  <c r="AK18" i="7"/>
  <c r="AM30" i="7"/>
  <c r="AH46" i="7"/>
  <c r="CM46" i="7" s="1"/>
  <c r="AH48" i="7"/>
  <c r="CN48" i="7"/>
  <c r="CO48" i="7" s="1"/>
  <c r="AH61" i="7"/>
  <c r="CE61" i="7" s="1"/>
  <c r="CF61" i="7" s="1"/>
  <c r="CI61" i="7" s="1"/>
  <c r="N79" i="7"/>
  <c r="AH74" i="7"/>
  <c r="CE74" i="7" s="1"/>
  <c r="CF74" i="7" s="1"/>
  <c r="CI74" i="7" s="1"/>
  <c r="S79" i="7"/>
  <c r="AH20" i="7"/>
  <c r="CE20" i="7" s="1"/>
  <c r="CF20" i="7" s="1"/>
  <c r="CI20" i="7" s="1"/>
  <c r="AK22" i="7"/>
  <c r="CP33" i="7"/>
  <c r="AH38" i="7"/>
  <c r="CM38" i="7" s="1"/>
  <c r="AI60" i="7"/>
  <c r="AH17" i="7"/>
  <c r="CE17" i="7" s="1"/>
  <c r="CF17" i="7" s="1"/>
  <c r="CG17" i="7" s="1"/>
  <c r="CH17" i="7" s="1"/>
  <c r="AJ18" i="7"/>
  <c r="AH43" i="7"/>
  <c r="BR14" i="7"/>
  <c r="I79" i="7"/>
  <c r="BG15" i="7"/>
  <c r="BG14" i="7" s="1"/>
  <c r="BG18" i="7"/>
  <c r="CI44" i="7"/>
  <c r="AH69" i="7"/>
  <c r="CN57" i="7"/>
  <c r="CO57" i="7" s="1"/>
  <c r="CC72" i="7"/>
  <c r="CC71" i="7" s="1"/>
  <c r="CN47" i="7"/>
  <c r="CO47" i="7" s="1"/>
  <c r="BA61" i="7"/>
  <c r="BD74" i="7"/>
  <c r="CP32" i="7"/>
  <c r="CI75" i="7"/>
  <c r="BQ53" i="7"/>
  <c r="AK60" i="7"/>
  <c r="BD66" i="7"/>
  <c r="BS14" i="7"/>
  <c r="AI71" i="7"/>
  <c r="CH21" i="7"/>
  <c r="CR36" i="7"/>
  <c r="CR15" i="7" s="1"/>
  <c r="AH64" i="7"/>
  <c r="CH22" i="7"/>
  <c r="BO46" i="7"/>
  <c r="AI45" i="7"/>
  <c r="AO66" i="7"/>
  <c r="CN59" i="7"/>
  <c r="CO59" i="7" s="1"/>
  <c r="AH73" i="7"/>
  <c r="CE73" i="7" s="1"/>
  <c r="CF73" i="7" s="1"/>
  <c r="CI73" i="7" s="1"/>
  <c r="AH24" i="7"/>
  <c r="CE24" i="7" s="1"/>
  <c r="CF24" i="7" s="1"/>
  <c r="CI24" i="7" s="1"/>
  <c r="AH28" i="7"/>
  <c r="AP28" i="7" s="1"/>
  <c r="CN38" i="7"/>
  <c r="CO38" i="7" s="1"/>
  <c r="CN61" i="7"/>
  <c r="CO61" i="7" s="1"/>
  <c r="AH70" i="7"/>
  <c r="AQ28" i="7"/>
  <c r="AH50" i="7"/>
  <c r="BN50" i="7" s="1"/>
  <c r="CN39" i="7"/>
  <c r="CO39" i="7" s="1"/>
  <c r="AT14" i="7"/>
  <c r="AL15" i="7"/>
  <c r="BI27" i="7"/>
  <c r="AT30" i="7"/>
  <c r="BQ41" i="7"/>
  <c r="BQ30" i="7" s="1"/>
  <c r="CN53" i="7"/>
  <c r="CO53" i="7" s="1"/>
  <c r="AH65" i="7"/>
  <c r="CE65" i="7" s="1"/>
  <c r="CF65" i="7" s="1"/>
  <c r="CI65" i="7" s="1"/>
  <c r="CP66" i="7"/>
  <c r="AH77" i="7"/>
  <c r="CE77" i="7" s="1"/>
  <c r="CF77" i="7" s="1"/>
  <c r="CI77" i="7" s="1"/>
  <c r="AH76" i="7"/>
  <c r="CE76" i="7" s="1"/>
  <c r="CF76" i="7" s="1"/>
  <c r="CI76" i="7" s="1"/>
  <c r="CC14" i="7"/>
  <c r="AH39" i="7"/>
  <c r="CM39" i="7" s="1"/>
  <c r="AH33" i="7"/>
  <c r="AV33" i="7" s="1"/>
  <c r="AV34" i="7"/>
  <c r="AV30" i="7" s="1"/>
  <c r="BQ15" i="7"/>
  <c r="CM44" i="7"/>
  <c r="X79" i="7"/>
  <c r="X80" i="7" s="1"/>
  <c r="BO47" i="7"/>
  <c r="BO32" i="7"/>
  <c r="AH66" i="7"/>
  <c r="AH23" i="7"/>
  <c r="BJ23" i="7" s="1"/>
  <c r="CN41" i="7"/>
  <c r="CO41" i="7" s="1"/>
  <c r="AM15" i="7"/>
  <c r="CP29" i="7"/>
  <c r="BN34" i="7"/>
  <c r="AH36" i="7"/>
  <c r="CE36" i="7" s="1"/>
  <c r="CF36" i="7" s="1"/>
  <c r="CI36" i="7" s="1"/>
  <c r="CN37" i="7"/>
  <c r="CO37" i="7" s="1"/>
  <c r="CE28" i="7"/>
  <c r="CF28" i="7" s="1"/>
  <c r="CI28" i="7" s="1"/>
  <c r="BH28" i="7"/>
  <c r="AK15" i="7"/>
  <c r="AH16" i="7"/>
  <c r="AH25" i="7"/>
  <c r="AH55" i="7"/>
  <c r="AH35" i="7"/>
  <c r="CE40" i="7"/>
  <c r="CF40" i="7" s="1"/>
  <c r="CI40" i="7" s="1"/>
  <c r="BP40" i="7"/>
  <c r="BO49" i="7"/>
  <c r="CR49" i="7"/>
  <c r="CR45" i="7" s="1"/>
  <c r="CN49" i="7"/>
  <c r="CO49" i="7" s="1"/>
  <c r="CE58" i="7"/>
  <c r="CF58" i="7" s="1"/>
  <c r="CI58" i="7" s="1"/>
  <c r="BN58" i="7"/>
  <c r="CN64" i="7"/>
  <c r="CO64" i="7" s="1"/>
  <c r="CP64" i="7"/>
  <c r="BA64" i="7"/>
  <c r="CE59" i="7"/>
  <c r="CF59" i="7" s="1"/>
  <c r="CI59" i="7" s="1"/>
  <c r="BN59" i="7"/>
  <c r="CH60" i="7"/>
  <c r="BC45" i="7"/>
  <c r="BC14" i="7" s="1"/>
  <c r="BC60" i="7"/>
  <c r="CE41" i="7"/>
  <c r="CF41" i="7" s="1"/>
  <c r="CI41" i="7" s="1"/>
  <c r="BP41" i="7"/>
  <c r="BK25" i="7"/>
  <c r="BD25" i="7"/>
  <c r="AS25" i="7"/>
  <c r="AH27" i="7"/>
  <c r="AH51" i="7"/>
  <c r="AK45" i="7"/>
  <c r="CE64" i="7"/>
  <c r="CF64" i="7" s="1"/>
  <c r="CI64" i="7" s="1"/>
  <c r="CM66" i="7"/>
  <c r="AN66" i="7"/>
  <c r="CE66" i="7"/>
  <c r="CF66" i="7" s="1"/>
  <c r="CI66" i="7" s="1"/>
  <c r="BD67" i="7"/>
  <c r="BD45" i="7" s="1"/>
  <c r="CN67" i="7"/>
  <c r="CO67" i="7" s="1"/>
  <c r="AO67" i="7"/>
  <c r="BC78" i="7"/>
  <c r="CR73" i="7"/>
  <c r="CR71" i="7" s="1"/>
  <c r="BD73" i="7"/>
  <c r="AI22" i="7"/>
  <c r="CH47" i="7"/>
  <c r="CH45" i="7" s="1"/>
  <c r="CE21" i="7"/>
  <c r="CF21" i="7" s="1"/>
  <c r="CI21" i="7" s="1"/>
  <c r="BF21" i="7"/>
  <c r="CE37" i="7"/>
  <c r="CF37" i="7" s="1"/>
  <c r="CI37" i="7" s="1"/>
  <c r="BN37" i="7"/>
  <c r="AL71" i="7"/>
  <c r="CE38" i="7"/>
  <c r="CF38" i="7" s="1"/>
  <c r="CI38" i="7" s="1"/>
  <c r="BF38" i="7"/>
  <c r="BF30" i="7" s="1"/>
  <c r="BO51" i="7"/>
  <c r="CP51" i="7"/>
  <c r="CN51" i="7"/>
  <c r="CO51" i="7" s="1"/>
  <c r="CE57" i="7"/>
  <c r="CF57" i="7" s="1"/>
  <c r="CI57" i="7" s="1"/>
  <c r="BN57" i="7"/>
  <c r="CM57" i="7"/>
  <c r="CH18" i="7"/>
  <c r="AJ22" i="7"/>
  <c r="BA63" i="7"/>
  <c r="CP63" i="7"/>
  <c r="CN63" i="7"/>
  <c r="CO63" i="7" s="1"/>
  <c r="CM68" i="7"/>
  <c r="CE68" i="7"/>
  <c r="CF68" i="7" s="1"/>
  <c r="CI68" i="7" s="1"/>
  <c r="AN68" i="7"/>
  <c r="AJ71" i="7"/>
  <c r="BJ24" i="7"/>
  <c r="BH26" i="7"/>
  <c r="CE26" i="7"/>
  <c r="CF26" i="7" s="1"/>
  <c r="CI26" i="7" s="1"/>
  <c r="AP26" i="7"/>
  <c r="BJ29" i="7"/>
  <c r="CE29" i="7"/>
  <c r="CF29" i="7" s="1"/>
  <c r="CI29" i="7" s="1"/>
  <c r="CN34" i="7"/>
  <c r="CP34" i="7"/>
  <c r="BO34" i="7"/>
  <c r="CM59" i="7"/>
  <c r="AK71" i="7"/>
  <c r="AM79" i="7"/>
  <c r="AL22" i="7"/>
  <c r="CP24" i="7"/>
  <c r="AS24" i="7"/>
  <c r="BK24" i="7"/>
  <c r="CE33" i="7"/>
  <c r="CF33" i="7" s="1"/>
  <c r="CI33" i="7" s="1"/>
  <c r="CM40" i="7"/>
  <c r="CE47" i="7"/>
  <c r="CF47" i="7" s="1"/>
  <c r="BN47" i="7"/>
  <c r="AR24" i="7"/>
  <c r="AW34" i="7"/>
  <c r="CN50" i="7"/>
  <c r="CO50" i="7" s="1"/>
  <c r="CP50" i="7"/>
  <c r="BO50" i="7"/>
  <c r="AJ60" i="7"/>
  <c r="AL60" i="7"/>
  <c r="BA65" i="7"/>
  <c r="CP65" i="7"/>
  <c r="CN65" i="7"/>
  <c r="CO65" i="7" s="1"/>
  <c r="CI16" i="7"/>
  <c r="BU35" i="7"/>
  <c r="CN35" i="7"/>
  <c r="CO35" i="7" s="1"/>
  <c r="AY35" i="7"/>
  <c r="AH19" i="7"/>
  <c r="CM41" i="7"/>
  <c r="CE43" i="7"/>
  <c r="CF43" i="7" s="1"/>
  <c r="CI43" i="7" s="1"/>
  <c r="CM43" i="7"/>
  <c r="BZ43" i="7"/>
  <c r="AJ45" i="7"/>
  <c r="AH53" i="7"/>
  <c r="CP54" i="7"/>
  <c r="CN54" i="7"/>
  <c r="CO54" i="7" s="1"/>
  <c r="BQ54" i="7"/>
  <c r="CM58" i="7"/>
  <c r="AM60" i="7"/>
  <c r="CR62" i="7"/>
  <c r="CN62" i="7"/>
  <c r="AH54" i="7"/>
  <c r="AH56" i="7"/>
  <c r="CG60" i="7"/>
  <c r="CG45" i="7" s="1"/>
  <c r="AH67" i="7"/>
  <c r="BI26" i="7"/>
  <c r="AQ26" i="7"/>
  <c r="BK29" i="7"/>
  <c r="AJ30" i="7"/>
  <c r="AH31" i="7"/>
  <c r="CA43" i="7"/>
  <c r="CN43" i="7"/>
  <c r="CO43" i="7" s="1"/>
  <c r="BO59" i="7"/>
  <c r="AK30" i="7"/>
  <c r="BO37" i="7"/>
  <c r="AL30" i="7"/>
  <c r="AM45" i="7"/>
  <c r="AM71" i="7"/>
  <c r="AM80" i="7" s="1"/>
  <c r="BD75" i="7"/>
  <c r="AH32" i="7"/>
  <c r="AI30" i="7"/>
  <c r="AO68" i="7"/>
  <c r="CP72" i="7"/>
  <c r="CP71" i="7" s="1"/>
  <c r="CN44" i="7"/>
  <c r="CO44" i="7" s="1"/>
  <c r="AU44" i="7"/>
  <c r="AL45" i="7"/>
  <c r="CN56" i="7"/>
  <c r="CO56" i="7" s="1"/>
  <c r="BD32" i="7"/>
  <c r="BD42" i="7"/>
  <c r="AH49" i="7"/>
  <c r="CP56" i="7"/>
  <c r="AH63" i="7"/>
  <c r="CN68" i="7"/>
  <c r="CO68" i="7" s="1"/>
  <c r="CN70" i="7"/>
  <c r="CO70" i="7" s="1"/>
  <c r="CP70" i="7"/>
  <c r="AH72" i="7"/>
  <c r="AC79" i="7"/>
  <c r="AH62" i="7"/>
  <c r="D79" i="7"/>
  <c r="AH42" i="7"/>
  <c r="BD23" i="7"/>
  <c r="AS23" i="7"/>
  <c r="AM22" i="7"/>
  <c r="AJ15" i="7"/>
  <c r="AW33" i="7"/>
  <c r="BW36" i="7"/>
  <c r="CP58" i="7"/>
  <c r="CN58" i="7"/>
  <c r="CO58" i="7" s="1"/>
  <c r="AP45" i="6"/>
  <c r="AQ45" i="6"/>
  <c r="AR45" i="6"/>
  <c r="AS45" i="6"/>
  <c r="AT45" i="6"/>
  <c r="AU45" i="6"/>
  <c r="AV45" i="6"/>
  <c r="AW45" i="6"/>
  <c r="AX45" i="6"/>
  <c r="AY45" i="6"/>
  <c r="BF45" i="6"/>
  <c r="BG45" i="6"/>
  <c r="BH45" i="6"/>
  <c r="BI45" i="6"/>
  <c r="BJ45" i="6"/>
  <c r="BK45" i="6"/>
  <c r="BL45" i="6"/>
  <c r="BM45" i="6"/>
  <c r="BT45" i="6"/>
  <c r="BU45" i="6"/>
  <c r="BV45" i="6"/>
  <c r="BW45" i="6"/>
  <c r="BX45" i="6"/>
  <c r="BY45" i="6"/>
  <c r="BZ45" i="6"/>
  <c r="CA45" i="6"/>
  <c r="CB45" i="6"/>
  <c r="CC45" i="6"/>
  <c r="CD45" i="6"/>
  <c r="CJ45" i="6"/>
  <c r="CK45" i="6"/>
  <c r="CL45" i="6"/>
  <c r="AP58" i="6"/>
  <c r="AQ58" i="6"/>
  <c r="AR58" i="6"/>
  <c r="AS58" i="6"/>
  <c r="AT58" i="6"/>
  <c r="AU58" i="6"/>
  <c r="AV58" i="6"/>
  <c r="AW58" i="6"/>
  <c r="AX58" i="6"/>
  <c r="AY58" i="6"/>
  <c r="BF58" i="6"/>
  <c r="BG58" i="6"/>
  <c r="BH58" i="6"/>
  <c r="BI58" i="6"/>
  <c r="BJ58" i="6"/>
  <c r="BK58" i="6"/>
  <c r="BL58" i="6"/>
  <c r="BM58" i="6"/>
  <c r="BN58" i="6"/>
  <c r="BO58" i="6"/>
  <c r="BP58" i="6"/>
  <c r="BQ58" i="6"/>
  <c r="BR58" i="6"/>
  <c r="BS58" i="6"/>
  <c r="BT58" i="6"/>
  <c r="BU58" i="6"/>
  <c r="BV58" i="6"/>
  <c r="BW58" i="6"/>
  <c r="BX58" i="6"/>
  <c r="BY58" i="6"/>
  <c r="BZ58" i="6"/>
  <c r="CA58" i="6"/>
  <c r="CB58" i="6"/>
  <c r="CC58" i="6"/>
  <c r="CD58" i="6"/>
  <c r="CJ58" i="6"/>
  <c r="CK58" i="6"/>
  <c r="CL58" i="6"/>
  <c r="AN69" i="6"/>
  <c r="AO69" i="6"/>
  <c r="AP69" i="6"/>
  <c r="AQ69" i="6"/>
  <c r="AR69" i="6"/>
  <c r="AS69" i="6"/>
  <c r="AT69" i="6"/>
  <c r="AU69" i="6"/>
  <c r="AV69" i="6"/>
  <c r="AW69" i="6"/>
  <c r="AX69" i="6"/>
  <c r="AY69" i="6"/>
  <c r="AZ69" i="6"/>
  <c r="BA69" i="6"/>
  <c r="BB69" i="6"/>
  <c r="BC69" i="6"/>
  <c r="BF69" i="6"/>
  <c r="BG69" i="6"/>
  <c r="BH69" i="6"/>
  <c r="BI69" i="6"/>
  <c r="BJ69" i="6"/>
  <c r="BK69" i="6"/>
  <c r="BL69" i="6"/>
  <c r="BM69" i="6"/>
  <c r="BN69" i="6"/>
  <c r="BO69" i="6"/>
  <c r="BP69" i="6"/>
  <c r="BQ69" i="6"/>
  <c r="BR69" i="6"/>
  <c r="BS69" i="6"/>
  <c r="BT69" i="6"/>
  <c r="BU69" i="6"/>
  <c r="BV69" i="6"/>
  <c r="BW69" i="6"/>
  <c r="BX69" i="6"/>
  <c r="BY69" i="6"/>
  <c r="BZ69" i="6"/>
  <c r="CA69" i="6"/>
  <c r="CJ69" i="6"/>
  <c r="CK69" i="6"/>
  <c r="CL69" i="6"/>
  <c r="CM69" i="6"/>
  <c r="CN69" i="6"/>
  <c r="CO69" i="6"/>
  <c r="AN30" i="6"/>
  <c r="AO30" i="6"/>
  <c r="AP30" i="6"/>
  <c r="AQ30" i="6"/>
  <c r="AR30" i="6"/>
  <c r="AS30" i="6"/>
  <c r="AZ30" i="6"/>
  <c r="BA30" i="6"/>
  <c r="BB30" i="6"/>
  <c r="BC30" i="6"/>
  <c r="BH30" i="6"/>
  <c r="BI30" i="6"/>
  <c r="BJ30" i="6"/>
  <c r="BK30" i="6"/>
  <c r="BL30" i="6"/>
  <c r="BM30" i="6"/>
  <c r="BR30" i="6"/>
  <c r="BS30" i="6"/>
  <c r="CB30" i="6"/>
  <c r="CC30" i="6"/>
  <c r="CD30" i="6"/>
  <c r="CJ30" i="6"/>
  <c r="CK30" i="6"/>
  <c r="CL30" i="6"/>
  <c r="AN73" i="5"/>
  <c r="AO73" i="5"/>
  <c r="AP73" i="5"/>
  <c r="AQ73" i="5"/>
  <c r="AR73" i="5"/>
  <c r="AS73" i="5"/>
  <c r="AT73" i="5"/>
  <c r="AU73" i="5"/>
  <c r="AV73" i="5"/>
  <c r="AW73" i="5"/>
  <c r="AX73" i="5"/>
  <c r="AY73" i="5"/>
  <c r="AZ73" i="5"/>
  <c r="BA73" i="5"/>
  <c r="BB73" i="5"/>
  <c r="BC73" i="5"/>
  <c r="BF73" i="5"/>
  <c r="BG73" i="5"/>
  <c r="BH73" i="5"/>
  <c r="BI73" i="5"/>
  <c r="BJ73" i="5"/>
  <c r="BK73" i="5"/>
  <c r="BL73" i="5"/>
  <c r="BM73" i="5"/>
  <c r="BN73" i="5"/>
  <c r="BO73" i="5"/>
  <c r="BP73" i="5"/>
  <c r="BQ73" i="5"/>
  <c r="BR73" i="5"/>
  <c r="BS73" i="5"/>
  <c r="BT73" i="5"/>
  <c r="BU73" i="5"/>
  <c r="BV73" i="5"/>
  <c r="BW73" i="5"/>
  <c r="BX73" i="5"/>
  <c r="BY73" i="5"/>
  <c r="BZ73" i="5"/>
  <c r="CA73" i="5"/>
  <c r="CJ73" i="5"/>
  <c r="CK73" i="5"/>
  <c r="CL73" i="5"/>
  <c r="CM73" i="5"/>
  <c r="CN73" i="5"/>
  <c r="CO73" i="5"/>
  <c r="AP62" i="5"/>
  <c r="AQ62" i="5"/>
  <c r="AR62" i="5"/>
  <c r="AS62" i="5"/>
  <c r="AT62" i="5"/>
  <c r="AU62" i="5"/>
  <c r="AV62" i="5"/>
  <c r="AW62" i="5"/>
  <c r="AX62" i="5"/>
  <c r="AY62" i="5"/>
  <c r="BF62" i="5"/>
  <c r="BG62" i="5"/>
  <c r="BH62" i="5"/>
  <c r="BI62" i="5"/>
  <c r="BJ62" i="5"/>
  <c r="BK62" i="5"/>
  <c r="BL62" i="5"/>
  <c r="BM62" i="5"/>
  <c r="BN62" i="5"/>
  <c r="BO62" i="5"/>
  <c r="BP62" i="5"/>
  <c r="BQ62" i="5"/>
  <c r="BR62" i="5"/>
  <c r="BS62" i="5"/>
  <c r="BT62" i="5"/>
  <c r="BU62" i="5"/>
  <c r="BV62" i="5"/>
  <c r="BW62" i="5"/>
  <c r="BX62" i="5"/>
  <c r="BY62" i="5"/>
  <c r="BZ62" i="5"/>
  <c r="CA62" i="5"/>
  <c r="CB62" i="5"/>
  <c r="CC62" i="5"/>
  <c r="CD62" i="5"/>
  <c r="CJ62" i="5"/>
  <c r="CK62" i="5"/>
  <c r="CL62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BK45" i="5"/>
  <c r="BL45" i="5"/>
  <c r="BM45" i="5"/>
  <c r="BT45" i="5"/>
  <c r="BU45" i="5"/>
  <c r="BV45" i="5"/>
  <c r="BW45" i="5"/>
  <c r="BX45" i="5"/>
  <c r="BY45" i="5"/>
  <c r="BZ45" i="5"/>
  <c r="CA45" i="5"/>
  <c r="CB45" i="5"/>
  <c r="CC45" i="5"/>
  <c r="CD45" i="5"/>
  <c r="CJ45" i="5"/>
  <c r="CK45" i="5"/>
  <c r="CL45" i="5"/>
  <c r="AN30" i="5"/>
  <c r="AO30" i="5"/>
  <c r="AP30" i="5"/>
  <c r="AQ30" i="5"/>
  <c r="AR30" i="5"/>
  <c r="AS30" i="5"/>
  <c r="AZ30" i="5"/>
  <c r="BA30" i="5"/>
  <c r="BB30" i="5"/>
  <c r="BC30" i="5"/>
  <c r="BH30" i="5"/>
  <c r="BI30" i="5"/>
  <c r="BJ30" i="5"/>
  <c r="BK30" i="5"/>
  <c r="BL30" i="5"/>
  <c r="BM30" i="5"/>
  <c r="BR30" i="5"/>
  <c r="BS30" i="5"/>
  <c r="CB30" i="5"/>
  <c r="CC30" i="5"/>
  <c r="CD30" i="5"/>
  <c r="CJ30" i="5"/>
  <c r="CK30" i="5"/>
  <c r="CL30" i="5"/>
  <c r="B89" i="6"/>
  <c r="AN98" i="6"/>
  <c r="AO98" i="6" s="1"/>
  <c r="AO97" i="6"/>
  <c r="AO96" i="6"/>
  <c r="AO95" i="6"/>
  <c r="AO94" i="6"/>
  <c r="AN93" i="6"/>
  <c r="AO92" i="6"/>
  <c r="AO91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G75" i="6"/>
  <c r="CH75" i="6" s="1"/>
  <c r="AM75" i="6"/>
  <c r="BD75" i="6" s="1"/>
  <c r="AL75" i="6"/>
  <c r="AK75" i="6"/>
  <c r="AJ75" i="6"/>
  <c r="AI75" i="6"/>
  <c r="CG74" i="6"/>
  <c r="CH74" i="6" s="1"/>
  <c r="AM74" i="6"/>
  <c r="AL74" i="6"/>
  <c r="AK74" i="6"/>
  <c r="AJ74" i="6"/>
  <c r="AI74" i="6"/>
  <c r="CG73" i="6"/>
  <c r="CH73" i="6" s="1"/>
  <c r="AM73" i="6"/>
  <c r="CR73" i="6" s="1"/>
  <c r="AL73" i="6"/>
  <c r="AK73" i="6"/>
  <c r="AJ73" i="6"/>
  <c r="AI73" i="6"/>
  <c r="CG72" i="6"/>
  <c r="CH72" i="6" s="1"/>
  <c r="AM72" i="6"/>
  <c r="CR72" i="6" s="1"/>
  <c r="AL72" i="6"/>
  <c r="AK72" i="6"/>
  <c r="AJ72" i="6"/>
  <c r="AI72" i="6"/>
  <c r="CG71" i="6"/>
  <c r="CH71" i="6" s="1"/>
  <c r="AM71" i="6"/>
  <c r="CR71" i="6" s="1"/>
  <c r="AL71" i="6"/>
  <c r="AK71" i="6"/>
  <c r="AJ71" i="6"/>
  <c r="AI71" i="6"/>
  <c r="AM70" i="6"/>
  <c r="CP70" i="6" s="1"/>
  <c r="AL70" i="6"/>
  <c r="AK70" i="6"/>
  <c r="AJ70" i="6"/>
  <c r="AI70" i="6"/>
  <c r="CS69" i="6"/>
  <c r="CQ69" i="6"/>
  <c r="CG68" i="6"/>
  <c r="CH68" i="6" s="1"/>
  <c r="AM68" i="6"/>
  <c r="CN68" i="6" s="1"/>
  <c r="CO68" i="6" s="1"/>
  <c r="AL68" i="6"/>
  <c r="AK68" i="6"/>
  <c r="AJ68" i="6"/>
  <c r="AI68" i="6"/>
  <c r="AH68" i="6"/>
  <c r="CE68" i="6" s="1"/>
  <c r="CF68" i="6" s="1"/>
  <c r="CG66" i="6"/>
  <c r="CH66" i="6" s="1"/>
  <c r="AM66" i="6"/>
  <c r="AL66" i="6"/>
  <c r="AK66" i="6"/>
  <c r="AJ66" i="6"/>
  <c r="AI66" i="6"/>
  <c r="AH66" i="6"/>
  <c r="CM66" i="6" s="1"/>
  <c r="CG65" i="6"/>
  <c r="CH65" i="6" s="1"/>
  <c r="AM65" i="6"/>
  <c r="AO65" i="6" s="1"/>
  <c r="AL65" i="6"/>
  <c r="AK65" i="6"/>
  <c r="AJ65" i="6"/>
  <c r="AI65" i="6"/>
  <c r="AH65" i="6"/>
  <c r="AN65" i="6" s="1"/>
  <c r="CG64" i="6"/>
  <c r="CH64" i="6" s="1"/>
  <c r="AM64" i="6"/>
  <c r="AO64" i="6" s="1"/>
  <c r="AL64" i="6"/>
  <c r="AK64" i="6"/>
  <c r="AJ64" i="6"/>
  <c r="AI64" i="6"/>
  <c r="AH64" i="6"/>
  <c r="CG63" i="6"/>
  <c r="CH63" i="6" s="1"/>
  <c r="AM63" i="6"/>
  <c r="BA63" i="6" s="1"/>
  <c r="AL63" i="6"/>
  <c r="AK63" i="6"/>
  <c r="AJ63" i="6"/>
  <c r="AI63" i="6"/>
  <c r="AH63" i="6"/>
  <c r="CE63" i="6" s="1"/>
  <c r="CF63" i="6" s="1"/>
  <c r="CG62" i="6"/>
  <c r="CH62" i="6" s="1"/>
  <c r="AM62" i="6"/>
  <c r="CP62" i="6" s="1"/>
  <c r="AL62" i="6"/>
  <c r="AK62" i="6"/>
  <c r="AJ62" i="6"/>
  <c r="AI62" i="6"/>
  <c r="AH62" i="6"/>
  <c r="CE62" i="6" s="1"/>
  <c r="CF62" i="6" s="1"/>
  <c r="CG61" i="6"/>
  <c r="CH61" i="6" s="1"/>
  <c r="AM61" i="6"/>
  <c r="AL61" i="6"/>
  <c r="AK61" i="6"/>
  <c r="AJ61" i="6"/>
  <c r="AI61" i="6"/>
  <c r="AH61" i="6"/>
  <c r="CE61" i="6" s="1"/>
  <c r="CF61" i="6" s="1"/>
  <c r="CG60" i="6"/>
  <c r="CH60" i="6" s="1"/>
  <c r="AM60" i="6"/>
  <c r="CN60" i="6" s="1"/>
  <c r="CO60" i="6" s="1"/>
  <c r="AL60" i="6"/>
  <c r="AK60" i="6"/>
  <c r="AJ60" i="6"/>
  <c r="AI60" i="6"/>
  <c r="AH60" i="6"/>
  <c r="CE60" i="6" s="1"/>
  <c r="CF60" i="6" s="1"/>
  <c r="CG59" i="6"/>
  <c r="AM59" i="6"/>
  <c r="CN59" i="6" s="1"/>
  <c r="CO59" i="6" s="1"/>
  <c r="AL59" i="6"/>
  <c r="AK59" i="6"/>
  <c r="AJ59" i="6"/>
  <c r="AI59" i="6"/>
  <c r="AH59" i="6"/>
  <c r="CE59" i="6" s="1"/>
  <c r="CF59" i="6" s="1"/>
  <c r="CS58" i="6"/>
  <c r="CQ58" i="6"/>
  <c r="CG57" i="6"/>
  <c r="CH57" i="6" s="1"/>
  <c r="AM57" i="6"/>
  <c r="CP57" i="6" s="1"/>
  <c r="AL57" i="6"/>
  <c r="AK57" i="6"/>
  <c r="AJ57" i="6"/>
  <c r="AI57" i="6"/>
  <c r="AH57" i="6"/>
  <c r="CE57" i="6" s="1"/>
  <c r="CF57" i="6" s="1"/>
  <c r="CG56" i="6"/>
  <c r="CH56" i="6" s="1"/>
  <c r="AM56" i="6"/>
  <c r="AL56" i="6"/>
  <c r="AK56" i="6"/>
  <c r="AJ56" i="6"/>
  <c r="AI56" i="6"/>
  <c r="AH56" i="6"/>
  <c r="CE56" i="6" s="1"/>
  <c r="CF56" i="6" s="1"/>
  <c r="CG55" i="6"/>
  <c r="CH55" i="6" s="1"/>
  <c r="AM55" i="6"/>
  <c r="AL55" i="6"/>
  <c r="AK55" i="6"/>
  <c r="AJ55" i="6"/>
  <c r="AI55" i="6"/>
  <c r="AH55" i="6"/>
  <c r="CE55" i="6" s="1"/>
  <c r="CF55" i="6" s="1"/>
  <c r="CG54" i="6"/>
  <c r="CH54" i="6" s="1"/>
  <c r="AM54" i="6"/>
  <c r="AL54" i="6"/>
  <c r="AK54" i="6"/>
  <c r="AJ54" i="6"/>
  <c r="AI54" i="6"/>
  <c r="AH54" i="6"/>
  <c r="CE54" i="6" s="1"/>
  <c r="CF54" i="6" s="1"/>
  <c r="CG53" i="6"/>
  <c r="CH53" i="6" s="1"/>
  <c r="AM53" i="6"/>
  <c r="AL53" i="6"/>
  <c r="AK53" i="6"/>
  <c r="AJ53" i="6"/>
  <c r="AI53" i="6"/>
  <c r="AH53" i="6"/>
  <c r="CE53" i="6" s="1"/>
  <c r="CF53" i="6" s="1"/>
  <c r="CG52" i="6"/>
  <c r="CH52" i="6" s="1"/>
  <c r="AM52" i="6"/>
  <c r="CN52" i="6" s="1"/>
  <c r="CO52" i="6" s="1"/>
  <c r="AL52" i="6"/>
  <c r="AK52" i="6"/>
  <c r="AJ52" i="6"/>
  <c r="AI52" i="6"/>
  <c r="AH52" i="6"/>
  <c r="CE52" i="6" s="1"/>
  <c r="CF52" i="6" s="1"/>
  <c r="CG51" i="6"/>
  <c r="CH51" i="6" s="1"/>
  <c r="AM51" i="6"/>
  <c r="CP51" i="6" s="1"/>
  <c r="AL51" i="6"/>
  <c r="AK51" i="6"/>
  <c r="AJ51" i="6"/>
  <c r="AI51" i="6"/>
  <c r="AH51" i="6"/>
  <c r="CE51" i="6" s="1"/>
  <c r="CF51" i="6" s="1"/>
  <c r="CG50" i="6"/>
  <c r="CH50" i="6" s="1"/>
  <c r="AM50" i="6"/>
  <c r="CP50" i="6" s="1"/>
  <c r="AL50" i="6"/>
  <c r="AK50" i="6"/>
  <c r="AJ50" i="6"/>
  <c r="AI50" i="6"/>
  <c r="AH50" i="6"/>
  <c r="CE50" i="6" s="1"/>
  <c r="CF50" i="6" s="1"/>
  <c r="CG49" i="6"/>
  <c r="CH49" i="6" s="1"/>
  <c r="AM49" i="6"/>
  <c r="CN49" i="6" s="1"/>
  <c r="CO49" i="6" s="1"/>
  <c r="AL49" i="6"/>
  <c r="AK49" i="6"/>
  <c r="AJ49" i="6"/>
  <c r="AI49" i="6"/>
  <c r="AH49" i="6"/>
  <c r="CM49" i="6" s="1"/>
  <c r="CG48" i="6"/>
  <c r="CH48" i="6" s="1"/>
  <c r="AM48" i="6"/>
  <c r="CN48" i="6" s="1"/>
  <c r="CO48" i="6" s="1"/>
  <c r="AL48" i="6"/>
  <c r="AK48" i="6"/>
  <c r="AJ48" i="6"/>
  <c r="AI48" i="6"/>
  <c r="AH48" i="6"/>
  <c r="CE48" i="6" s="1"/>
  <c r="CF48" i="6" s="1"/>
  <c r="CG47" i="6"/>
  <c r="CH47" i="6" s="1"/>
  <c r="AM47" i="6"/>
  <c r="BO47" i="6" s="1"/>
  <c r="AL47" i="6"/>
  <c r="AK47" i="6"/>
  <c r="AJ47" i="6"/>
  <c r="AI47" i="6"/>
  <c r="AH47" i="6"/>
  <c r="CE47" i="6" s="1"/>
  <c r="CF47" i="6" s="1"/>
  <c r="CG46" i="6"/>
  <c r="AM46" i="6"/>
  <c r="BO46" i="6" s="1"/>
  <c r="AL46" i="6"/>
  <c r="AK46" i="6"/>
  <c r="AJ46" i="6"/>
  <c r="AI46" i="6"/>
  <c r="AH46" i="6"/>
  <c r="CE46" i="6" s="1"/>
  <c r="CF46" i="6" s="1"/>
  <c r="CS45" i="6"/>
  <c r="CQ45" i="6"/>
  <c r="CG44" i="6"/>
  <c r="CH44" i="6" s="1"/>
  <c r="AT44" i="6"/>
  <c r="AT76" i="6" s="1"/>
  <c r="AM44" i="6"/>
  <c r="AL44" i="6"/>
  <c r="AK44" i="6"/>
  <c r="AJ44" i="6"/>
  <c r="AI44" i="6"/>
  <c r="CG43" i="6"/>
  <c r="CH43" i="6" s="1"/>
  <c r="AM43" i="6"/>
  <c r="CP43" i="6" s="1"/>
  <c r="AL43" i="6"/>
  <c r="AK43" i="6"/>
  <c r="AJ43" i="6"/>
  <c r="AI43" i="6"/>
  <c r="CG42" i="6"/>
  <c r="CH42" i="6" s="1"/>
  <c r="AM42" i="6"/>
  <c r="BD42" i="6" s="1"/>
  <c r="AL42" i="6"/>
  <c r="AK42" i="6"/>
  <c r="AJ42" i="6"/>
  <c r="AI42" i="6"/>
  <c r="CG41" i="6"/>
  <c r="CH41" i="6" s="1"/>
  <c r="AM41" i="6"/>
  <c r="CN41" i="6" s="1"/>
  <c r="CO41" i="6" s="1"/>
  <c r="AL41" i="6"/>
  <c r="AK41" i="6"/>
  <c r="AJ41" i="6"/>
  <c r="AI41" i="6"/>
  <c r="CG40" i="6"/>
  <c r="CH40" i="6" s="1"/>
  <c r="AM40" i="6"/>
  <c r="BO40" i="6" s="1"/>
  <c r="AL40" i="6"/>
  <c r="AK40" i="6"/>
  <c r="AJ40" i="6"/>
  <c r="AI40" i="6"/>
  <c r="CG39" i="6"/>
  <c r="CH39" i="6" s="1"/>
  <c r="AM39" i="6"/>
  <c r="CN39" i="6" s="1"/>
  <c r="CO39" i="6" s="1"/>
  <c r="AL39" i="6"/>
  <c r="AK39" i="6"/>
  <c r="AJ39" i="6"/>
  <c r="AI39" i="6"/>
  <c r="CG38" i="6"/>
  <c r="CH38" i="6" s="1"/>
  <c r="AM38" i="6"/>
  <c r="BG38" i="6" s="1"/>
  <c r="BG30" i="6" s="1"/>
  <c r="AL38" i="6"/>
  <c r="AK38" i="6"/>
  <c r="AJ38" i="6"/>
  <c r="AI38" i="6"/>
  <c r="CG37" i="6"/>
  <c r="CH37" i="6" s="1"/>
  <c r="AM37" i="6"/>
  <c r="CP37" i="6" s="1"/>
  <c r="AL37" i="6"/>
  <c r="AK37" i="6"/>
  <c r="AJ37" i="6"/>
  <c r="AI37" i="6"/>
  <c r="CG36" i="6"/>
  <c r="CH36" i="6" s="1"/>
  <c r="AM36" i="6"/>
  <c r="CR36" i="6" s="1"/>
  <c r="AL36" i="6"/>
  <c r="AK36" i="6"/>
  <c r="AJ36" i="6"/>
  <c r="AI36" i="6"/>
  <c r="CG35" i="6"/>
  <c r="CH35" i="6" s="1"/>
  <c r="AM35" i="6"/>
  <c r="CN35" i="6" s="1"/>
  <c r="CO35" i="6" s="1"/>
  <c r="AL35" i="6"/>
  <c r="AK35" i="6"/>
  <c r="AJ35" i="6"/>
  <c r="AI35" i="6"/>
  <c r="CG34" i="6"/>
  <c r="CH34" i="6" s="1"/>
  <c r="AM34" i="6"/>
  <c r="CN34" i="6" s="1"/>
  <c r="CO34" i="6" s="1"/>
  <c r="AL34" i="6"/>
  <c r="AK34" i="6"/>
  <c r="AJ34" i="6"/>
  <c r="AI34" i="6"/>
  <c r="CO33" i="6"/>
  <c r="CG33" i="6"/>
  <c r="CH33" i="6" s="1"/>
  <c r="AM33" i="6"/>
  <c r="AW33" i="6" s="1"/>
  <c r="AL33" i="6"/>
  <c r="AK33" i="6"/>
  <c r="AJ33" i="6"/>
  <c r="AI33" i="6"/>
  <c r="CG32" i="6"/>
  <c r="CH32" i="6" s="1"/>
  <c r="AM32" i="6"/>
  <c r="CN32" i="6" s="1"/>
  <c r="AL32" i="6"/>
  <c r="AK32" i="6"/>
  <c r="AJ32" i="6"/>
  <c r="AI32" i="6"/>
  <c r="CG31" i="6"/>
  <c r="CH31" i="6" s="1"/>
  <c r="AM31" i="6"/>
  <c r="AL31" i="6"/>
  <c r="AK31" i="6"/>
  <c r="AJ31" i="6"/>
  <c r="AI31" i="6"/>
  <c r="CG29" i="6"/>
  <c r="CH29" i="6" s="1"/>
  <c r="AM29" i="6"/>
  <c r="BK29" i="6" s="1"/>
  <c r="AL29" i="6"/>
  <c r="AK29" i="6"/>
  <c r="AJ29" i="6"/>
  <c r="AI29" i="6"/>
  <c r="CG28" i="6"/>
  <c r="CH28" i="6" s="1"/>
  <c r="AM28" i="6"/>
  <c r="BI28" i="6" s="1"/>
  <c r="AL28" i="6"/>
  <c r="AK28" i="6"/>
  <c r="AJ28" i="6"/>
  <c r="AI28" i="6"/>
  <c r="CG27" i="6"/>
  <c r="CH27" i="6" s="1"/>
  <c r="AM27" i="6"/>
  <c r="AL27" i="6"/>
  <c r="AK27" i="6"/>
  <c r="AJ27" i="6"/>
  <c r="AI27" i="6"/>
  <c r="CG26" i="6"/>
  <c r="CH26" i="6" s="1"/>
  <c r="AM26" i="6"/>
  <c r="AQ26" i="6" s="1"/>
  <c r="AL26" i="6"/>
  <c r="AK26" i="6"/>
  <c r="AJ26" i="6"/>
  <c r="AI26" i="6"/>
  <c r="CG25" i="6"/>
  <c r="CH25" i="6" s="1"/>
  <c r="AM25" i="6"/>
  <c r="CP25" i="6" s="1"/>
  <c r="AL25" i="6"/>
  <c r="AK25" i="6"/>
  <c r="AJ25" i="6"/>
  <c r="AI25" i="6"/>
  <c r="CG24" i="6"/>
  <c r="CH24" i="6" s="1"/>
  <c r="AM24" i="6"/>
  <c r="BK24" i="6" s="1"/>
  <c r="AL24" i="6"/>
  <c r="AK24" i="6"/>
  <c r="AJ24" i="6"/>
  <c r="AI24" i="6"/>
  <c r="AM23" i="6"/>
  <c r="CP23" i="6" s="1"/>
  <c r="AL23" i="6"/>
  <c r="AK23" i="6"/>
  <c r="AJ23" i="6"/>
  <c r="AI23" i="6"/>
  <c r="CD22" i="6"/>
  <c r="CC22" i="6"/>
  <c r="CB22" i="6"/>
  <c r="CA22" i="6"/>
  <c r="BZ22" i="6"/>
  <c r="BY22" i="6"/>
  <c r="BX22" i="6"/>
  <c r="BW22" i="6"/>
  <c r="BV22" i="6"/>
  <c r="BU22" i="6"/>
  <c r="BT22" i="6"/>
  <c r="BS22" i="6"/>
  <c r="BR22" i="6"/>
  <c r="BQ22" i="6"/>
  <c r="BP22" i="6"/>
  <c r="BO22" i="6"/>
  <c r="BN22" i="6"/>
  <c r="BM22" i="6"/>
  <c r="BL22" i="6"/>
  <c r="BG22" i="6"/>
  <c r="BF22" i="6"/>
  <c r="BC22" i="6"/>
  <c r="BB22" i="6"/>
  <c r="BA22" i="6"/>
  <c r="AZ22" i="6"/>
  <c r="AY22" i="6"/>
  <c r="AX22" i="6"/>
  <c r="AW22" i="6"/>
  <c r="AV22" i="6"/>
  <c r="AU22" i="6"/>
  <c r="AT22" i="6"/>
  <c r="AO22" i="6"/>
  <c r="AN22" i="6"/>
  <c r="CG21" i="6"/>
  <c r="CH21" i="6" s="1"/>
  <c r="AM21" i="6"/>
  <c r="BG21" i="6" s="1"/>
  <c r="AL21" i="6"/>
  <c r="AK21" i="6"/>
  <c r="AJ21" i="6"/>
  <c r="AI21" i="6"/>
  <c r="CG20" i="6"/>
  <c r="CH20" i="6" s="1"/>
  <c r="AM20" i="6"/>
  <c r="BG20" i="6" s="1"/>
  <c r="AL20" i="6"/>
  <c r="AK20" i="6"/>
  <c r="AJ20" i="6"/>
  <c r="AI20" i="6"/>
  <c r="CG19" i="6"/>
  <c r="CH19" i="6" s="1"/>
  <c r="AM19" i="6"/>
  <c r="BG19" i="6" s="1"/>
  <c r="AL19" i="6"/>
  <c r="AK19" i="6"/>
  <c r="AJ19" i="6"/>
  <c r="AI19" i="6"/>
  <c r="CD18" i="6"/>
  <c r="CC18" i="6"/>
  <c r="CB18" i="6"/>
  <c r="CA18" i="6"/>
  <c r="BZ18" i="6"/>
  <c r="BY18" i="6"/>
  <c r="BX18" i="6"/>
  <c r="BW18" i="6"/>
  <c r="BV18" i="6"/>
  <c r="BU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7" i="6"/>
  <c r="AL17" i="6"/>
  <c r="AK17" i="6"/>
  <c r="AJ17" i="6"/>
  <c r="AI17" i="6"/>
  <c r="AM16" i="6"/>
  <c r="CE16" i="6" s="1"/>
  <c r="AL16" i="6"/>
  <c r="AK16" i="6"/>
  <c r="AJ16" i="6"/>
  <c r="AI16" i="6"/>
  <c r="CS15" i="6"/>
  <c r="CQ15" i="6"/>
  <c r="CL15" i="6"/>
  <c r="CK15" i="6"/>
  <c r="CJ15" i="6"/>
  <c r="CD15" i="6"/>
  <c r="CC15" i="6"/>
  <c r="CB15" i="6"/>
  <c r="BS15" i="6"/>
  <c r="BR15" i="6"/>
  <c r="BM15" i="6"/>
  <c r="BL15" i="6"/>
  <c r="BC15" i="6"/>
  <c r="BB15" i="6"/>
  <c r="BA15" i="6"/>
  <c r="AZ15" i="6"/>
  <c r="AO15" i="6"/>
  <c r="AN15" i="6"/>
  <c r="AN102" i="5"/>
  <c r="AO102" i="5" s="1"/>
  <c r="AO101" i="5"/>
  <c r="AO100" i="5"/>
  <c r="AO99" i="5"/>
  <c r="AO98" i="5"/>
  <c r="AN97" i="5"/>
  <c r="AO96" i="5"/>
  <c r="AO95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G79" i="5"/>
  <c r="CH79" i="5" s="1"/>
  <c r="AM79" i="5"/>
  <c r="CC79" i="5" s="1"/>
  <c r="AL79" i="5"/>
  <c r="AK79" i="5"/>
  <c r="AJ79" i="5"/>
  <c r="AI79" i="5"/>
  <c r="CG78" i="5"/>
  <c r="CH78" i="5" s="1"/>
  <c r="AM78" i="5"/>
  <c r="AL78" i="5"/>
  <c r="AK78" i="5"/>
  <c r="AJ78" i="5"/>
  <c r="AI78" i="5"/>
  <c r="CG77" i="5"/>
  <c r="CH77" i="5" s="1"/>
  <c r="AM77" i="5"/>
  <c r="BD77" i="5" s="1"/>
  <c r="AL77" i="5"/>
  <c r="AK77" i="5"/>
  <c r="AJ77" i="5"/>
  <c r="AI77" i="5"/>
  <c r="CG76" i="5"/>
  <c r="CH76" i="5" s="1"/>
  <c r="AM76" i="5"/>
  <c r="BD76" i="5" s="1"/>
  <c r="AL76" i="5"/>
  <c r="AK76" i="5"/>
  <c r="AJ76" i="5"/>
  <c r="AI76" i="5"/>
  <c r="CG75" i="5"/>
  <c r="CH75" i="5" s="1"/>
  <c r="AM75" i="5"/>
  <c r="BD75" i="5" s="1"/>
  <c r="AL75" i="5"/>
  <c r="AK75" i="5"/>
  <c r="AJ75" i="5"/>
  <c r="AI75" i="5"/>
  <c r="AM74" i="5"/>
  <c r="AL74" i="5"/>
  <c r="AK74" i="5"/>
  <c r="AJ74" i="5"/>
  <c r="AI74" i="5"/>
  <c r="CS73" i="5"/>
  <c r="CQ73" i="5"/>
  <c r="CG72" i="5"/>
  <c r="CH72" i="5" s="1"/>
  <c r="CN72" i="5"/>
  <c r="CO72" i="5" s="1"/>
  <c r="AH72" i="5"/>
  <c r="CE72" i="5" s="1"/>
  <c r="CF72" i="5" s="1"/>
  <c r="CG70" i="5"/>
  <c r="CH70" i="5" s="1"/>
  <c r="AM70" i="5"/>
  <c r="AO70" i="5" s="1"/>
  <c r="AL70" i="5"/>
  <c r="AK70" i="5"/>
  <c r="AJ70" i="5"/>
  <c r="AI70" i="5"/>
  <c r="AH70" i="5"/>
  <c r="CM70" i="5" s="1"/>
  <c r="CG69" i="5"/>
  <c r="CH69" i="5" s="1"/>
  <c r="AM69" i="5"/>
  <c r="BD69" i="5" s="1"/>
  <c r="AL69" i="5"/>
  <c r="AK69" i="5"/>
  <c r="AJ69" i="5"/>
  <c r="AI69" i="5"/>
  <c r="AH69" i="5"/>
  <c r="CE69" i="5" s="1"/>
  <c r="CF69" i="5" s="1"/>
  <c r="CG68" i="5"/>
  <c r="CH68" i="5" s="1"/>
  <c r="AM68" i="5"/>
  <c r="BD68" i="5" s="1"/>
  <c r="AL68" i="5"/>
  <c r="AK68" i="5"/>
  <c r="AJ68" i="5"/>
  <c r="AI68" i="5"/>
  <c r="AH68" i="5"/>
  <c r="CM68" i="5" s="1"/>
  <c r="CG67" i="5"/>
  <c r="CH67" i="5" s="1"/>
  <c r="AM67" i="5"/>
  <c r="BA67" i="5" s="1"/>
  <c r="AL67" i="5"/>
  <c r="AJ67" i="5"/>
  <c r="AI67" i="5"/>
  <c r="AH67" i="5"/>
  <c r="CM67" i="5" s="1"/>
  <c r="CG66" i="5"/>
  <c r="CH66" i="5" s="1"/>
  <c r="AM66" i="5"/>
  <c r="CP66" i="5" s="1"/>
  <c r="AL66" i="5"/>
  <c r="AK66" i="5"/>
  <c r="AJ66" i="5"/>
  <c r="AI66" i="5"/>
  <c r="AH66" i="5"/>
  <c r="AZ66" i="5" s="1"/>
  <c r="CG65" i="5"/>
  <c r="CH65" i="5" s="1"/>
  <c r="AM65" i="5"/>
  <c r="BA65" i="5" s="1"/>
  <c r="AL65" i="5"/>
  <c r="AK65" i="5"/>
  <c r="AJ65" i="5"/>
  <c r="AI65" i="5"/>
  <c r="AH65" i="5"/>
  <c r="CM65" i="5" s="1"/>
  <c r="CG64" i="5"/>
  <c r="CH64" i="5" s="1"/>
  <c r="AM64" i="5"/>
  <c r="CR64" i="5" s="1"/>
  <c r="AL64" i="5"/>
  <c r="AK64" i="5"/>
  <c r="AJ64" i="5"/>
  <c r="AI64" i="5"/>
  <c r="AH64" i="5"/>
  <c r="AZ64" i="5" s="1"/>
  <c r="CG63" i="5"/>
  <c r="CH63" i="5" s="1"/>
  <c r="AM63" i="5"/>
  <c r="BA63" i="5" s="1"/>
  <c r="AL63" i="5"/>
  <c r="AK63" i="5"/>
  <c r="AJ63" i="5"/>
  <c r="AI63" i="5"/>
  <c r="AH63" i="5"/>
  <c r="CM63" i="5" s="1"/>
  <c r="CG61" i="5"/>
  <c r="CH61" i="5" s="1"/>
  <c r="AM61" i="5"/>
  <c r="BS61" i="5" s="1"/>
  <c r="BS45" i="5" s="1"/>
  <c r="AL61" i="5"/>
  <c r="AK61" i="5"/>
  <c r="AJ61" i="5"/>
  <c r="AI61" i="5"/>
  <c r="AH61" i="5"/>
  <c r="CE61" i="5" s="1"/>
  <c r="CF61" i="5" s="1"/>
  <c r="CG60" i="5"/>
  <c r="CH60" i="5" s="1"/>
  <c r="AM60" i="5"/>
  <c r="AL60" i="5"/>
  <c r="AK60" i="5"/>
  <c r="AJ60" i="5"/>
  <c r="AI60" i="5"/>
  <c r="AH60" i="5"/>
  <c r="CE60" i="5" s="1"/>
  <c r="CF60" i="5" s="1"/>
  <c r="CG59" i="5"/>
  <c r="CH59" i="5" s="1"/>
  <c r="AM59" i="5"/>
  <c r="CP59" i="5" s="1"/>
  <c r="AL59" i="5"/>
  <c r="AK59" i="5"/>
  <c r="AJ59" i="5"/>
  <c r="AI59" i="5"/>
  <c r="AH59" i="5"/>
  <c r="CE59" i="5" s="1"/>
  <c r="CF59" i="5" s="1"/>
  <c r="CG58" i="5"/>
  <c r="CH58" i="5" s="1"/>
  <c r="AM58" i="5"/>
  <c r="CP58" i="5" s="1"/>
  <c r="AL58" i="5"/>
  <c r="AK58" i="5"/>
  <c r="AJ58" i="5"/>
  <c r="AI58" i="5"/>
  <c r="AH58" i="5"/>
  <c r="CE58" i="5" s="1"/>
  <c r="CF58" i="5" s="1"/>
  <c r="CG57" i="5"/>
  <c r="CH57" i="5" s="1"/>
  <c r="AM57" i="5"/>
  <c r="AL57" i="5"/>
  <c r="AK57" i="5"/>
  <c r="AJ57" i="5"/>
  <c r="AI57" i="5"/>
  <c r="AH57" i="5"/>
  <c r="CE57" i="5" s="1"/>
  <c r="CF57" i="5" s="1"/>
  <c r="CG56" i="5"/>
  <c r="CH56" i="5" s="1"/>
  <c r="AM56" i="5"/>
  <c r="AL56" i="5"/>
  <c r="AK56" i="5"/>
  <c r="AJ56" i="5"/>
  <c r="AI56" i="5"/>
  <c r="AH56" i="5"/>
  <c r="CE56" i="5" s="1"/>
  <c r="CF56" i="5" s="1"/>
  <c r="CG55" i="5"/>
  <c r="CH55" i="5" s="1"/>
  <c r="AM55" i="5"/>
  <c r="CP55" i="5" s="1"/>
  <c r="AL55" i="5"/>
  <c r="AK55" i="5"/>
  <c r="AJ55" i="5"/>
  <c r="AI55" i="5"/>
  <c r="AH55" i="5"/>
  <c r="CE55" i="5" s="1"/>
  <c r="CF55" i="5" s="1"/>
  <c r="CG54" i="5"/>
  <c r="CH54" i="5" s="1"/>
  <c r="AM54" i="5"/>
  <c r="AL54" i="5"/>
  <c r="AK54" i="5"/>
  <c r="AJ54" i="5"/>
  <c r="AI54" i="5"/>
  <c r="AH54" i="5"/>
  <c r="CE54" i="5" s="1"/>
  <c r="CF54" i="5" s="1"/>
  <c r="CG53" i="5"/>
  <c r="CH53" i="5" s="1"/>
  <c r="AM53" i="5"/>
  <c r="CP53" i="5" s="1"/>
  <c r="AL53" i="5"/>
  <c r="AK53" i="5"/>
  <c r="AJ53" i="5"/>
  <c r="AI53" i="5"/>
  <c r="AH53" i="5"/>
  <c r="CE53" i="5" s="1"/>
  <c r="CF53" i="5" s="1"/>
  <c r="CG52" i="5"/>
  <c r="CH52" i="5" s="1"/>
  <c r="AM52" i="5"/>
  <c r="AL52" i="5"/>
  <c r="AK52" i="5"/>
  <c r="AJ52" i="5"/>
  <c r="AI52" i="5"/>
  <c r="AH52" i="5"/>
  <c r="CE52" i="5" s="1"/>
  <c r="CF52" i="5" s="1"/>
  <c r="CG51" i="5"/>
  <c r="CH51" i="5" s="1"/>
  <c r="AM51" i="5"/>
  <c r="CP51" i="5" s="1"/>
  <c r="AL51" i="5"/>
  <c r="AK51" i="5"/>
  <c r="AJ51" i="5"/>
  <c r="AI51" i="5"/>
  <c r="AH51" i="5"/>
  <c r="CG50" i="5"/>
  <c r="CH50" i="5" s="1"/>
  <c r="AM50" i="5"/>
  <c r="CP50" i="5" s="1"/>
  <c r="AL50" i="5"/>
  <c r="AK50" i="5"/>
  <c r="AJ50" i="5"/>
  <c r="AI50" i="5"/>
  <c r="AH50" i="5"/>
  <c r="CE50" i="5" s="1"/>
  <c r="CF50" i="5" s="1"/>
  <c r="CG49" i="5"/>
  <c r="CH49" i="5" s="1"/>
  <c r="AM49" i="5"/>
  <c r="CR49" i="5" s="1"/>
  <c r="AL49" i="5"/>
  <c r="AK49" i="5"/>
  <c r="AJ49" i="5"/>
  <c r="AI49" i="5"/>
  <c r="AH49" i="5"/>
  <c r="CG48" i="5"/>
  <c r="CH48" i="5" s="1"/>
  <c r="AM48" i="5"/>
  <c r="CP48" i="5" s="1"/>
  <c r="AL48" i="5"/>
  <c r="AK48" i="5"/>
  <c r="AJ48" i="5"/>
  <c r="AI48" i="5"/>
  <c r="AH48" i="5"/>
  <c r="CG47" i="5"/>
  <c r="CH47" i="5" s="1"/>
  <c r="AM47" i="5"/>
  <c r="CN47" i="5" s="1"/>
  <c r="CO47" i="5" s="1"/>
  <c r="AL47" i="5"/>
  <c r="AK47" i="5"/>
  <c r="AJ47" i="5"/>
  <c r="AI47" i="5"/>
  <c r="AH47" i="5"/>
  <c r="BN47" i="5" s="1"/>
  <c r="CG46" i="5"/>
  <c r="AM46" i="5"/>
  <c r="BO46" i="5" s="1"/>
  <c r="AL46" i="5"/>
  <c r="AK46" i="5"/>
  <c r="AJ46" i="5"/>
  <c r="AI46" i="5"/>
  <c r="AH46" i="5"/>
  <c r="CM46" i="5" s="1"/>
  <c r="CS45" i="5"/>
  <c r="CQ45" i="5"/>
  <c r="CG44" i="5"/>
  <c r="CH44" i="5" s="1"/>
  <c r="AT44" i="5"/>
  <c r="AT80" i="5" s="1"/>
  <c r="AM44" i="5"/>
  <c r="CP44" i="5" s="1"/>
  <c r="AL44" i="5"/>
  <c r="AK44" i="5"/>
  <c r="AJ44" i="5"/>
  <c r="AI44" i="5"/>
  <c r="CG43" i="5"/>
  <c r="CH43" i="5" s="1"/>
  <c r="AM43" i="5"/>
  <c r="CP43" i="5" s="1"/>
  <c r="AL43" i="5"/>
  <c r="AK43" i="5"/>
  <c r="AJ43" i="5"/>
  <c r="AI43" i="5"/>
  <c r="CG42" i="5"/>
  <c r="CH42" i="5" s="1"/>
  <c r="AM42" i="5"/>
  <c r="CN42" i="5" s="1"/>
  <c r="CO42" i="5" s="1"/>
  <c r="AL42" i="5"/>
  <c r="AK42" i="5"/>
  <c r="AJ42" i="5"/>
  <c r="AI42" i="5"/>
  <c r="CG41" i="5"/>
  <c r="CH41" i="5" s="1"/>
  <c r="AM41" i="5"/>
  <c r="CN41" i="5" s="1"/>
  <c r="CO41" i="5" s="1"/>
  <c r="AL41" i="5"/>
  <c r="AK41" i="5"/>
  <c r="AJ41" i="5"/>
  <c r="AI41" i="5"/>
  <c r="CG40" i="5"/>
  <c r="CH40" i="5" s="1"/>
  <c r="AM40" i="5"/>
  <c r="AL40" i="5"/>
  <c r="AK40" i="5"/>
  <c r="AJ40" i="5"/>
  <c r="AI40" i="5"/>
  <c r="CG39" i="5"/>
  <c r="CH39" i="5" s="1"/>
  <c r="AM39" i="5"/>
  <c r="AL39" i="5"/>
  <c r="AK39" i="5"/>
  <c r="AJ39" i="5"/>
  <c r="AI39" i="5"/>
  <c r="CG38" i="5"/>
  <c r="CH38" i="5" s="1"/>
  <c r="AM38" i="5"/>
  <c r="BG38" i="5" s="1"/>
  <c r="BG30" i="5" s="1"/>
  <c r="AL38" i="5"/>
  <c r="AK38" i="5"/>
  <c r="AJ38" i="5"/>
  <c r="AI38" i="5"/>
  <c r="CG37" i="5"/>
  <c r="CH37" i="5" s="1"/>
  <c r="AM37" i="5"/>
  <c r="CP37" i="5" s="1"/>
  <c r="AL37" i="5"/>
  <c r="AK37" i="5"/>
  <c r="AJ37" i="5"/>
  <c r="AI37" i="5"/>
  <c r="CG36" i="5"/>
  <c r="CH36" i="5" s="1"/>
  <c r="AM36" i="5"/>
  <c r="CR36" i="5" s="1"/>
  <c r="AL36" i="5"/>
  <c r="AK36" i="5"/>
  <c r="AJ36" i="5"/>
  <c r="AI36" i="5"/>
  <c r="CG35" i="5"/>
  <c r="CH35" i="5" s="1"/>
  <c r="AM35" i="5"/>
  <c r="AL35" i="5"/>
  <c r="AK35" i="5"/>
  <c r="AJ35" i="5"/>
  <c r="AI35" i="5"/>
  <c r="CG34" i="5"/>
  <c r="CH34" i="5" s="1"/>
  <c r="AM34" i="5"/>
  <c r="AL34" i="5"/>
  <c r="AK34" i="5"/>
  <c r="AJ34" i="5"/>
  <c r="AI34" i="5"/>
  <c r="CO33" i="5"/>
  <c r="CG33" i="5"/>
  <c r="CH33" i="5" s="1"/>
  <c r="AM33" i="5"/>
  <c r="AL33" i="5"/>
  <c r="AK33" i="5"/>
  <c r="AJ33" i="5"/>
  <c r="AI33" i="5"/>
  <c r="CG32" i="5"/>
  <c r="CH32" i="5" s="1"/>
  <c r="AM32" i="5"/>
  <c r="AL32" i="5"/>
  <c r="AK32" i="5"/>
  <c r="AJ32" i="5"/>
  <c r="AI32" i="5"/>
  <c r="CO31" i="5"/>
  <c r="CG31" i="5"/>
  <c r="CH31" i="5" s="1"/>
  <c r="AM31" i="5"/>
  <c r="BO31" i="5" s="1"/>
  <c r="AL31" i="5"/>
  <c r="AK31" i="5"/>
  <c r="AJ31" i="5"/>
  <c r="AI31" i="5"/>
  <c r="CG29" i="5"/>
  <c r="CH29" i="5" s="1"/>
  <c r="AM29" i="5"/>
  <c r="CP29" i="5" s="1"/>
  <c r="AL29" i="5"/>
  <c r="AK29" i="5"/>
  <c r="AJ29" i="5"/>
  <c r="AI29" i="5"/>
  <c r="CG28" i="5"/>
  <c r="CH28" i="5" s="1"/>
  <c r="AM28" i="5"/>
  <c r="AQ28" i="5" s="1"/>
  <c r="AL28" i="5"/>
  <c r="AK28" i="5"/>
  <c r="AJ28" i="5"/>
  <c r="AI28" i="5"/>
  <c r="CG27" i="5"/>
  <c r="CH27" i="5" s="1"/>
  <c r="AM27" i="5"/>
  <c r="AL27" i="5"/>
  <c r="AK27" i="5"/>
  <c r="AJ27" i="5"/>
  <c r="AI27" i="5"/>
  <c r="CG26" i="5"/>
  <c r="CH26" i="5" s="1"/>
  <c r="AM26" i="5"/>
  <c r="BI26" i="5" s="1"/>
  <c r="AL26" i="5"/>
  <c r="AK26" i="5"/>
  <c r="AJ26" i="5"/>
  <c r="AI26" i="5"/>
  <c r="CG25" i="5"/>
  <c r="CH25" i="5" s="1"/>
  <c r="AM25" i="5"/>
  <c r="AL25" i="5"/>
  <c r="AK25" i="5"/>
  <c r="AJ25" i="5"/>
  <c r="AI25" i="5"/>
  <c r="CG24" i="5"/>
  <c r="CH24" i="5" s="1"/>
  <c r="AM24" i="5"/>
  <c r="AL24" i="5"/>
  <c r="AK24" i="5"/>
  <c r="AJ24" i="5"/>
  <c r="AI24" i="5"/>
  <c r="CG23" i="5"/>
  <c r="CH23" i="5" s="1"/>
  <c r="AM23" i="5"/>
  <c r="CP23" i="5" s="1"/>
  <c r="AL23" i="5"/>
  <c r="AK23" i="5"/>
  <c r="AJ23" i="5"/>
  <c r="AI23" i="5"/>
  <c r="CD22" i="5"/>
  <c r="CC22" i="5"/>
  <c r="CB22" i="5"/>
  <c r="CA22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N22" i="5"/>
  <c r="BM22" i="5"/>
  <c r="BL22" i="5"/>
  <c r="BG22" i="5"/>
  <c r="BF22" i="5"/>
  <c r="BC22" i="5"/>
  <c r="BB22" i="5"/>
  <c r="BA22" i="5"/>
  <c r="AZ22" i="5"/>
  <c r="AY22" i="5"/>
  <c r="AX22" i="5"/>
  <c r="AW22" i="5"/>
  <c r="AV22" i="5"/>
  <c r="AU22" i="5"/>
  <c r="AT22" i="5"/>
  <c r="AO22" i="5"/>
  <c r="AN22" i="5"/>
  <c r="CG21" i="5"/>
  <c r="CH21" i="5" s="1"/>
  <c r="AM21" i="5"/>
  <c r="BG21" i="5" s="1"/>
  <c r="AL21" i="5"/>
  <c r="AK21" i="5"/>
  <c r="AJ21" i="5"/>
  <c r="AI21" i="5"/>
  <c r="CG20" i="5"/>
  <c r="CH20" i="5" s="1"/>
  <c r="AM20" i="5"/>
  <c r="AL20" i="5"/>
  <c r="AK20" i="5"/>
  <c r="AJ20" i="5"/>
  <c r="AI20" i="5"/>
  <c r="CG19" i="5"/>
  <c r="CH19" i="5" s="1"/>
  <c r="AM19" i="5"/>
  <c r="AL19" i="5"/>
  <c r="AK19" i="5"/>
  <c r="AJ19" i="5"/>
  <c r="AI19" i="5"/>
  <c r="CD18" i="5"/>
  <c r="CC18" i="5"/>
  <c r="CB18" i="5"/>
  <c r="CA18" i="5"/>
  <c r="BZ18" i="5"/>
  <c r="BY18" i="5"/>
  <c r="BX18" i="5"/>
  <c r="BW18" i="5"/>
  <c r="BV18" i="5"/>
  <c r="BU18" i="5"/>
  <c r="BT18" i="5"/>
  <c r="BS18" i="5"/>
  <c r="BR18" i="5"/>
  <c r="BQ18" i="5"/>
  <c r="BP18" i="5"/>
  <c r="BO18" i="5"/>
  <c r="BN18" i="5"/>
  <c r="BM18" i="5"/>
  <c r="BL18" i="5"/>
  <c r="BK18" i="5"/>
  <c r="BJ18" i="5"/>
  <c r="BI18" i="5"/>
  <c r="BH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7" i="5"/>
  <c r="CR17" i="5" s="1"/>
  <c r="AL17" i="5"/>
  <c r="AK17" i="5"/>
  <c r="AJ17" i="5"/>
  <c r="AI17" i="5"/>
  <c r="CG16" i="5"/>
  <c r="CH16" i="5" s="1"/>
  <c r="CI16" i="5" s="1"/>
  <c r="AM16" i="5"/>
  <c r="CE16" i="5" s="1"/>
  <c r="AL16" i="5"/>
  <c r="AK16" i="5"/>
  <c r="AJ16" i="5"/>
  <c r="AI16" i="5"/>
  <c r="CS15" i="5"/>
  <c r="CQ15" i="5"/>
  <c r="CL15" i="5"/>
  <c r="CK15" i="5"/>
  <c r="CJ15" i="5"/>
  <c r="CD15" i="5"/>
  <c r="CC15" i="5"/>
  <c r="CB15" i="5"/>
  <c r="BS15" i="5"/>
  <c r="BR15" i="5"/>
  <c r="BM15" i="5"/>
  <c r="BL15" i="5"/>
  <c r="BC15" i="5"/>
  <c r="BB15" i="5"/>
  <c r="BA15" i="5"/>
  <c r="AZ15" i="5"/>
  <c r="AO15" i="5"/>
  <c r="AN15" i="5"/>
  <c r="N80" i="7" l="1"/>
  <c r="AH79" i="7" s="1"/>
  <c r="AM78" i="7"/>
  <c r="BE17" i="7" s="1"/>
  <c r="D80" i="7"/>
  <c r="AZ65" i="7"/>
  <c r="BN46" i="7"/>
  <c r="CM65" i="7"/>
  <c r="AZ61" i="7"/>
  <c r="AI78" i="7"/>
  <c r="CE46" i="7"/>
  <c r="CF46" i="7" s="1"/>
  <c r="CI46" i="7" s="1"/>
  <c r="BF20" i="7"/>
  <c r="CM36" i="7"/>
  <c r="AV15" i="7"/>
  <c r="AV14" i="7" s="1"/>
  <c r="CM61" i="7"/>
  <c r="CI47" i="7"/>
  <c r="BO45" i="7"/>
  <c r="BD71" i="7"/>
  <c r="BN48" i="7"/>
  <c r="CM48" i="7"/>
  <c r="CE48" i="7"/>
  <c r="CF48" i="7" s="1"/>
  <c r="CI48" i="7" s="1"/>
  <c r="BQ45" i="7"/>
  <c r="BQ14" i="7" s="1"/>
  <c r="BA45" i="7"/>
  <c r="BA14" i="7" s="1"/>
  <c r="CE39" i="7"/>
  <c r="CF39" i="7" s="1"/>
  <c r="CI39" i="7" s="1"/>
  <c r="CM64" i="7"/>
  <c r="AZ64" i="7"/>
  <c r="BX39" i="7"/>
  <c r="CP15" i="7"/>
  <c r="BV36" i="7"/>
  <c r="BV15" i="7" s="1"/>
  <c r="BV14" i="7" s="1"/>
  <c r="CB77" i="7"/>
  <c r="AR23" i="7"/>
  <c r="CE23" i="7"/>
  <c r="CF23" i="7" s="1"/>
  <c r="CI23" i="7" s="1"/>
  <c r="CP45" i="7"/>
  <c r="CM50" i="7"/>
  <c r="CE50" i="7"/>
  <c r="CF50" i="7" s="1"/>
  <c r="CI50" i="7" s="1"/>
  <c r="CM70" i="7"/>
  <c r="BB70" i="7"/>
  <c r="CE70" i="7"/>
  <c r="CF70" i="7" s="1"/>
  <c r="CI70" i="7" s="1"/>
  <c r="AO60" i="7"/>
  <c r="CH15" i="7"/>
  <c r="CI15" i="7" s="1"/>
  <c r="AV78" i="7"/>
  <c r="AO78" i="7"/>
  <c r="AN79" i="7" s="1"/>
  <c r="CI17" i="7"/>
  <c r="AL78" i="7"/>
  <c r="BK22" i="7"/>
  <c r="BA78" i="7"/>
  <c r="AZ79" i="7" s="1"/>
  <c r="CB72" i="7"/>
  <c r="CB71" i="7" s="1"/>
  <c r="CB14" i="7" s="1"/>
  <c r="CE72" i="7"/>
  <c r="AH71" i="7"/>
  <c r="CD72" i="7"/>
  <c r="CE19" i="7"/>
  <c r="BF19" i="7"/>
  <c r="AH18" i="7"/>
  <c r="BI15" i="7"/>
  <c r="BI14" i="7" s="1"/>
  <c r="BI22" i="7"/>
  <c r="AY30" i="7"/>
  <c r="AY15" i="7"/>
  <c r="AY14" i="7" s="1"/>
  <c r="AY78" i="7"/>
  <c r="BA60" i="7"/>
  <c r="AP27" i="7"/>
  <c r="AP15" i="7" s="1"/>
  <c r="AP14" i="7" s="1"/>
  <c r="BH27" i="7"/>
  <c r="BH22" i="7" s="1"/>
  <c r="CE27" i="7"/>
  <c r="CF27" i="7" s="1"/>
  <c r="CI27" i="7" s="1"/>
  <c r="BN55" i="7"/>
  <c r="CM55" i="7"/>
  <c r="CE55" i="7"/>
  <c r="CF55" i="7" s="1"/>
  <c r="CI55" i="7" s="1"/>
  <c r="BW30" i="7"/>
  <c r="BW15" i="7"/>
  <c r="BW14" i="7" s="1"/>
  <c r="CE51" i="7"/>
  <c r="CF51" i="7" s="1"/>
  <c r="CI51" i="7" s="1"/>
  <c r="BN51" i="7"/>
  <c r="CM51" i="7"/>
  <c r="AJ78" i="7"/>
  <c r="BJ25" i="7"/>
  <c r="BJ15" i="7" s="1"/>
  <c r="BJ14" i="7" s="1"/>
  <c r="CE25" i="7"/>
  <c r="AH22" i="7"/>
  <c r="AR25" i="7"/>
  <c r="CM32" i="7"/>
  <c r="CE32" i="7"/>
  <c r="CF32" i="7" s="1"/>
  <c r="CI32" i="7" s="1"/>
  <c r="BN32" i="7"/>
  <c r="CM53" i="7"/>
  <c r="CE53" i="7"/>
  <c r="CF53" i="7" s="1"/>
  <c r="CI53" i="7" s="1"/>
  <c r="BP53" i="7"/>
  <c r="BN49" i="7"/>
  <c r="CM49" i="7"/>
  <c r="AH45" i="7"/>
  <c r="CE45" i="7" s="1"/>
  <c r="CF45" i="7" s="1"/>
  <c r="CI45" i="7" s="1"/>
  <c r="CE49" i="7"/>
  <c r="CF49" i="7" s="1"/>
  <c r="CI49" i="7" s="1"/>
  <c r="AO45" i="7"/>
  <c r="AO14" i="7" s="1"/>
  <c r="BZ30" i="7"/>
  <c r="BZ15" i="7"/>
  <c r="BZ14" i="7" s="1"/>
  <c r="CM62" i="7"/>
  <c r="AZ62" i="7"/>
  <c r="AZ60" i="7" s="1"/>
  <c r="CE62" i="7"/>
  <c r="BO30" i="7"/>
  <c r="BO15" i="7"/>
  <c r="CN45" i="7"/>
  <c r="BP30" i="7"/>
  <c r="BP15" i="7"/>
  <c r="AW30" i="7"/>
  <c r="AW15" i="7"/>
  <c r="AW14" i="7" s="1"/>
  <c r="AW78" i="7"/>
  <c r="AQ15" i="7"/>
  <c r="AQ14" i="7" s="1"/>
  <c r="AQ78" i="7"/>
  <c r="AQ22" i="7"/>
  <c r="BU30" i="7"/>
  <c r="BU15" i="7"/>
  <c r="BU14" i="7" s="1"/>
  <c r="BH15" i="7"/>
  <c r="BH14" i="7" s="1"/>
  <c r="AS78" i="7"/>
  <c r="AS22" i="7"/>
  <c r="AS15" i="7"/>
  <c r="AS14" i="7" s="1"/>
  <c r="AH15" i="7"/>
  <c r="BD22" i="7"/>
  <c r="CA15" i="7"/>
  <c r="CA14" i="7" s="1"/>
  <c r="CA30" i="7"/>
  <c r="BK15" i="7"/>
  <c r="BK14" i="7" s="1"/>
  <c r="CG15" i="7"/>
  <c r="CM42" i="7"/>
  <c r="CE42" i="7"/>
  <c r="CF42" i="7" s="1"/>
  <c r="CI42" i="7" s="1"/>
  <c r="BN31" i="7"/>
  <c r="AH30" i="7"/>
  <c r="CE30" i="7" s="1"/>
  <c r="CF30" i="7" s="1"/>
  <c r="CE31" i="7"/>
  <c r="CF31" i="7" s="1"/>
  <c r="CI31" i="7" s="1"/>
  <c r="CM54" i="7"/>
  <c r="CE54" i="7"/>
  <c r="CF54" i="7" s="1"/>
  <c r="CI54" i="7" s="1"/>
  <c r="BP54" i="7"/>
  <c r="AH60" i="7"/>
  <c r="CO62" i="7"/>
  <c r="CO60" i="7" s="1"/>
  <c r="CN60" i="7"/>
  <c r="BD15" i="7"/>
  <c r="BD78" i="7" s="1"/>
  <c r="BE78" i="7" s="1"/>
  <c r="CE63" i="7"/>
  <c r="CF63" i="7" s="1"/>
  <c r="CI63" i="7" s="1"/>
  <c r="AZ63" i="7"/>
  <c r="CM63" i="7"/>
  <c r="CE67" i="7"/>
  <c r="CF67" i="7" s="1"/>
  <c r="CI67" i="7" s="1"/>
  <c r="CM67" i="7"/>
  <c r="AN67" i="7"/>
  <c r="AN45" i="7" s="1"/>
  <c r="AN14" i="7" s="1"/>
  <c r="BX30" i="7"/>
  <c r="BX15" i="7"/>
  <c r="BX14" i="7" s="1"/>
  <c r="AK78" i="7"/>
  <c r="CM56" i="7"/>
  <c r="CE56" i="7"/>
  <c r="CF56" i="7" s="1"/>
  <c r="CI56" i="7" s="1"/>
  <c r="BN56" i="7"/>
  <c r="BE32" i="7"/>
  <c r="BD30" i="7"/>
  <c r="AU78" i="7"/>
  <c r="AU30" i="7"/>
  <c r="AU15" i="7"/>
  <c r="AU14" i="7" s="1"/>
  <c r="AZ45" i="7"/>
  <c r="AZ14" i="7" s="1"/>
  <c r="BD60" i="7"/>
  <c r="CO34" i="7"/>
  <c r="CN30" i="7"/>
  <c r="CN15" i="7"/>
  <c r="CR78" i="7"/>
  <c r="CS78" i="7" s="1"/>
  <c r="BT35" i="7"/>
  <c r="CE35" i="7"/>
  <c r="CF35" i="7" s="1"/>
  <c r="CI35" i="7" s="1"/>
  <c r="CM35" i="7"/>
  <c r="AX35" i="7"/>
  <c r="CI48" i="6"/>
  <c r="AG78" i="6"/>
  <c r="AG82" i="5"/>
  <c r="CI68" i="6"/>
  <c r="BS57" i="6"/>
  <c r="BS45" i="6" s="1"/>
  <c r="BS14" i="6" s="1"/>
  <c r="BD25" i="6"/>
  <c r="AY35" i="6"/>
  <c r="AY76" i="6" s="1"/>
  <c r="CH30" i="6"/>
  <c r="BQ48" i="6"/>
  <c r="AH72" i="6"/>
  <c r="CE72" i="6" s="1"/>
  <c r="CF72" i="6" s="1"/>
  <c r="CI72" i="6" s="1"/>
  <c r="AK18" i="6"/>
  <c r="CI57" i="5"/>
  <c r="AN69" i="5"/>
  <c r="CM60" i="5"/>
  <c r="BC72" i="5"/>
  <c r="BC62" i="5" s="1"/>
  <c r="CE66" i="5"/>
  <c r="CF66" i="5" s="1"/>
  <c r="CI66" i="5" s="1"/>
  <c r="BI28" i="5"/>
  <c r="CH62" i="5"/>
  <c r="CN61" i="5"/>
  <c r="CO61" i="5" s="1"/>
  <c r="CN65" i="5"/>
  <c r="CO65" i="5" s="1"/>
  <c r="CI53" i="5"/>
  <c r="M82" i="5"/>
  <c r="CM52" i="5"/>
  <c r="CM58" i="5"/>
  <c r="BO37" i="5"/>
  <c r="CM50" i="5"/>
  <c r="CI55" i="5"/>
  <c r="CN63" i="5"/>
  <c r="CO63" i="5" s="1"/>
  <c r="CM55" i="5"/>
  <c r="BD79" i="5"/>
  <c r="AO97" i="5"/>
  <c r="CM66" i="5"/>
  <c r="CP34" i="5"/>
  <c r="AW34" i="5"/>
  <c r="BI27" i="5"/>
  <c r="AQ27" i="5"/>
  <c r="CG45" i="5"/>
  <c r="CE49" i="5"/>
  <c r="CF49" i="5" s="1"/>
  <c r="CI49" i="5" s="1"/>
  <c r="CM49" i="5"/>
  <c r="AH25" i="5"/>
  <c r="BJ25" i="5" s="1"/>
  <c r="CE47" i="5"/>
  <c r="CF47" i="5" s="1"/>
  <c r="CI47" i="5" s="1"/>
  <c r="CM47" i="5"/>
  <c r="CE48" i="5"/>
  <c r="CF48" i="5" s="1"/>
  <c r="CI48" i="5" s="1"/>
  <c r="CM48" i="5"/>
  <c r="AU44" i="6"/>
  <c r="AU30" i="6" s="1"/>
  <c r="CN44" i="6"/>
  <c r="CO44" i="6" s="1"/>
  <c r="BD25" i="5"/>
  <c r="CP25" i="5"/>
  <c r="CH30" i="5"/>
  <c r="AH42" i="5"/>
  <c r="CP57" i="5"/>
  <c r="CN57" i="5"/>
  <c r="CO57" i="5" s="1"/>
  <c r="BO57" i="5"/>
  <c r="CH59" i="6"/>
  <c r="CH58" i="6" s="1"/>
  <c r="CG58" i="6"/>
  <c r="CE51" i="5"/>
  <c r="CF51" i="5" s="1"/>
  <c r="CI51" i="5" s="1"/>
  <c r="CM51" i="5"/>
  <c r="BL14" i="6"/>
  <c r="AH73" i="6"/>
  <c r="CE73" i="6" s="1"/>
  <c r="CF73" i="6" s="1"/>
  <c r="CI73" i="6" s="1"/>
  <c r="AT30" i="5"/>
  <c r="CM69" i="5"/>
  <c r="CN49" i="5"/>
  <c r="CO49" i="5" s="1"/>
  <c r="AO68" i="5"/>
  <c r="AZ59" i="6"/>
  <c r="CG30" i="5"/>
  <c r="CM59" i="5"/>
  <c r="CN38" i="6"/>
  <c r="CO38" i="6" s="1"/>
  <c r="CN64" i="5"/>
  <c r="CO64" i="5" s="1"/>
  <c r="CN68" i="5"/>
  <c r="CO68" i="5" s="1"/>
  <c r="CM57" i="5"/>
  <c r="AT30" i="6"/>
  <c r="BL14" i="5"/>
  <c r="AM22" i="5"/>
  <c r="AH28" i="5"/>
  <c r="CE28" i="5" s="1"/>
  <c r="CF28" i="5" s="1"/>
  <c r="CI28" i="5" s="1"/>
  <c r="AH35" i="5"/>
  <c r="CM35" i="5" s="1"/>
  <c r="CI60" i="5"/>
  <c r="CP68" i="5"/>
  <c r="CI72" i="5"/>
  <c r="AH71" i="6"/>
  <c r="CE71" i="6" s="1"/>
  <c r="CF71" i="6" s="1"/>
  <c r="CI71" i="6" s="1"/>
  <c r="AH75" i="6"/>
  <c r="CB75" i="6" s="1"/>
  <c r="CM56" i="5"/>
  <c r="CN45" i="6"/>
  <c r="BM14" i="5"/>
  <c r="CN55" i="5"/>
  <c r="CO55" i="5" s="1"/>
  <c r="AM18" i="5"/>
  <c r="AS23" i="5"/>
  <c r="BW36" i="5"/>
  <c r="BW30" i="5" s="1"/>
  <c r="AK62" i="5"/>
  <c r="AH16" i="6"/>
  <c r="CP49" i="6"/>
  <c r="CM54" i="5"/>
  <c r="CM72" i="5"/>
  <c r="CI59" i="5"/>
  <c r="CM64" i="5"/>
  <c r="CM61" i="5"/>
  <c r="AM69" i="6"/>
  <c r="AM78" i="6" s="1"/>
  <c r="CG45" i="6"/>
  <c r="AT15" i="5"/>
  <c r="AT14" i="5" s="1"/>
  <c r="CN37" i="5"/>
  <c r="CO37" i="5" s="1"/>
  <c r="CN38" i="5"/>
  <c r="CO38" i="5" s="1"/>
  <c r="BD42" i="5"/>
  <c r="AL62" i="5"/>
  <c r="AI18" i="6"/>
  <c r="CI51" i="6"/>
  <c r="CM53" i="5"/>
  <c r="CG62" i="5"/>
  <c r="CN44" i="5"/>
  <c r="CO44" i="5" s="1"/>
  <c r="CG30" i="6"/>
  <c r="AM30" i="6"/>
  <c r="BC14" i="5"/>
  <c r="BS14" i="5"/>
  <c r="CA43" i="6"/>
  <c r="CA30" i="6" s="1"/>
  <c r="AO93" i="6"/>
  <c r="AT15" i="6"/>
  <c r="AT14" i="6" s="1"/>
  <c r="BY39" i="6"/>
  <c r="BY30" i="6" s="1"/>
  <c r="CN40" i="6"/>
  <c r="CO40" i="6" s="1"/>
  <c r="CN42" i="6"/>
  <c r="CO42" i="6" s="1"/>
  <c r="CN43" i="6"/>
  <c r="CO43" i="6" s="1"/>
  <c r="BA59" i="6"/>
  <c r="BA62" i="6"/>
  <c r="CN37" i="6"/>
  <c r="CO37" i="6" s="1"/>
  <c r="CN46" i="6"/>
  <c r="CO46" i="6" s="1"/>
  <c r="BD33" i="6"/>
  <c r="CN36" i="6"/>
  <c r="CO36" i="6" s="1"/>
  <c r="CP46" i="6"/>
  <c r="BQ49" i="6"/>
  <c r="CM59" i="6"/>
  <c r="CM60" i="6"/>
  <c r="CN63" i="6"/>
  <c r="CO63" i="6" s="1"/>
  <c r="BD64" i="6"/>
  <c r="CI52" i="6"/>
  <c r="BQ33" i="6"/>
  <c r="BQ30" i="6" s="1"/>
  <c r="CP48" i="6"/>
  <c r="CI55" i="6"/>
  <c r="CI56" i="6"/>
  <c r="CN57" i="6"/>
  <c r="CO57" i="6" s="1"/>
  <c r="CP63" i="6"/>
  <c r="CP68" i="6"/>
  <c r="AM15" i="6"/>
  <c r="AK58" i="6"/>
  <c r="BD71" i="6"/>
  <c r="AI69" i="6"/>
  <c r="AJ58" i="6"/>
  <c r="CE65" i="6"/>
  <c r="CF65" i="6" s="1"/>
  <c r="CI65" i="6" s="1"/>
  <c r="CM65" i="6"/>
  <c r="CI62" i="6"/>
  <c r="AZ62" i="6"/>
  <c r="CM62" i="6"/>
  <c r="BN52" i="6"/>
  <c r="CM50" i="6"/>
  <c r="AH43" i="6"/>
  <c r="AH38" i="6"/>
  <c r="AH36" i="6"/>
  <c r="CE36" i="6" s="1"/>
  <c r="CF36" i="6" s="1"/>
  <c r="CI36" i="6" s="1"/>
  <c r="AH34" i="6"/>
  <c r="CM34" i="6" s="1"/>
  <c r="AH32" i="6"/>
  <c r="AH31" i="6"/>
  <c r="CE31" i="6" s="1"/>
  <c r="CF31" i="6" s="1"/>
  <c r="CI31" i="6" s="1"/>
  <c r="AH28" i="6"/>
  <c r="AP28" i="6" s="1"/>
  <c r="N77" i="6"/>
  <c r="AH25" i="6"/>
  <c r="CE25" i="6" s="1"/>
  <c r="CF25" i="6" s="1"/>
  <c r="CI25" i="6" s="1"/>
  <c r="AH24" i="6"/>
  <c r="AR24" i="6" s="1"/>
  <c r="AH20" i="6"/>
  <c r="BF20" i="6" s="1"/>
  <c r="AJ18" i="6"/>
  <c r="I77" i="6"/>
  <c r="BK25" i="6"/>
  <c r="AH27" i="6"/>
  <c r="CE27" i="6" s="1"/>
  <c r="CF27" i="6" s="1"/>
  <c r="CI27" i="6" s="1"/>
  <c r="CP29" i="6"/>
  <c r="AL30" i="6"/>
  <c r="CP33" i="6"/>
  <c r="BU35" i="6"/>
  <c r="BU30" i="6" s="1"/>
  <c r="AH37" i="6"/>
  <c r="CM37" i="6" s="1"/>
  <c r="AH40" i="6"/>
  <c r="BP50" i="6"/>
  <c r="CN51" i="6"/>
  <c r="CO51" i="6" s="1"/>
  <c r="CN64" i="6"/>
  <c r="CO64" i="6" s="1"/>
  <c r="W78" i="6"/>
  <c r="CP34" i="6"/>
  <c r="CP44" i="6"/>
  <c r="CN47" i="6"/>
  <c r="CO47" i="6" s="1"/>
  <c r="BQ50" i="6"/>
  <c r="CP64" i="6"/>
  <c r="AL69" i="6"/>
  <c r="AK45" i="6"/>
  <c r="AH29" i="6"/>
  <c r="CE29" i="6" s="1"/>
  <c r="CF29" i="6" s="1"/>
  <c r="CI29" i="6" s="1"/>
  <c r="AH35" i="6"/>
  <c r="AX35" i="6" s="1"/>
  <c r="AX30" i="6" s="1"/>
  <c r="BW36" i="6"/>
  <c r="BW30" i="6" s="1"/>
  <c r="AH45" i="6"/>
  <c r="BN46" i="6"/>
  <c r="CR47" i="6"/>
  <c r="CI50" i="6"/>
  <c r="CM52" i="6"/>
  <c r="AZ60" i="6"/>
  <c r="AK69" i="6"/>
  <c r="CC75" i="6"/>
  <c r="X77" i="6"/>
  <c r="CI61" i="6"/>
  <c r="AH23" i="6"/>
  <c r="AL22" i="6"/>
  <c r="BP49" i="6"/>
  <c r="CM53" i="6"/>
  <c r="CM54" i="6"/>
  <c r="CN62" i="6"/>
  <c r="CO62" i="6" s="1"/>
  <c r="CE66" i="6"/>
  <c r="CF66" i="6" s="1"/>
  <c r="CI66" i="6" s="1"/>
  <c r="CM61" i="6"/>
  <c r="AK22" i="6"/>
  <c r="AH33" i="6"/>
  <c r="BP33" i="6" s="1"/>
  <c r="BP30" i="6" s="1"/>
  <c r="CM55" i="6"/>
  <c r="BR57" i="6"/>
  <c r="CI60" i="6"/>
  <c r="BC68" i="6"/>
  <c r="BD70" i="6"/>
  <c r="CR69" i="6"/>
  <c r="BD73" i="6"/>
  <c r="CM51" i="6"/>
  <c r="BD29" i="6"/>
  <c r="CN50" i="6"/>
  <c r="CO50" i="6" s="1"/>
  <c r="BP51" i="6"/>
  <c r="CM56" i="6"/>
  <c r="CC70" i="6"/>
  <c r="AM77" i="6"/>
  <c r="BM14" i="6"/>
  <c r="AL15" i="6"/>
  <c r="AS24" i="6"/>
  <c r="AK30" i="6"/>
  <c r="AW34" i="6"/>
  <c r="AH41" i="6"/>
  <c r="CI47" i="6"/>
  <c r="CI57" i="6"/>
  <c r="AI58" i="6"/>
  <c r="AH70" i="6"/>
  <c r="CB70" i="6" s="1"/>
  <c r="D77" i="6"/>
  <c r="AC77" i="6"/>
  <c r="AH26" i="6"/>
  <c r="AI22" i="6"/>
  <c r="AH17" i="6"/>
  <c r="AK15" i="6"/>
  <c r="AR23" i="6"/>
  <c r="AH21" i="6"/>
  <c r="AJ15" i="6"/>
  <c r="AH19" i="6"/>
  <c r="AL18" i="6"/>
  <c r="AM22" i="6"/>
  <c r="BK23" i="6"/>
  <c r="BD23" i="6"/>
  <c r="AS23" i="6"/>
  <c r="CI53" i="6"/>
  <c r="CI54" i="6"/>
  <c r="AQ27" i="6"/>
  <c r="BI27" i="6"/>
  <c r="CI63" i="6"/>
  <c r="BG18" i="6"/>
  <c r="BG15" i="6"/>
  <c r="BG14" i="6" s="1"/>
  <c r="CF16" i="6"/>
  <c r="CR17" i="6"/>
  <c r="CR15" i="6" s="1"/>
  <c r="CO32" i="6"/>
  <c r="CR60" i="6"/>
  <c r="CR58" i="6" s="1"/>
  <c r="BA60" i="6"/>
  <c r="BB68" i="6"/>
  <c r="CM68" i="6"/>
  <c r="AI15" i="6"/>
  <c r="BD17" i="6"/>
  <c r="AM18" i="6"/>
  <c r="BD32" i="6"/>
  <c r="CP32" i="6"/>
  <c r="BP48" i="6"/>
  <c r="CM48" i="6"/>
  <c r="BO53" i="6"/>
  <c r="CN53" i="6"/>
  <c r="CO53" i="6" s="1"/>
  <c r="AH74" i="6"/>
  <c r="CE74" i="6" s="1"/>
  <c r="CF74" i="6" s="1"/>
  <c r="CI74" i="6" s="1"/>
  <c r="S77" i="6"/>
  <c r="AJ30" i="6"/>
  <c r="AL45" i="6"/>
  <c r="BQ51" i="6"/>
  <c r="CM64" i="6"/>
  <c r="AH58" i="6"/>
  <c r="AN64" i="6"/>
  <c r="AJ22" i="6"/>
  <c r="AI30" i="6"/>
  <c r="BO32" i="6"/>
  <c r="AH39" i="6"/>
  <c r="CM39" i="6" s="1"/>
  <c r="BO54" i="6"/>
  <c r="CN54" i="6"/>
  <c r="CO54" i="6" s="1"/>
  <c r="AL58" i="6"/>
  <c r="CE64" i="6"/>
  <c r="CF64" i="6" s="1"/>
  <c r="CI64" i="6" s="1"/>
  <c r="CP66" i="6"/>
  <c r="CN66" i="6"/>
  <c r="CO66" i="6" s="1"/>
  <c r="BD66" i="6"/>
  <c r="AO66" i="6"/>
  <c r="AO58" i="6" s="1"/>
  <c r="CN65" i="6"/>
  <c r="CO65" i="6" s="1"/>
  <c r="BD65" i="6"/>
  <c r="CP56" i="6"/>
  <c r="BQ56" i="6"/>
  <c r="CN56" i="6"/>
  <c r="CO56" i="6" s="1"/>
  <c r="AJ45" i="6"/>
  <c r="CP41" i="6"/>
  <c r="BO41" i="6"/>
  <c r="AH42" i="6"/>
  <c r="AH44" i="6"/>
  <c r="AM58" i="6"/>
  <c r="CP59" i="6"/>
  <c r="CP61" i="6"/>
  <c r="BA61" i="6"/>
  <c r="CN61" i="6"/>
  <c r="CO61" i="6" s="1"/>
  <c r="AI45" i="6"/>
  <c r="CH46" i="6"/>
  <c r="CP24" i="6"/>
  <c r="AS25" i="6"/>
  <c r="BI26" i="6"/>
  <c r="AQ28" i="6"/>
  <c r="BO31" i="6"/>
  <c r="BN47" i="6"/>
  <c r="CM47" i="6"/>
  <c r="CE49" i="6"/>
  <c r="CF49" i="6" s="1"/>
  <c r="CI49" i="6" s="1"/>
  <c r="CP52" i="6"/>
  <c r="BO52" i="6"/>
  <c r="BO55" i="6"/>
  <c r="CN55" i="6"/>
  <c r="CO55" i="6" s="1"/>
  <c r="AJ69" i="6"/>
  <c r="M78" i="6"/>
  <c r="CM46" i="6"/>
  <c r="BN53" i="6"/>
  <c r="BN54" i="6"/>
  <c r="BN55" i="6"/>
  <c r="BP56" i="6"/>
  <c r="CM57" i="6"/>
  <c r="AZ61" i="6"/>
  <c r="AN66" i="6"/>
  <c r="CM63" i="6"/>
  <c r="AZ63" i="6"/>
  <c r="CP72" i="6"/>
  <c r="CP69" i="6" s="1"/>
  <c r="BD72" i="6"/>
  <c r="AH77" i="5"/>
  <c r="CE77" i="5" s="1"/>
  <c r="CF77" i="5" s="1"/>
  <c r="CI77" i="5" s="1"/>
  <c r="AJ62" i="5"/>
  <c r="BN59" i="5"/>
  <c r="BN58" i="5"/>
  <c r="BN57" i="5"/>
  <c r="BN55" i="5"/>
  <c r="BP53" i="5"/>
  <c r="BP52" i="5"/>
  <c r="BN51" i="5"/>
  <c r="BN48" i="5"/>
  <c r="AH43" i="5"/>
  <c r="CM43" i="5" s="1"/>
  <c r="AH41" i="5"/>
  <c r="AH36" i="5"/>
  <c r="CM36" i="5" s="1"/>
  <c r="AJ30" i="5"/>
  <c r="AI22" i="5"/>
  <c r="AI18" i="5"/>
  <c r="CI69" i="5"/>
  <c r="BD17" i="5"/>
  <c r="BG20" i="5"/>
  <c r="AL22" i="5"/>
  <c r="BD29" i="5"/>
  <c r="AM30" i="5"/>
  <c r="BQ41" i="5"/>
  <c r="BO47" i="5"/>
  <c r="CN51" i="5"/>
  <c r="CO51" i="5" s="1"/>
  <c r="BQ53" i="5"/>
  <c r="CI58" i="5"/>
  <c r="BO59" i="5"/>
  <c r="AJ73" i="5"/>
  <c r="S81" i="5"/>
  <c r="AL18" i="5"/>
  <c r="AH38" i="5"/>
  <c r="CE38" i="5" s="1"/>
  <c r="CF38" i="5" s="1"/>
  <c r="CI38" i="5" s="1"/>
  <c r="BK29" i="5"/>
  <c r="CN34" i="5"/>
  <c r="CO34" i="5" s="1"/>
  <c r="BN54" i="5"/>
  <c r="BN60" i="5"/>
  <c r="BR61" i="5"/>
  <c r="BD70" i="5"/>
  <c r="BD62" i="5" s="1"/>
  <c r="AH26" i="5"/>
  <c r="BH26" i="5" s="1"/>
  <c r="BD23" i="5"/>
  <c r="AQ26" i="5"/>
  <c r="BN49" i="5"/>
  <c r="AI45" i="5"/>
  <c r="CN53" i="5"/>
  <c r="CO53" i="5" s="1"/>
  <c r="BO55" i="5"/>
  <c r="CN59" i="5"/>
  <c r="CO59" i="5" s="1"/>
  <c r="CN66" i="5"/>
  <c r="CO66" i="5" s="1"/>
  <c r="CP69" i="5"/>
  <c r="CP76" i="5"/>
  <c r="CP77" i="5"/>
  <c r="AC81" i="5"/>
  <c r="AH37" i="5"/>
  <c r="CM37" i="5" s="1"/>
  <c r="BK23" i="5"/>
  <c r="AH33" i="5"/>
  <c r="CE33" i="5" s="1"/>
  <c r="CF33" i="5" s="1"/>
  <c r="CI33" i="5" s="1"/>
  <c r="CN36" i="5"/>
  <c r="CO36" i="5" s="1"/>
  <c r="CP41" i="5"/>
  <c r="AU44" i="5"/>
  <c r="AU30" i="5" s="1"/>
  <c r="BO49" i="5"/>
  <c r="BN56" i="5"/>
  <c r="BA64" i="5"/>
  <c r="CN67" i="5"/>
  <c r="CO67" i="5" s="1"/>
  <c r="BB72" i="5"/>
  <c r="BB62" i="5" s="1"/>
  <c r="AM73" i="5"/>
  <c r="AM82" i="5" s="1"/>
  <c r="CR75" i="5"/>
  <c r="CR73" i="5" s="1"/>
  <c r="AH19" i="5"/>
  <c r="BF19" i="5" s="1"/>
  <c r="AH32" i="5"/>
  <c r="AH34" i="5"/>
  <c r="AH40" i="5"/>
  <c r="CM40" i="5" s="1"/>
  <c r="AJ45" i="5"/>
  <c r="BN50" i="5"/>
  <c r="AI62" i="5"/>
  <c r="CN70" i="5"/>
  <c r="CO70" i="5" s="1"/>
  <c r="N81" i="5"/>
  <c r="AL15" i="5"/>
  <c r="AK18" i="5"/>
  <c r="AK22" i="5"/>
  <c r="AH27" i="5"/>
  <c r="BH27" i="5" s="1"/>
  <c r="CR15" i="5"/>
  <c r="AH39" i="5"/>
  <c r="AL45" i="5"/>
  <c r="AM45" i="5"/>
  <c r="CI50" i="5"/>
  <c r="BO51" i="5"/>
  <c r="BA66" i="5"/>
  <c r="AO69" i="5"/>
  <c r="CP72" i="5"/>
  <c r="BO58" i="5"/>
  <c r="CN58" i="5"/>
  <c r="CO58" i="5" s="1"/>
  <c r="AI73" i="5"/>
  <c r="AH74" i="5"/>
  <c r="AM15" i="5"/>
  <c r="BD33" i="5"/>
  <c r="AW33" i="5"/>
  <c r="CA43" i="5"/>
  <c r="CA30" i="5" s="1"/>
  <c r="CN43" i="5"/>
  <c r="CO43" i="5" s="1"/>
  <c r="CE46" i="5"/>
  <c r="BN46" i="5"/>
  <c r="AH45" i="5"/>
  <c r="CN48" i="5"/>
  <c r="CO48" i="5" s="1"/>
  <c r="BO48" i="5"/>
  <c r="CN52" i="5"/>
  <c r="CO52" i="5" s="1"/>
  <c r="BQ52" i="5"/>
  <c r="AH17" i="5"/>
  <c r="CE17" i="5" s="1"/>
  <c r="AJ15" i="5"/>
  <c r="CI56" i="5"/>
  <c r="AZ63" i="5"/>
  <c r="CE63" i="5"/>
  <c r="AH62" i="5"/>
  <c r="AH75" i="5"/>
  <c r="CE75" i="5" s="1"/>
  <c r="CF75" i="5" s="1"/>
  <c r="CI75" i="5" s="1"/>
  <c r="AK73" i="5"/>
  <c r="BG19" i="5"/>
  <c r="AI30" i="5"/>
  <c r="AH31" i="5"/>
  <c r="CR45" i="5"/>
  <c r="CI52" i="5"/>
  <c r="CP52" i="5"/>
  <c r="BO54" i="5"/>
  <c r="CN54" i="5"/>
  <c r="CO54" i="5" s="1"/>
  <c r="AZ67" i="5"/>
  <c r="CE67" i="5"/>
  <c r="CF67" i="5" s="1"/>
  <c r="CI67" i="5" s="1"/>
  <c r="AO14" i="5"/>
  <c r="CI61" i="5"/>
  <c r="AH79" i="5"/>
  <c r="AL73" i="5"/>
  <c r="BO32" i="5"/>
  <c r="CP32" i="5"/>
  <c r="CN32" i="5"/>
  <c r="BD32" i="5"/>
  <c r="AK30" i="5"/>
  <c r="CN35" i="5"/>
  <c r="CO35" i="5" s="1"/>
  <c r="AY35" i="5"/>
  <c r="AY30" i="5" s="1"/>
  <c r="BQ40" i="5"/>
  <c r="CN40" i="5"/>
  <c r="CO40" i="5" s="1"/>
  <c r="BO50" i="5"/>
  <c r="CN50" i="5"/>
  <c r="CO50" i="5" s="1"/>
  <c r="CN60" i="5"/>
  <c r="CO60" i="5" s="1"/>
  <c r="BO60" i="5"/>
  <c r="AI15" i="5"/>
  <c r="AH16" i="5"/>
  <c r="CP33" i="5"/>
  <c r="BU35" i="5"/>
  <c r="BU30" i="5" s="1"/>
  <c r="BY39" i="5"/>
  <c r="BY30" i="5" s="1"/>
  <c r="CN39" i="5"/>
  <c r="CO39" i="5" s="1"/>
  <c r="AH44" i="5"/>
  <c r="AK45" i="5"/>
  <c r="CI54" i="5"/>
  <c r="CP54" i="5"/>
  <c r="CN56" i="5"/>
  <c r="CO56" i="5" s="1"/>
  <c r="BO56" i="5"/>
  <c r="AZ65" i="5"/>
  <c r="CE65" i="5"/>
  <c r="CF65" i="5" s="1"/>
  <c r="CI65" i="5" s="1"/>
  <c r="AH20" i="5"/>
  <c r="AJ18" i="5"/>
  <c r="AJ22" i="5"/>
  <c r="AH23" i="5"/>
  <c r="CP60" i="5"/>
  <c r="CH46" i="5"/>
  <c r="CH45" i="5" s="1"/>
  <c r="CP65" i="5"/>
  <c r="CP24" i="5"/>
  <c r="AS24" i="5"/>
  <c r="CP47" i="5"/>
  <c r="AH76" i="5"/>
  <c r="CE76" i="5" s="1"/>
  <c r="CF76" i="5" s="1"/>
  <c r="CI76" i="5" s="1"/>
  <c r="AH78" i="5"/>
  <c r="CE78" i="5" s="1"/>
  <c r="CF78" i="5" s="1"/>
  <c r="CI78" i="5" s="1"/>
  <c r="D81" i="5"/>
  <c r="AK15" i="5"/>
  <c r="AH21" i="5"/>
  <c r="CN46" i="5"/>
  <c r="CN69" i="5"/>
  <c r="CO69" i="5" s="1"/>
  <c r="CP74" i="5"/>
  <c r="AH24" i="5"/>
  <c r="BK24" i="5"/>
  <c r="AM62" i="5"/>
  <c r="CP63" i="5"/>
  <c r="CE64" i="5"/>
  <c r="CF64" i="5" s="1"/>
  <c r="CI64" i="5" s="1"/>
  <c r="CP67" i="5"/>
  <c r="AN70" i="5"/>
  <c r="CE70" i="5"/>
  <c r="CF70" i="5" s="1"/>
  <c r="CI70" i="5" s="1"/>
  <c r="BD74" i="5"/>
  <c r="X81" i="5"/>
  <c r="BA14" i="5"/>
  <c r="CE68" i="5"/>
  <c r="CF68" i="5" s="1"/>
  <c r="CI68" i="5" s="1"/>
  <c r="AN68" i="5"/>
  <c r="I81" i="5"/>
  <c r="AS25" i="5"/>
  <c r="BK25" i="5"/>
  <c r="AH29" i="5"/>
  <c r="AL30" i="5"/>
  <c r="CC74" i="5"/>
  <c r="W82" i="5"/>
  <c r="AM81" i="5"/>
  <c r="BO34" i="5"/>
  <c r="BE72" i="7" l="1"/>
  <c r="BE77" i="7"/>
  <c r="BN45" i="7"/>
  <c r="BE74" i="7"/>
  <c r="BE33" i="7"/>
  <c r="BE73" i="7"/>
  <c r="BE67" i="7"/>
  <c r="BE68" i="7"/>
  <c r="BE66" i="7"/>
  <c r="BE75" i="7"/>
  <c r="BE42" i="7"/>
  <c r="BE23" i="7"/>
  <c r="BE25" i="7"/>
  <c r="BE29" i="7"/>
  <c r="BO14" i="7"/>
  <c r="BO7" i="7" s="1"/>
  <c r="CN78" i="7"/>
  <c r="CP78" i="7"/>
  <c r="CQ78" i="7" s="1"/>
  <c r="CM45" i="7"/>
  <c r="CM60" i="7"/>
  <c r="BB45" i="7"/>
  <c r="BB14" i="7" s="1"/>
  <c r="BB60" i="7"/>
  <c r="BB78" i="7"/>
  <c r="BV30" i="7"/>
  <c r="AZ78" i="7"/>
  <c r="CG30" i="7"/>
  <c r="CH30" i="7" s="1"/>
  <c r="CI30" i="7"/>
  <c r="CM15" i="7"/>
  <c r="CM30" i="7"/>
  <c r="CE71" i="7"/>
  <c r="CF72" i="7"/>
  <c r="AX30" i="7"/>
  <c r="AX15" i="7"/>
  <c r="AX14" i="7" s="1"/>
  <c r="AX78" i="7"/>
  <c r="AV80" i="7" s="1"/>
  <c r="CO45" i="7"/>
  <c r="CF25" i="7"/>
  <c r="CE22" i="7"/>
  <c r="BP45" i="7"/>
  <c r="BJ22" i="7"/>
  <c r="AN60" i="7"/>
  <c r="CF62" i="7"/>
  <c r="CE60" i="7"/>
  <c r="AP22" i="7"/>
  <c r="CD71" i="7"/>
  <c r="CG72" i="7"/>
  <c r="BN15" i="7"/>
  <c r="BN30" i="7"/>
  <c r="BP14" i="7"/>
  <c r="AR22" i="7"/>
  <c r="AR15" i="7"/>
  <c r="AR14" i="7" s="1"/>
  <c r="AR78" i="7"/>
  <c r="BT30" i="7"/>
  <c r="BT15" i="7"/>
  <c r="BT14" i="7" s="1"/>
  <c r="AN78" i="7"/>
  <c r="AN80" i="7" s="1"/>
  <c r="AP78" i="7"/>
  <c r="BF15" i="7"/>
  <c r="BF14" i="7" s="1"/>
  <c r="BF18" i="7"/>
  <c r="CO15" i="7"/>
  <c r="CO30" i="7"/>
  <c r="AP79" i="7"/>
  <c r="CE18" i="7"/>
  <c r="CF19" i="7"/>
  <c r="CE15" i="7"/>
  <c r="AH78" i="7"/>
  <c r="AV79" i="7"/>
  <c r="CE24" i="6"/>
  <c r="CF24" i="6" s="1"/>
  <c r="CI24" i="6" s="1"/>
  <c r="BJ24" i="6"/>
  <c r="AU15" i="6"/>
  <c r="AU14" i="6" s="1"/>
  <c r="AU76" i="6"/>
  <c r="BN31" i="6"/>
  <c r="BY15" i="6"/>
  <c r="BY14" i="6" s="1"/>
  <c r="CC69" i="6"/>
  <c r="CE35" i="5"/>
  <c r="CF35" i="5" s="1"/>
  <c r="CI35" i="5" s="1"/>
  <c r="BH28" i="5"/>
  <c r="BH15" i="5" s="1"/>
  <c r="BH14" i="5" s="1"/>
  <c r="AQ15" i="5"/>
  <c r="AQ14" i="5" s="1"/>
  <c r="CE75" i="6"/>
  <c r="CF75" i="6" s="1"/>
  <c r="CI75" i="6" s="1"/>
  <c r="CE20" i="6"/>
  <c r="CF20" i="6" s="1"/>
  <c r="CI20" i="6" s="1"/>
  <c r="AY30" i="6"/>
  <c r="CO58" i="6"/>
  <c r="BQ45" i="6"/>
  <c r="BP45" i="6"/>
  <c r="AY15" i="6"/>
  <c r="AY14" i="6" s="1"/>
  <c r="CO30" i="6"/>
  <c r="BD30" i="6"/>
  <c r="BO45" i="6"/>
  <c r="AR25" i="5"/>
  <c r="CE43" i="5"/>
  <c r="CF43" i="5" s="1"/>
  <c r="CI43" i="5" s="1"/>
  <c r="BZ43" i="5"/>
  <c r="BZ30" i="5" s="1"/>
  <c r="AQ80" i="5"/>
  <c r="BD73" i="5"/>
  <c r="AU15" i="5"/>
  <c r="AU14" i="5" s="1"/>
  <c r="AX35" i="5"/>
  <c r="AX30" i="5" s="1"/>
  <c r="CE37" i="5"/>
  <c r="CF37" i="5" s="1"/>
  <c r="CI37" i="5" s="1"/>
  <c r="BD22" i="5"/>
  <c r="BC80" i="5"/>
  <c r="BT35" i="5"/>
  <c r="BT30" i="5" s="1"/>
  <c r="AW30" i="5"/>
  <c r="BN37" i="5"/>
  <c r="BP45" i="5"/>
  <c r="AO80" i="5"/>
  <c r="AN81" i="5" s="1"/>
  <c r="BO45" i="5"/>
  <c r="CM62" i="5"/>
  <c r="AN62" i="5"/>
  <c r="BA62" i="5"/>
  <c r="BA80" i="5"/>
  <c r="BQ30" i="5"/>
  <c r="BP40" i="5"/>
  <c r="CE26" i="5"/>
  <c r="CF26" i="5" s="1"/>
  <c r="CI26" i="5" s="1"/>
  <c r="BI15" i="5"/>
  <c r="BI14" i="5" s="1"/>
  <c r="AZ62" i="5"/>
  <c r="CE25" i="5"/>
  <c r="CF25" i="5" s="1"/>
  <c r="CI25" i="5" s="1"/>
  <c r="AP26" i="5"/>
  <c r="CM45" i="5"/>
  <c r="BN32" i="5"/>
  <c r="CM32" i="5"/>
  <c r="CB69" i="6"/>
  <c r="CB14" i="6" s="1"/>
  <c r="CE43" i="6"/>
  <c r="CF43" i="6" s="1"/>
  <c r="CI43" i="6" s="1"/>
  <c r="CM43" i="6"/>
  <c r="AQ22" i="5"/>
  <c r="CF46" i="5"/>
  <c r="CF45" i="5" s="1"/>
  <c r="CE45" i="5"/>
  <c r="AO76" i="6"/>
  <c r="AN77" i="6" s="1"/>
  <c r="AQ15" i="6"/>
  <c r="AQ14" i="6" s="1"/>
  <c r="BN45" i="6"/>
  <c r="CN30" i="6"/>
  <c r="CE44" i="5"/>
  <c r="CF44" i="5" s="1"/>
  <c r="CI44" i="5" s="1"/>
  <c r="CM44" i="5"/>
  <c r="CE39" i="5"/>
  <c r="CF39" i="5" s="1"/>
  <c r="CI39" i="5" s="1"/>
  <c r="CM39" i="5"/>
  <c r="BW15" i="5"/>
  <c r="BW14" i="5" s="1"/>
  <c r="CM45" i="6"/>
  <c r="BB45" i="6"/>
  <c r="BB14" i="6" s="1"/>
  <c r="BB58" i="6"/>
  <c r="BD69" i="6"/>
  <c r="BN40" i="6"/>
  <c r="CM40" i="6"/>
  <c r="CE45" i="6"/>
  <c r="AZ45" i="6"/>
  <c r="AZ14" i="6" s="1"/>
  <c r="AZ58" i="6"/>
  <c r="AO45" i="6"/>
  <c r="AO14" i="6" s="1"/>
  <c r="BA45" i="6"/>
  <c r="BA14" i="6" s="1"/>
  <c r="BA58" i="6"/>
  <c r="AU80" i="5"/>
  <c r="BP41" i="5"/>
  <c r="CM41" i="5"/>
  <c r="BI22" i="5"/>
  <c r="AP28" i="5"/>
  <c r="CN30" i="5"/>
  <c r="BQ45" i="5"/>
  <c r="BF38" i="5"/>
  <c r="BF30" i="5" s="1"/>
  <c r="CM38" i="5"/>
  <c r="CE36" i="5"/>
  <c r="CF36" i="5" s="1"/>
  <c r="CI36" i="5" s="1"/>
  <c r="CA15" i="6"/>
  <c r="CA14" i="6" s="1"/>
  <c r="CE41" i="6"/>
  <c r="CF41" i="6" s="1"/>
  <c r="CI41" i="6" s="1"/>
  <c r="CM41" i="6"/>
  <c r="BC58" i="6"/>
  <c r="BC45" i="6"/>
  <c r="BC14" i="6" s="1"/>
  <c r="CE37" i="6"/>
  <c r="CF37" i="6" s="1"/>
  <c r="CI37" i="6" s="1"/>
  <c r="CE32" i="6"/>
  <c r="CF32" i="6" s="1"/>
  <c r="CI32" i="6" s="1"/>
  <c r="CM32" i="6"/>
  <c r="BE17" i="6"/>
  <c r="AO62" i="5"/>
  <c r="CF45" i="6"/>
  <c r="CE42" i="5"/>
  <c r="CF42" i="5" s="1"/>
  <c r="CI42" i="5" s="1"/>
  <c r="CM42" i="5"/>
  <c r="CC73" i="5"/>
  <c r="CC14" i="5" s="1"/>
  <c r="BN45" i="5"/>
  <c r="CM58" i="6"/>
  <c r="CP15" i="5"/>
  <c r="BR45" i="5"/>
  <c r="BR14" i="5" s="1"/>
  <c r="BV36" i="5"/>
  <c r="BV30" i="5" s="1"/>
  <c r="BZ43" i="6"/>
  <c r="BZ30" i="6" s="1"/>
  <c r="CH45" i="6"/>
  <c r="CE44" i="6"/>
  <c r="CF44" i="6" s="1"/>
  <c r="CI44" i="6" s="1"/>
  <c r="CM44" i="6"/>
  <c r="BT35" i="6"/>
  <c r="BT30" i="6" s="1"/>
  <c r="CM35" i="6"/>
  <c r="CI59" i="6"/>
  <c r="CI58" i="6" s="1"/>
  <c r="AK80" i="5"/>
  <c r="BD30" i="5"/>
  <c r="CP73" i="5"/>
  <c r="BO30" i="5"/>
  <c r="CR80" i="5"/>
  <c r="CQ88" i="5" s="1"/>
  <c r="BN41" i="6"/>
  <c r="CE42" i="6"/>
  <c r="CF42" i="6" s="1"/>
  <c r="CI42" i="6" s="1"/>
  <c r="CM42" i="6"/>
  <c r="AN58" i="6"/>
  <c r="AN45" i="6"/>
  <c r="AN14" i="6" s="1"/>
  <c r="AV34" i="6"/>
  <c r="BR45" i="6"/>
  <c r="BR14" i="6" s="1"/>
  <c r="BV36" i="6"/>
  <c r="CM36" i="6"/>
  <c r="BD58" i="6"/>
  <c r="BD45" i="6"/>
  <c r="CF58" i="6"/>
  <c r="CF63" i="5"/>
  <c r="CE62" i="5"/>
  <c r="CE40" i="5"/>
  <c r="CF40" i="5" s="1"/>
  <c r="CI40" i="5" s="1"/>
  <c r="CE34" i="5"/>
  <c r="CF34" i="5" s="1"/>
  <c r="CI34" i="5" s="1"/>
  <c r="CM34" i="5"/>
  <c r="BO30" i="6"/>
  <c r="CE34" i="6"/>
  <c r="CF34" i="6" s="1"/>
  <c r="BF38" i="6"/>
  <c r="BF30" i="6" s="1"/>
  <c r="CM38" i="6"/>
  <c r="CE58" i="6"/>
  <c r="CN58" i="6"/>
  <c r="AW76" i="6"/>
  <c r="AV77" i="6" s="1"/>
  <c r="AW30" i="6"/>
  <c r="CE28" i="6"/>
  <c r="CF28" i="6" s="1"/>
  <c r="CI28" i="6" s="1"/>
  <c r="CN15" i="6"/>
  <c r="CN76" i="6" s="1"/>
  <c r="CN83" i="6" s="1"/>
  <c r="CO15" i="6"/>
  <c r="BH28" i="6"/>
  <c r="BQ15" i="6"/>
  <c r="AQ76" i="6"/>
  <c r="CE38" i="6"/>
  <c r="CF38" i="6" s="1"/>
  <c r="CI38" i="6" s="1"/>
  <c r="AH69" i="6"/>
  <c r="CD70" i="6"/>
  <c r="CD69" i="6" s="1"/>
  <c r="CE70" i="6"/>
  <c r="AZ76" i="6"/>
  <c r="N78" i="6"/>
  <c r="CE40" i="6"/>
  <c r="CF40" i="6" s="1"/>
  <c r="CI40" i="6" s="1"/>
  <c r="AL76" i="6"/>
  <c r="CE35" i="6"/>
  <c r="CF35" i="6" s="1"/>
  <c r="CI35" i="6" s="1"/>
  <c r="BN32" i="6"/>
  <c r="BJ29" i="6"/>
  <c r="BJ25" i="6"/>
  <c r="AR25" i="6"/>
  <c r="AR22" i="6" s="1"/>
  <c r="AH22" i="6"/>
  <c r="CE22" i="6" s="1"/>
  <c r="CF22" i="6" s="1"/>
  <c r="CG22" i="6" s="1"/>
  <c r="CH22" i="6" s="1"/>
  <c r="CI22" i="6" s="1"/>
  <c r="CE23" i="6"/>
  <c r="CF23" i="6" s="1"/>
  <c r="CI23" i="6" s="1"/>
  <c r="BJ23" i="6"/>
  <c r="D78" i="6"/>
  <c r="BW15" i="6"/>
  <c r="BW14" i="6" s="1"/>
  <c r="CR45" i="6"/>
  <c r="CR76" i="6" s="1"/>
  <c r="CQ85" i="6" s="1"/>
  <c r="CP45" i="6"/>
  <c r="CE33" i="6"/>
  <c r="CF33" i="6" s="1"/>
  <c r="CI33" i="6" s="1"/>
  <c r="AV33" i="6"/>
  <c r="AI76" i="6"/>
  <c r="BU15" i="6"/>
  <c r="BU14" i="6" s="1"/>
  <c r="AW15" i="6"/>
  <c r="AW14" i="6" s="1"/>
  <c r="CI46" i="6"/>
  <c r="CC14" i="6"/>
  <c r="BC76" i="6"/>
  <c r="CP15" i="6"/>
  <c r="AK76" i="6"/>
  <c r="X78" i="6"/>
  <c r="BH27" i="6"/>
  <c r="AP27" i="6"/>
  <c r="BI15" i="6"/>
  <c r="BI14" i="6" s="1"/>
  <c r="BI22" i="6"/>
  <c r="CG16" i="6"/>
  <c r="BD15" i="6"/>
  <c r="AH30" i="6"/>
  <c r="BK15" i="6"/>
  <c r="BK14" i="6" s="1"/>
  <c r="BK22" i="6"/>
  <c r="CE26" i="6"/>
  <c r="CF26" i="6" s="1"/>
  <c r="CI26" i="6" s="1"/>
  <c r="BH26" i="6"/>
  <c r="AP26" i="6"/>
  <c r="CP58" i="6"/>
  <c r="BA76" i="6"/>
  <c r="CE39" i="6"/>
  <c r="CF39" i="6" s="1"/>
  <c r="CI39" i="6" s="1"/>
  <c r="BX39" i="6"/>
  <c r="BX30" i="6" s="1"/>
  <c r="AN76" i="6"/>
  <c r="AN78" i="6" s="1"/>
  <c r="CO45" i="6"/>
  <c r="CE21" i="6"/>
  <c r="CF21" i="6" s="1"/>
  <c r="CI21" i="6" s="1"/>
  <c r="BF21" i="6"/>
  <c r="AH15" i="6"/>
  <c r="CE17" i="6"/>
  <c r="BB76" i="6"/>
  <c r="AS15" i="6"/>
  <c r="AS14" i="6" s="1"/>
  <c r="AS76" i="6"/>
  <c r="AS22" i="6"/>
  <c r="BD22" i="6"/>
  <c r="AH18" i="6"/>
  <c r="CE18" i="6" s="1"/>
  <c r="CF18" i="6" s="1"/>
  <c r="CE19" i="6"/>
  <c r="CF19" i="6" s="1"/>
  <c r="CI19" i="6" s="1"/>
  <c r="BF19" i="6"/>
  <c r="BO15" i="6"/>
  <c r="AJ76" i="6"/>
  <c r="BP15" i="6"/>
  <c r="AQ22" i="6"/>
  <c r="AX76" i="6"/>
  <c r="AX15" i="6"/>
  <c r="AX14" i="6" s="1"/>
  <c r="X82" i="5"/>
  <c r="N82" i="5"/>
  <c r="CE41" i="5"/>
  <c r="CF41" i="5" s="1"/>
  <c r="CI41" i="5" s="1"/>
  <c r="BX39" i="5"/>
  <c r="BX30" i="5" s="1"/>
  <c r="AL80" i="5"/>
  <c r="AV33" i="5"/>
  <c r="CE27" i="5"/>
  <c r="CF27" i="5" s="1"/>
  <c r="CI27" i="5" s="1"/>
  <c r="AP27" i="5"/>
  <c r="CE19" i="5"/>
  <c r="CF19" i="5" s="1"/>
  <c r="CI19" i="5" s="1"/>
  <c r="AH18" i="5"/>
  <c r="CE18" i="5" s="1"/>
  <c r="CF18" i="5" s="1"/>
  <c r="CG18" i="5" s="1"/>
  <c r="CH18" i="5" s="1"/>
  <c r="CI18" i="5" s="1"/>
  <c r="AV34" i="5"/>
  <c r="AI80" i="5"/>
  <c r="BN34" i="5"/>
  <c r="BB80" i="5"/>
  <c r="BB14" i="5"/>
  <c r="BK22" i="5"/>
  <c r="BO15" i="5"/>
  <c r="AJ80" i="5"/>
  <c r="CE32" i="5"/>
  <c r="CF32" i="5" s="1"/>
  <c r="CI32" i="5" s="1"/>
  <c r="D82" i="5"/>
  <c r="BG18" i="5"/>
  <c r="BG15" i="5"/>
  <c r="BG14" i="5" s="1"/>
  <c r="BJ23" i="5"/>
  <c r="AH22" i="5"/>
  <c r="CE22" i="5" s="1"/>
  <c r="CF22" i="5" s="1"/>
  <c r="CG22" i="5" s="1"/>
  <c r="CH22" i="5" s="1"/>
  <c r="CI22" i="5" s="1"/>
  <c r="CE23" i="5"/>
  <c r="CF23" i="5" s="1"/>
  <c r="CI23" i="5" s="1"/>
  <c r="AR23" i="5"/>
  <c r="CE79" i="5"/>
  <c r="CF79" i="5" s="1"/>
  <c r="CI79" i="5" s="1"/>
  <c r="CB79" i="5"/>
  <c r="AW80" i="5"/>
  <c r="AW15" i="5"/>
  <c r="AW14" i="5" s="1"/>
  <c r="CE24" i="5"/>
  <c r="CF24" i="5" s="1"/>
  <c r="CI24" i="5" s="1"/>
  <c r="AR24" i="5"/>
  <c r="BJ24" i="5"/>
  <c r="AH15" i="5"/>
  <c r="AS80" i="5"/>
  <c r="AS15" i="5"/>
  <c r="AS14" i="5" s="1"/>
  <c r="AN80" i="5"/>
  <c r="AN82" i="5" s="1"/>
  <c r="AN14" i="5"/>
  <c r="AS22" i="5"/>
  <c r="CN45" i="5"/>
  <c r="CO46" i="5"/>
  <c r="CO45" i="5" s="1"/>
  <c r="CE20" i="5"/>
  <c r="CF20" i="5" s="1"/>
  <c r="CI20" i="5" s="1"/>
  <c r="BF20" i="5"/>
  <c r="BK15" i="5"/>
  <c r="BK14" i="5" s="1"/>
  <c r="BQ15" i="5"/>
  <c r="BD15" i="5"/>
  <c r="AH30" i="5"/>
  <c r="BN31" i="5"/>
  <c r="CE31" i="5"/>
  <c r="CF17" i="5"/>
  <c r="AM80" i="5"/>
  <c r="BE32" i="5" s="1"/>
  <c r="BY15" i="5"/>
  <c r="BY14" i="5" s="1"/>
  <c r="BU15" i="5"/>
  <c r="BU14" i="5" s="1"/>
  <c r="BJ29" i="5"/>
  <c r="CE29" i="5"/>
  <c r="CF29" i="5" s="1"/>
  <c r="CI29" i="5" s="1"/>
  <c r="CE21" i="5"/>
  <c r="CF21" i="5" s="1"/>
  <c r="CI21" i="5" s="1"/>
  <c r="BF21" i="5"/>
  <c r="AY80" i="5"/>
  <c r="AY15" i="5"/>
  <c r="AY14" i="5" s="1"/>
  <c r="CO32" i="5"/>
  <c r="CO15" i="5" s="1"/>
  <c r="CN15" i="5"/>
  <c r="CN62" i="5"/>
  <c r="AZ80" i="5"/>
  <c r="AZ14" i="5"/>
  <c r="CA15" i="5"/>
  <c r="CA14" i="5" s="1"/>
  <c r="CE74" i="5"/>
  <c r="CB74" i="5"/>
  <c r="CD74" i="5"/>
  <c r="CD73" i="5" s="1"/>
  <c r="CP45" i="5"/>
  <c r="CO62" i="5"/>
  <c r="AH73" i="5"/>
  <c r="BE71" i="7" l="1"/>
  <c r="BE15" i="7"/>
  <c r="BN14" i="7"/>
  <c r="BN7" i="7" s="1"/>
  <c r="BE22" i="7"/>
  <c r="BE30" i="7"/>
  <c r="BE60" i="7"/>
  <c r="BE45" i="7"/>
  <c r="AZ80" i="7"/>
  <c r="CM78" i="7"/>
  <c r="CO78" i="7"/>
  <c r="CE78" i="7"/>
  <c r="CF78" i="7" s="1"/>
  <c r="CE14" i="7"/>
  <c r="CF14" i="7" s="1"/>
  <c r="CF18" i="7"/>
  <c r="CI19" i="7"/>
  <c r="CI18" i="7" s="1"/>
  <c r="CF15" i="7"/>
  <c r="CH72" i="7"/>
  <c r="CH71" i="7" s="1"/>
  <c r="CG71" i="7"/>
  <c r="AP80" i="7"/>
  <c r="CD78" i="7"/>
  <c r="CG78" i="7" s="1"/>
  <c r="CH78" i="7" s="1"/>
  <c r="CD14" i="7"/>
  <c r="CG14" i="7" s="1"/>
  <c r="CH14" i="7" s="1"/>
  <c r="CI25" i="7"/>
  <c r="CI22" i="7" s="1"/>
  <c r="CF22" i="7"/>
  <c r="CI62" i="7"/>
  <c r="CI60" i="7" s="1"/>
  <c r="CF60" i="7"/>
  <c r="CF71" i="7"/>
  <c r="CI45" i="6"/>
  <c r="BN15" i="6"/>
  <c r="BN14" i="6" s="1"/>
  <c r="AR76" i="6"/>
  <c r="AV76" i="6"/>
  <c r="AV78" i="6" s="1"/>
  <c r="BH22" i="5"/>
  <c r="AX80" i="5"/>
  <c r="AV15" i="6"/>
  <c r="AV14" i="6" s="1"/>
  <c r="AX15" i="5"/>
  <c r="AX14" i="5" s="1"/>
  <c r="BT15" i="6"/>
  <c r="BT14" i="6" s="1"/>
  <c r="CG70" i="6"/>
  <c r="CG69" i="6" s="1"/>
  <c r="BZ15" i="5"/>
  <c r="BZ14" i="5" s="1"/>
  <c r="BP30" i="5"/>
  <c r="BO14" i="6"/>
  <c r="AZ77" i="6"/>
  <c r="BJ22" i="6"/>
  <c r="CM15" i="6"/>
  <c r="CM76" i="6" s="1"/>
  <c r="CM30" i="6"/>
  <c r="BZ15" i="6"/>
  <c r="BZ14" i="6" s="1"/>
  <c r="AP77" i="6"/>
  <c r="BD80" i="5"/>
  <c r="BE80" i="5" s="1"/>
  <c r="AP80" i="5"/>
  <c r="AP81" i="5"/>
  <c r="BO14" i="5"/>
  <c r="AP22" i="5"/>
  <c r="BP15" i="5"/>
  <c r="BP14" i="5" s="1"/>
  <c r="BT15" i="5"/>
  <c r="BT14" i="5" s="1"/>
  <c r="BV15" i="5"/>
  <c r="BV14" i="5" s="1"/>
  <c r="AZ81" i="5"/>
  <c r="CO30" i="5"/>
  <c r="BN30" i="5"/>
  <c r="CI46" i="5"/>
  <c r="CI45" i="5" s="1"/>
  <c r="CP80" i="5"/>
  <c r="CQ80" i="5" s="1"/>
  <c r="AP15" i="5"/>
  <c r="AP14" i="5" s="1"/>
  <c r="AZ82" i="5"/>
  <c r="CM80" i="5"/>
  <c r="CF70" i="6"/>
  <c r="CF69" i="6" s="1"/>
  <c r="CE69" i="6"/>
  <c r="CB73" i="5"/>
  <c r="CB14" i="5" s="1"/>
  <c r="BX15" i="5"/>
  <c r="BX14" i="5" s="1"/>
  <c r="CI63" i="5"/>
  <c r="CI62" i="5" s="1"/>
  <c r="CF62" i="5"/>
  <c r="AV30" i="6"/>
  <c r="CF74" i="5"/>
  <c r="CF73" i="5" s="1"/>
  <c r="CE73" i="5"/>
  <c r="BQ14" i="5"/>
  <c r="CM15" i="5"/>
  <c r="CM30" i="5"/>
  <c r="BJ15" i="6"/>
  <c r="BJ14" i="6" s="1"/>
  <c r="CE30" i="6"/>
  <c r="BF15" i="5"/>
  <c r="BF14" i="5" s="1"/>
  <c r="CF31" i="5"/>
  <c r="CF15" i="5" s="1"/>
  <c r="CE30" i="5"/>
  <c r="BF18" i="5"/>
  <c r="CS80" i="5"/>
  <c r="AV30" i="5"/>
  <c r="BN30" i="6"/>
  <c r="CS76" i="6"/>
  <c r="BV30" i="6"/>
  <c r="BV15" i="6"/>
  <c r="BV14" i="6" s="1"/>
  <c r="CP76" i="6"/>
  <c r="CQ76" i="6" s="1"/>
  <c r="CI34" i="6"/>
  <c r="CI30" i="6" s="1"/>
  <c r="CF30" i="6"/>
  <c r="BE66" i="6"/>
  <c r="BE72" i="6"/>
  <c r="CO76" i="6"/>
  <c r="BE23" i="6"/>
  <c r="AR15" i="6"/>
  <c r="AR14" i="6" s="1"/>
  <c r="BE65" i="6"/>
  <c r="BQ14" i="6"/>
  <c r="AH76" i="6"/>
  <c r="CE14" i="6" s="1"/>
  <c r="CF14" i="6" s="1"/>
  <c r="AZ78" i="6"/>
  <c r="BP14" i="6"/>
  <c r="AH77" i="6"/>
  <c r="B88" i="6" s="1"/>
  <c r="BD76" i="6"/>
  <c r="BE76" i="6" s="1"/>
  <c r="CF17" i="6"/>
  <c r="CE15" i="6"/>
  <c r="CH16" i="6"/>
  <c r="CG18" i="6"/>
  <c r="CH18" i="6" s="1"/>
  <c r="CI18" i="6" s="1"/>
  <c r="CD76" i="6"/>
  <c r="CG76" i="6" s="1"/>
  <c r="CH76" i="6" s="1"/>
  <c r="CD14" i="6"/>
  <c r="CG14" i="6" s="1"/>
  <c r="CH14" i="6" s="1"/>
  <c r="BX15" i="6"/>
  <c r="BX14" i="6" s="1"/>
  <c r="AP76" i="6"/>
  <c r="AP78" i="6" s="1"/>
  <c r="AP15" i="6"/>
  <c r="AP14" i="6" s="1"/>
  <c r="AP22" i="6"/>
  <c r="BE71" i="6"/>
  <c r="BE64" i="6"/>
  <c r="BE33" i="6"/>
  <c r="BE70" i="6"/>
  <c r="BE29" i="6"/>
  <c r="BE75" i="6"/>
  <c r="BE42" i="6"/>
  <c r="BE25" i="6"/>
  <c r="BE73" i="6"/>
  <c r="BH22" i="6"/>
  <c r="BH15" i="6"/>
  <c r="BH14" i="6" s="1"/>
  <c r="BF18" i="6"/>
  <c r="BF15" i="6"/>
  <c r="BF14" i="6" s="1"/>
  <c r="BE32" i="6"/>
  <c r="AH81" i="5"/>
  <c r="B93" i="5" s="1"/>
  <c r="AV15" i="5"/>
  <c r="AV14" i="5" s="1"/>
  <c r="AV80" i="5"/>
  <c r="AV82" i="5" s="1"/>
  <c r="BE33" i="5"/>
  <c r="BE74" i="5"/>
  <c r="CN80" i="5"/>
  <c r="CE15" i="5"/>
  <c r="BN15" i="5"/>
  <c r="BN14" i="5" s="1"/>
  <c r="BJ22" i="5"/>
  <c r="BJ15" i="5"/>
  <c r="BJ14" i="5" s="1"/>
  <c r="AR80" i="5"/>
  <c r="AR22" i="5"/>
  <c r="AR15" i="5"/>
  <c r="AR14" i="5" s="1"/>
  <c r="CG17" i="5"/>
  <c r="CO80" i="5"/>
  <c r="AH80" i="5"/>
  <c r="CG74" i="5"/>
  <c r="CG73" i="5" s="1"/>
  <c r="BE17" i="5"/>
  <c r="BE69" i="5"/>
  <c r="BE77" i="5"/>
  <c r="BE76" i="5"/>
  <c r="BE79" i="5"/>
  <c r="BE25" i="5"/>
  <c r="BE68" i="5"/>
  <c r="BE29" i="5"/>
  <c r="BE42" i="5"/>
  <c r="BE75" i="5"/>
  <c r="BE70" i="5"/>
  <c r="BE23" i="5"/>
  <c r="AV81" i="5"/>
  <c r="CI72" i="7" l="1"/>
  <c r="CI71" i="7" s="1"/>
  <c r="CI14" i="7"/>
  <c r="CI78" i="7"/>
  <c r="CH70" i="6"/>
  <c r="CH69" i="6" s="1"/>
  <c r="AP82" i="5"/>
  <c r="CQ87" i="5"/>
  <c r="CQ89" i="5" s="1"/>
  <c r="CQ84" i="6"/>
  <c r="CQ86" i="6" s="1"/>
  <c r="BR7" i="6"/>
  <c r="BE30" i="5"/>
  <c r="CS88" i="5"/>
  <c r="BR7" i="5"/>
  <c r="BE62" i="5"/>
  <c r="BE73" i="5"/>
  <c r="CT84" i="6"/>
  <c r="CI31" i="5"/>
  <c r="CI30" i="5" s="1"/>
  <c r="CF30" i="5"/>
  <c r="BE58" i="6"/>
  <c r="BE45" i="6"/>
  <c r="BE69" i="6"/>
  <c r="BE22" i="6"/>
  <c r="BE30" i="6"/>
  <c r="CE76" i="6"/>
  <c r="CE83" i="6" s="1"/>
  <c r="CI70" i="6"/>
  <c r="CI69" i="6" s="1"/>
  <c r="BE15" i="6"/>
  <c r="CI16" i="6"/>
  <c r="CI14" i="6"/>
  <c r="CG17" i="6"/>
  <c r="CF15" i="6"/>
  <c r="CD80" i="5"/>
  <c r="CG80" i="5" s="1"/>
  <c r="CH80" i="5" s="1"/>
  <c r="CD14" i="5"/>
  <c r="CG14" i="5" s="1"/>
  <c r="CH14" i="5" s="1"/>
  <c r="BE22" i="5"/>
  <c r="CE80" i="5"/>
  <c r="CE14" i="5"/>
  <c r="CF14" i="5" s="1"/>
  <c r="CH74" i="5"/>
  <c r="CH73" i="5" s="1"/>
  <c r="CG15" i="5"/>
  <c r="CH17" i="5"/>
  <c r="BE15" i="5"/>
  <c r="CF76" i="6" l="1"/>
  <c r="CI76" i="6" s="1"/>
  <c r="CH17" i="6"/>
  <c r="CG15" i="6"/>
  <c r="CI14" i="5"/>
  <c r="CI74" i="5"/>
  <c r="CI73" i="5" s="1"/>
  <c r="CE88" i="5"/>
  <c r="CF80" i="5"/>
  <c r="CI80" i="5" s="1"/>
  <c r="CH15" i="5"/>
  <c r="CI15" i="5" s="1"/>
  <c r="CI17" i="5"/>
  <c r="CI17" i="6" l="1"/>
  <c r="CH15" i="6"/>
  <c r="CI15" i="6" s="1"/>
</calcChain>
</file>

<file path=xl/sharedStrings.xml><?xml version="1.0" encoding="utf-8"?>
<sst xmlns="http://schemas.openxmlformats.org/spreadsheetml/2006/main" count="767" uniqueCount="231">
  <si>
    <t>Załącznik nr 2</t>
  </si>
  <si>
    <r>
      <t xml:space="preserve">do </t>
    </r>
    <r>
      <rPr>
        <i/>
        <sz val="10"/>
        <rFont val="Calibri"/>
        <family val="2"/>
        <charset val="238"/>
        <scheme val="minor"/>
      </rPr>
      <t>Programu studiów na kierunku pedagogika - studia pierwszego stopnia o profilu praktycznym,</t>
    </r>
    <r>
      <rPr>
        <sz val="10"/>
        <rFont val="Calibri"/>
        <family val="2"/>
        <charset val="238"/>
        <scheme val="minor"/>
      </rPr>
      <t xml:space="preserve"> </t>
    </r>
  </si>
  <si>
    <t>stanowiącego załącznik do Uchwały nr 29/000/2025 Senatu AJP</t>
  </si>
  <si>
    <t>z dnia 24 czerwca 2025 r.</t>
  </si>
  <si>
    <t>obowiązuje I rok od r.a. 2025/2026</t>
  </si>
  <si>
    <t xml:space="preserve">PLAN  STUDIÓW  NIESTACJONARNYCH  I stopnia                 </t>
  </si>
  <si>
    <t>PROFIL: PRAKTYCZNY</t>
  </si>
  <si>
    <t>KIERUNEK: PEDAGOGIKA</t>
  </si>
  <si>
    <t>W ZAKRESIE: PEDAGOGIKA Z LOGOPEDIĄ i ARTETERAPIĄ</t>
  </si>
  <si>
    <t>Dla modułu: arteterapia</t>
  </si>
  <si>
    <t>Dla modułu: logopedia</t>
  </si>
  <si>
    <t>SPECJALIZACJA: NAUCZYCIELSKA</t>
  </si>
  <si>
    <t>A1. Przygotowanie merytoryczne do nauczania pierwszego przedmiotu lub prowadzenia pierwszych zajęć</t>
  </si>
  <si>
    <t>B. Przygotowanie psychologiczno-pedagogiczne (10 ECTS)</t>
  </si>
  <si>
    <r>
      <t>C. Podstawy dydaktyki i emisja głosu (60 godz,</t>
    </r>
    <r>
      <rPr>
        <i/>
        <sz val="8"/>
        <color rgb="FFFF0000"/>
        <rFont val="Arial"/>
        <family val="2"/>
        <charset val="238"/>
      </rPr>
      <t xml:space="preserve"> 3 ECTS</t>
    </r>
    <r>
      <rPr>
        <sz val="8"/>
        <rFont val="Arial"/>
        <family val="2"/>
        <charset val="238"/>
      </rPr>
      <t>)</t>
    </r>
  </si>
  <si>
    <r>
      <t>D. Przygotowanie dydaktyczne do nauczania pierwszego przedmiotu lub prowadzenia pierwszych zajęć (</t>
    </r>
    <r>
      <rPr>
        <i/>
        <sz val="7"/>
        <color rgb="FFFF0000"/>
        <rFont val="Arial"/>
        <family val="2"/>
        <charset val="238"/>
      </rPr>
      <t>7 ECTS/15ECTS</t>
    </r>
    <r>
      <rPr>
        <i/>
        <sz val="7"/>
        <rFont val="Arial"/>
        <family val="2"/>
        <charset val="238"/>
      </rPr>
      <t>)</t>
    </r>
  </si>
  <si>
    <t>Zajęcia do wyboru</t>
  </si>
  <si>
    <t>A. Kształcenie ogólne</t>
  </si>
  <si>
    <t>B. Przygotowanie psychologiczno-pedagogiczne</t>
  </si>
  <si>
    <t>E. przygotowanie w poszczególnych zakresach pedagogiki specjalnej</t>
  </si>
  <si>
    <t>F. Wsparcie warsztatu pracy pedagoga specjalnego</t>
  </si>
  <si>
    <t>G. Metodologia badań naukowych</t>
  </si>
  <si>
    <t>Konsultacje</t>
  </si>
  <si>
    <t>Liczba punktów ECTS przyporządkowanych do zajęć wymagających bezpośredniego kontaktu (Dz. U. 2023 r. poz. 742, art. 63.1) &gt;50%</t>
  </si>
  <si>
    <t>Moduły kształcące umiejętności praktyczne &gt;50% ECTS</t>
  </si>
  <si>
    <t>Umiejscowienie kierunku studiów w dziedzinie/dziedzinach oraz dyscyplinie/dyscyplinach naukowych wraz ze wskazaniem dyscypliny wiodącej oraz procentowy udział liczby punktów ECTS dla dyscyplin w ogólnej liczbie punktów ECTS wymaganej do ukończenia studiów na kierunku</t>
  </si>
  <si>
    <t>Lp.</t>
  </si>
  <si>
    <t>Nazwa przedmiotu</t>
  </si>
  <si>
    <t>Forma zaliczenia</t>
  </si>
  <si>
    <t>ROK I</t>
  </si>
  <si>
    <t>ROK II</t>
  </si>
  <si>
    <t>ROK III</t>
  </si>
  <si>
    <t>Ogółem</t>
  </si>
  <si>
    <t>w tym:</t>
  </si>
  <si>
    <t>ECTS</t>
  </si>
  <si>
    <t>Podstawy dydaktyki</t>
  </si>
  <si>
    <t>Emisja głosu</t>
  </si>
  <si>
    <t>D.1. Dydaktyka przedmiotu nauczania lub zajęć</t>
  </si>
  <si>
    <t>D.2. Praktyki zawodowe</t>
  </si>
  <si>
    <t>pkt. wg planu</t>
  </si>
  <si>
    <t>%</t>
  </si>
  <si>
    <t xml:space="preserve">konsultacje - pkt. </t>
  </si>
  <si>
    <t>% (plan+konsult.)</t>
  </si>
  <si>
    <t>1 sem.</t>
  </si>
  <si>
    <t>2 sem.</t>
  </si>
  <si>
    <t>3 sem.</t>
  </si>
  <si>
    <t>4 sem.</t>
  </si>
  <si>
    <t>5 sem.</t>
  </si>
  <si>
    <t>6 sem.</t>
  </si>
  <si>
    <t>*</t>
  </si>
  <si>
    <r>
      <t xml:space="preserve">60 godz, </t>
    </r>
    <r>
      <rPr>
        <i/>
        <sz val="8"/>
        <color rgb="FFFF0000"/>
        <rFont val="Arial"/>
        <family val="2"/>
        <charset val="238"/>
      </rPr>
      <t>3 ECTS</t>
    </r>
  </si>
  <si>
    <t>90/150</t>
  </si>
  <si>
    <t>60/120</t>
  </si>
  <si>
    <t>Pedagogika</t>
  </si>
  <si>
    <t>Językoznawstwo</t>
  </si>
  <si>
    <t>w</t>
  </si>
  <si>
    <t>ćw</t>
  </si>
  <si>
    <t>lab</t>
  </si>
  <si>
    <t>p</t>
  </si>
  <si>
    <t>w.</t>
  </si>
  <si>
    <t>ćw.</t>
  </si>
  <si>
    <t xml:space="preserve">min. 30    </t>
  </si>
  <si>
    <t xml:space="preserve"> % ECTS</t>
  </si>
  <si>
    <t>godz.</t>
  </si>
  <si>
    <t>% ECTS</t>
  </si>
  <si>
    <t>1. Przedmioty podstawowe wspólne</t>
  </si>
  <si>
    <t>BHP</t>
  </si>
  <si>
    <t>Z</t>
  </si>
  <si>
    <t xml:space="preserve">Język obcy                                                                                                           </t>
  </si>
  <si>
    <t>Zo/Zo/E</t>
  </si>
  <si>
    <t>Podstawy filozofii z elementami etyki</t>
  </si>
  <si>
    <t>Zo</t>
  </si>
  <si>
    <t>Socjologia ogólna</t>
  </si>
  <si>
    <t>E</t>
  </si>
  <si>
    <t>Socjologia edukacji</t>
  </si>
  <si>
    <r>
      <t>Historia myśli pedagogicznej/Historia wychowania</t>
    </r>
    <r>
      <rPr>
        <vertAlign val="superscript"/>
        <sz val="8"/>
        <rFont val="Arial"/>
        <family val="2"/>
        <charset val="238"/>
      </rPr>
      <t xml:space="preserve">1,2 </t>
    </r>
  </si>
  <si>
    <r>
      <t>Pedagogika ogólna</t>
    </r>
    <r>
      <rPr>
        <vertAlign val="superscript"/>
        <sz val="8"/>
        <rFont val="Arial"/>
        <family val="2"/>
        <charset val="238"/>
      </rPr>
      <t>2</t>
    </r>
  </si>
  <si>
    <t>Zo/E</t>
  </si>
  <si>
    <r>
      <t>Pedagogika społeczna/Teorie środowisk wychowawczych</t>
    </r>
    <r>
      <rPr>
        <vertAlign val="superscript"/>
        <sz val="8"/>
        <rFont val="Arial"/>
        <family val="2"/>
        <charset val="238"/>
      </rPr>
      <t>1,2</t>
    </r>
  </si>
  <si>
    <r>
      <t>Psychologia ogólna</t>
    </r>
    <r>
      <rPr>
        <vertAlign val="superscript"/>
        <sz val="8"/>
        <rFont val="Arial"/>
        <family val="2"/>
        <charset val="238"/>
      </rPr>
      <t>2</t>
    </r>
  </si>
  <si>
    <r>
      <t>Psychologia rozwojowa</t>
    </r>
    <r>
      <rPr>
        <vertAlign val="superscript"/>
        <sz val="8"/>
        <rFont val="Arial"/>
        <family val="2"/>
        <charset val="238"/>
      </rPr>
      <t>2</t>
    </r>
  </si>
  <si>
    <r>
      <t>Psychologia wychowawcza</t>
    </r>
    <r>
      <rPr>
        <vertAlign val="superscript"/>
        <sz val="8"/>
        <rFont val="Arial"/>
        <family val="2"/>
        <charset val="238"/>
      </rPr>
      <t>2</t>
    </r>
  </si>
  <si>
    <r>
      <t>Teoretyczne podstawy wychowania/Teoria i praktyka wychowania</t>
    </r>
    <r>
      <rPr>
        <vertAlign val="superscript"/>
        <sz val="8"/>
        <rFont val="Arial"/>
        <family val="2"/>
        <charset val="238"/>
      </rPr>
      <t>1,2</t>
    </r>
  </si>
  <si>
    <t xml:space="preserve">C. Wsparcie warsztatu pedagoga </t>
  </si>
  <si>
    <t>Biomedyczne podstawy rozwoju</t>
  </si>
  <si>
    <r>
      <t>Diagnoza i terapia pedagogiczna/Diagnostyka psychopedagogiczna</t>
    </r>
    <r>
      <rPr>
        <vertAlign val="superscript"/>
        <sz val="8"/>
        <rFont val="Arial"/>
        <family val="2"/>
        <charset val="238"/>
      </rPr>
      <t>1</t>
    </r>
  </si>
  <si>
    <r>
      <t>Dydaktyka ogólna/Teoretyczne podstawy kształcenia</t>
    </r>
    <r>
      <rPr>
        <vertAlign val="superscript"/>
        <sz val="8"/>
        <rFont val="Arial"/>
        <family val="2"/>
        <charset val="238"/>
      </rPr>
      <t>1</t>
    </r>
  </si>
  <si>
    <t>Edukacja regionalna i międzykulturowa</t>
  </si>
  <si>
    <t>Emisja głosu i ergonomia</t>
  </si>
  <si>
    <t>Kultura języka polskiego</t>
  </si>
  <si>
    <t>Media w edukacji i terapii</t>
  </si>
  <si>
    <t>Ochrona własności intelektualnej</t>
  </si>
  <si>
    <t>Pierwsza pomoc przedmedyczna</t>
  </si>
  <si>
    <t>Podstawy logopedii</t>
  </si>
  <si>
    <t>Podstawy pedagogiki specjalnej</t>
  </si>
  <si>
    <r>
      <t>Podstawy przedsiębiorczości/Planowanie kariery edukacyjno-zawodowej</t>
    </r>
    <r>
      <rPr>
        <vertAlign val="superscript"/>
        <sz val="8"/>
        <rFont val="Arial"/>
        <family val="2"/>
        <charset val="238"/>
      </rPr>
      <t>1</t>
    </r>
  </si>
  <si>
    <t xml:space="preserve">Technologie informacyjne </t>
  </si>
  <si>
    <r>
      <t>Praktyka psychologiczno-pedagogiczna</t>
    </r>
    <r>
      <rPr>
        <vertAlign val="superscript"/>
        <sz val="8"/>
        <rFont val="Arial"/>
        <family val="2"/>
        <charset val="238"/>
      </rPr>
      <t>3</t>
    </r>
  </si>
  <si>
    <t>2A. Moduł obieralny: logopedia</t>
  </si>
  <si>
    <t>Audiologia i foniatria dla logopedów</t>
  </si>
  <si>
    <t>Czytanie i pisanie jako nowe umiejętności dziecka</t>
  </si>
  <si>
    <t>Integracja sensoryczna w logopedii</t>
  </si>
  <si>
    <t>Językoznawcze podstawy logopedii</t>
  </si>
  <si>
    <t>Logopedia artystyczna</t>
  </si>
  <si>
    <t>Logorytmika</t>
  </si>
  <si>
    <t>Metody pracy z dzieckiem z trudnościami w nauce czytania i pisania</t>
  </si>
  <si>
    <t>Metodyka wychowania słuchowego i językowego</t>
  </si>
  <si>
    <t>Niedokształcenie mowy pochodzenia korowego</t>
  </si>
  <si>
    <t>Podstawy języka migowego</t>
  </si>
  <si>
    <t>Podstawy psychopatologii i psychiatrii</t>
  </si>
  <si>
    <t>Rozwój i kształtowanie mowy dziecka</t>
  </si>
  <si>
    <t>Technologie w diagnozie i terapii logopedycznej</t>
  </si>
  <si>
    <t>Wprowadzenie do profilaktyki logopedycznej</t>
  </si>
  <si>
    <t>Zaburzenia mowy w wybranych chorobach genetycznych i uszkodzeniach układu nerwowego</t>
  </si>
  <si>
    <t>Praktyka metodyczna-logopedyczna</t>
  </si>
  <si>
    <t>2B. Moduł: arteterapia</t>
  </si>
  <si>
    <t>Arteterapia w zakresie sztuk wizualnych z metodyką</t>
  </si>
  <si>
    <t>Biblioterapia z metodyką</t>
  </si>
  <si>
    <t>Choreoterapia z metodyką</t>
  </si>
  <si>
    <t>Muzykoterapia z metodyką</t>
  </si>
  <si>
    <t>Teatroterapia i elementy dramy z metodyką</t>
  </si>
  <si>
    <r>
      <t>Podstawy arteterapii/Formy arteterapii</t>
    </r>
    <r>
      <rPr>
        <vertAlign val="superscript"/>
        <sz val="8"/>
        <rFont val="Arial"/>
        <family val="2"/>
        <charset val="238"/>
      </rPr>
      <t>1</t>
    </r>
  </si>
  <si>
    <t>Podstawy wiedzy o sztuce/Historia sztuki dla pedagogów</t>
  </si>
  <si>
    <r>
      <t>Projektowanie działań terapeutycznych/ Psychologia twórczości</t>
    </r>
    <r>
      <rPr>
        <vertAlign val="superscript"/>
        <sz val="8"/>
        <rFont val="Arial"/>
        <family val="2"/>
        <charset val="238"/>
      </rPr>
      <t>1</t>
    </r>
  </si>
  <si>
    <t>Terapia w otoczeniu przyrody</t>
  </si>
  <si>
    <t>Praktyka metodyczna - arteterapia</t>
  </si>
  <si>
    <t>3. Dyplomowanie</t>
  </si>
  <si>
    <t>Seminarium dyplomowe</t>
  </si>
  <si>
    <t>Wykład monograficzny</t>
  </si>
  <si>
    <t>Wykład ogólnowydziałowy I</t>
  </si>
  <si>
    <t>Wykład ogólnowydziałowy II</t>
  </si>
  <si>
    <t>Egzamin dyplomowy</t>
  </si>
  <si>
    <t>Praca dyplomowa</t>
  </si>
  <si>
    <t>RAZEM</t>
  </si>
  <si>
    <t>Liczba punktów ECTS</t>
  </si>
  <si>
    <t>% punktów ECTS</t>
  </si>
  <si>
    <t>Łącznie dla programu % ECTS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</si>
  <si>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przedmiot do wyboru</t>
    </r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</si>
  <si>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zajęcia zintegrowane z realizacją praktyk zawodowych </t>
    </r>
  </si>
  <si>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praktyki odbywają się w szkole podstawowej (15 godz.) i ponadpodstawowej (15 godz.)</t>
    </r>
  </si>
  <si>
    <t>** W sylabusach należy wykazać, że 1/3 zajęć jest zintegrowana z realizacją praktyk zawodowych (Dz.U. z 2021 r., poz. 890, załącznik nr 1,pkt. 3.2).</t>
  </si>
  <si>
    <t>Liczba egzaminów:</t>
  </si>
  <si>
    <t>Legenda:</t>
  </si>
  <si>
    <t>Łączna liczba punktów ECTS, jaką student musi uzyskać w ramach zajęć prowadzonych z bezpośrednim udziałem nauczycieli akademickich lub innych osób prowadzących zajęcia</t>
  </si>
  <si>
    <r>
      <rPr>
        <vertAlign val="superscript"/>
        <sz val="10"/>
        <rFont val="Arial"/>
        <family val="2"/>
        <charset val="238"/>
      </rPr>
      <t xml:space="preserve">1 </t>
    </r>
    <r>
      <rPr>
        <sz val="10"/>
        <rFont val="Arial"/>
        <family val="2"/>
        <charset val="238"/>
      </rPr>
      <t>łącznie dla grupy B 10 pkt ECTS</t>
    </r>
  </si>
  <si>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łącznie dla grupy C: 3 pkt ECTS</t>
    </r>
  </si>
  <si>
    <t>***50% godz. praktyk w SP + 50% godz. w szkołach ponadpodstawowych</t>
  </si>
  <si>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łącznie podstawy dydaktyki i emisja głosu: 60 godz.</t>
    </r>
  </si>
  <si>
    <r>
      <rPr>
        <vertAlign val="super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łącznie dla modułu D.1. 1: 7 lub 15 ECTS</t>
    </r>
  </si>
  <si>
    <t>Liczba zajęć dydaktycznych</t>
  </si>
  <si>
    <t>Liczba praktyk</t>
  </si>
  <si>
    <t>Wybór modułów kształcenia (nie mniej niż 30% ECTS)</t>
  </si>
  <si>
    <t>Moduł logopedia:</t>
  </si>
  <si>
    <t>Moduł dyplomowanie:</t>
  </si>
  <si>
    <t>Razem:</t>
  </si>
  <si>
    <t>Wybór zajęć w grupie A (nie mniej niż 5% ECTS)</t>
  </si>
  <si>
    <t>Diagnoza i terapia pedagogiczna/Diagnoza w arteterapii</t>
  </si>
  <si>
    <t>Podstawy arteterapii/Formy arteterapii</t>
  </si>
  <si>
    <t>Projektowanie działań terapeutycznych/Psychologia twórczości</t>
  </si>
  <si>
    <t>W ZAKRESIE: PEDAGOGIKA OPIEKUŃCZO-WYCHOWAWCZA Z RESOCJALIZACJĄ</t>
  </si>
  <si>
    <r>
      <t>Pedagogika społeczna/Teorie środowisk wychowawczych</t>
    </r>
    <r>
      <rPr>
        <vertAlign val="superscript"/>
        <sz val="8"/>
        <rFont val="Arial"/>
        <family val="2"/>
        <charset val="238"/>
      </rPr>
      <t>1</t>
    </r>
  </si>
  <si>
    <r>
      <t>Diagnoza i terapia pedagogiczna/ Diagnostyka psychopedagogiczna</t>
    </r>
    <r>
      <rPr>
        <vertAlign val="superscript"/>
        <sz val="8"/>
        <rFont val="Arial"/>
        <family val="2"/>
        <charset val="238"/>
      </rPr>
      <t>1</t>
    </r>
  </si>
  <si>
    <r>
      <t>Podstawy przedsiębiorczości/ Planowanie kariery edukacyjno-zawodowej</t>
    </r>
    <r>
      <rPr>
        <vertAlign val="superscript"/>
        <sz val="8"/>
        <rFont val="Arial"/>
        <family val="2"/>
        <charset val="238"/>
      </rPr>
      <t>1</t>
    </r>
  </si>
  <si>
    <t>2A. Moduł: pedagogika opiekuńczo-wychowawcza</t>
  </si>
  <si>
    <t>Edukacja zdrowotna/Promocja zdrowia</t>
  </si>
  <si>
    <t>Instytucje wsparcia człowieka w biegu życia</t>
  </si>
  <si>
    <t>Komunikacja interpersonalna</t>
  </si>
  <si>
    <t>Metodyka pracy opiekuńczo-wychowawczej</t>
  </si>
  <si>
    <t>Metodyka zajęć artystycznych/Warsztat pracy arteterapeuty1</t>
  </si>
  <si>
    <t>Metodyka zajęć rozwijających kompetencje emocjonalno-społeczne</t>
  </si>
  <si>
    <t>Metodyka zajęć rozwijających umiejętności uczenia się</t>
  </si>
  <si>
    <t>Pedagogika czasu wolnego/Pedagogika zabawy1</t>
  </si>
  <si>
    <t>Pedagogika opiekuńczo-wychowawcza</t>
  </si>
  <si>
    <t>Współpraca szkoły z rodziną/Pedagogika rodziny1</t>
  </si>
  <si>
    <t>Podstawy andragogiki i gerontologii</t>
  </si>
  <si>
    <t>Prawo rodzinne i opiekuńcze</t>
  </si>
  <si>
    <t>Warsztat pracy pedagoga szkolnego</t>
  </si>
  <si>
    <t>Praktyka metodyczna - pedagogika opiekuńczo-wychowawcza4</t>
  </si>
  <si>
    <t>2B. Moduł: resocjalizacja</t>
  </si>
  <si>
    <t>Diagnoza psychopedagogiczna w resocjalizacji</t>
  </si>
  <si>
    <t>Metodyka pracy w ośrodkach resocjalizacyjno-wychowawczych</t>
  </si>
  <si>
    <t>Metodyka pracy profilaktycznej i resocjalizacyjnej w środowisku otwartym</t>
  </si>
  <si>
    <t>Patologie i dewiacje społeczne z elementami interwencji kryzysowej</t>
  </si>
  <si>
    <t>Pedagogika resocjalizacyjna i penitencjarna</t>
  </si>
  <si>
    <t>Podstawy kryminologii z elementami wiktymologii</t>
  </si>
  <si>
    <t>Prawne aspekty resocjalizacji</t>
  </si>
  <si>
    <t>Profilaktyka społeczna/Wczesna interwencja społeczna1</t>
  </si>
  <si>
    <t>Wprowadzenie do psychopatologii/Wprowadzenie do psychologii klinicznej1</t>
  </si>
  <si>
    <t>Praktyczna metodyczna - resocjalizacja5</t>
  </si>
  <si>
    <t>4 praktyka w placówce oświatowej np. w szkole, poradni pp, bursie</t>
  </si>
  <si>
    <t>5 praktyka w placówce resocjalizacyjno-wychowawczej np. MOW-ie, zakładzie poprawczym, zakładzie karnym</t>
  </si>
  <si>
    <t>Forma/ formy zajęć</t>
  </si>
  <si>
    <t>Łączna liczba godzin</t>
  </si>
  <si>
    <t>stacjpnarne</t>
  </si>
  <si>
    <t>niestacjonarne</t>
  </si>
  <si>
    <t>W ZAKRESIE: TERAPIA PEDAGOGICZNA Z ARTETERAPIĄ</t>
  </si>
  <si>
    <t>Dla modułu: Terapia pedagogiczna</t>
  </si>
  <si>
    <t>B.1. Zajęcia z psychologii</t>
  </si>
  <si>
    <t>B.2. Zajęcia z pedagogiki</t>
  </si>
  <si>
    <t>B.3. Praktyki zawodowe</t>
  </si>
  <si>
    <t>A1. W zakresie filozofii, nauk socjologicznych i innych dyscyplin…humanist. I społ.</t>
  </si>
  <si>
    <t>B.1. Ogólne przygotowanie psychologiczne</t>
  </si>
  <si>
    <t>B.2. Ogólne przygotowanie pedagogiczne</t>
  </si>
  <si>
    <t>B.3 Praktyki zawodowe</t>
  </si>
  <si>
    <t>E.1. Przygotowanie merytoryczne</t>
  </si>
  <si>
    <t>E.2. Przygotowanie dydaktyczno-metodyczne</t>
  </si>
  <si>
    <t>E.3. Praktyki zawodowe</t>
  </si>
  <si>
    <t>F1. Emisja głosu</t>
  </si>
  <si>
    <t>F.2. Kultura języka</t>
  </si>
  <si>
    <t>F.3. Pierwsza pomoc</t>
  </si>
  <si>
    <t>F.4. Technologie informacyjne</t>
  </si>
  <si>
    <t>Diagnoza i terapia pedagogiczna/Diagnostyka psychopedagogiczna</t>
  </si>
  <si>
    <t>2A. Moduł obieralny: terapia pedagogiczna</t>
  </si>
  <si>
    <t>Teoretyczne podstawy terapii pedagogicznej</t>
  </si>
  <si>
    <t>Podstawy językoznawstwa dla pedagogów</t>
  </si>
  <si>
    <t>Metodyka zajęć korekcyjno-kompensacyjnych dla dzieci z trudnościami w nauce matematyki</t>
  </si>
  <si>
    <t>Metodyka zajęć korekcyjno-kompensacyjnych dla dzieci z zaburzeniami rozwoju psychoruchowego</t>
  </si>
  <si>
    <r>
      <t>Metodyka zajęć rozwijających kompetencje emocjonalno-społeczne/ Metodyka zajęć z dziećmi z trudnościami w obszarze społeczno-emocjonalnym</t>
    </r>
    <r>
      <rPr>
        <vertAlign val="superscript"/>
        <sz val="8"/>
        <rFont val="Arial"/>
        <family val="2"/>
        <charset val="238"/>
      </rPr>
      <t>1</t>
    </r>
  </si>
  <si>
    <t>Organizacja pomocy psychologiczno-pedagogicznej dla dzieci o specjalnych i specyficznych potrzebach edukacyjnych</t>
  </si>
  <si>
    <t>Profilaktyka trudności w uczeniu się</t>
  </si>
  <si>
    <t>Warsztat terapeuty pedagogicznego</t>
  </si>
  <si>
    <t>Wczesne wspomaganie rozwoju dziecka</t>
  </si>
  <si>
    <t>Współpraca terapeuty z nauczycielami i rodzicami</t>
  </si>
  <si>
    <t>Praktyka metodyczna- TP</t>
  </si>
  <si>
    <t>Podstawy arteterapii/ Formy arteterapii</t>
  </si>
  <si>
    <t>Podstawy wiedzy o sztuce/ Historia sztuki dla pedagogów</t>
  </si>
  <si>
    <t>Praktyka metodyczna -  arteterapia</t>
  </si>
  <si>
    <r>
      <rPr>
        <vertAlign val="superscript"/>
        <sz val="8"/>
        <rFont val="Arial"/>
        <family val="2"/>
        <charset val="238"/>
      </rPr>
      <t xml:space="preserve">1 </t>
    </r>
    <r>
      <rPr>
        <sz val="8"/>
        <rFont val="Arial"/>
        <family val="2"/>
        <charset val="238"/>
      </rPr>
      <t>łącznie dla grupy B 10 pkt ECTS</t>
    </r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</si>
  <si>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łącznie dla grupy C: 3 pkt ECTS</t>
    </r>
  </si>
  <si>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łącznie podstawy dydaktyki i emisja głosu: 60 godz.</t>
    </r>
  </si>
  <si>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łącznie dla modułu D.1. 1: 7 lub 15 ECTS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</si>
</sst>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name val="Cambria"/>
      <family val="1"/>
      <charset val="238"/>
    </font>
    <font>
      <sz val="10"/>
      <name val="Cambria"/>
      <family val="1"/>
      <charset val="238"/>
    </font>
    <font>
      <i/>
      <sz val="10"/>
      <color rgb="FFFF0000"/>
      <name val="Cambria"/>
      <family val="1"/>
      <charset val="238"/>
    </font>
    <font>
      <b/>
      <sz val="10"/>
      <name val="Cambria"/>
      <family val="1"/>
      <charset val="238"/>
    </font>
    <font>
      <sz val="6"/>
      <name val="Cambria"/>
      <family val="1"/>
      <charset val="238"/>
    </font>
    <font>
      <sz val="8"/>
      <name val="Cambria"/>
      <family val="1"/>
      <charset val="238"/>
    </font>
    <font>
      <i/>
      <sz val="8"/>
      <color rgb="FFFF0000"/>
      <name val="Cambria"/>
      <family val="1"/>
      <charset val="238"/>
    </font>
    <font>
      <sz val="9"/>
      <name val="Cambria"/>
      <family val="1"/>
      <charset val="238"/>
    </font>
    <font>
      <i/>
      <sz val="9"/>
      <color rgb="FFFF0000"/>
      <name val="Cambria"/>
      <family val="1"/>
      <charset val="238"/>
    </font>
    <font>
      <b/>
      <i/>
      <sz val="10"/>
      <color rgb="FFFF0000"/>
      <name val="Cambria"/>
      <family val="1"/>
      <charset val="238"/>
    </font>
    <font>
      <b/>
      <i/>
      <sz val="8"/>
      <color rgb="FFFF0000"/>
      <name val="Cambria"/>
      <family val="1"/>
      <charset val="238"/>
    </font>
    <font>
      <sz val="8"/>
      <color rgb="FFFF0000"/>
      <name val="Cambria"/>
      <family val="1"/>
      <charset val="238"/>
    </font>
    <font>
      <i/>
      <sz val="10"/>
      <name val="Cambria"/>
      <family val="1"/>
      <charset val="238"/>
    </font>
    <font>
      <b/>
      <i/>
      <sz val="9"/>
      <color rgb="FFFF0000"/>
      <name val="Cambria"/>
      <family val="1"/>
      <charset val="238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sz val="9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sz val="7"/>
      <name val="Arial"/>
      <family val="2"/>
      <charset val="238"/>
    </font>
    <font>
      <i/>
      <sz val="7"/>
      <color rgb="FFFF0000"/>
      <name val="Arial"/>
      <family val="2"/>
      <charset val="238"/>
    </font>
    <font>
      <i/>
      <sz val="7"/>
      <name val="Arial"/>
      <family val="2"/>
      <charset val="238"/>
    </font>
    <font>
      <sz val="8"/>
      <color theme="1"/>
      <name val="Arial"/>
      <family val="2"/>
      <charset val="238"/>
    </font>
    <font>
      <i/>
      <sz val="6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sz val="6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8"/>
      <color indexed="10"/>
      <name val="Arial"/>
      <family val="2"/>
      <charset val="238"/>
    </font>
    <font>
      <sz val="8"/>
      <color indexed="17"/>
      <name val="Arial"/>
      <family val="2"/>
      <charset val="238"/>
    </font>
    <font>
      <i/>
      <sz val="8"/>
      <color indexed="17"/>
      <name val="Arial"/>
      <family val="2"/>
      <charset val="238"/>
    </font>
    <font>
      <sz val="8"/>
      <color indexed="62"/>
      <name val="Arial"/>
      <family val="2"/>
      <charset val="238"/>
    </font>
    <font>
      <sz val="8"/>
      <color indexed="22"/>
      <name val="Arial"/>
      <family val="2"/>
      <charset val="238"/>
    </font>
    <font>
      <sz val="8"/>
      <color indexed="10"/>
      <name val="Arial"/>
      <family val="2"/>
      <charset val="238"/>
    </font>
    <font>
      <i/>
      <sz val="8"/>
      <color indexed="62"/>
      <name val="Arial"/>
      <family val="2"/>
      <charset val="238"/>
    </font>
    <font>
      <i/>
      <sz val="6"/>
      <name val="Arial"/>
      <family val="2"/>
      <charset val="238"/>
    </font>
    <font>
      <b/>
      <sz val="9"/>
      <color indexed="10"/>
      <name val="Arial"/>
      <family val="2"/>
      <charset val="238"/>
    </font>
    <font>
      <i/>
      <sz val="10"/>
      <name val="Calibri"/>
      <family val="2"/>
      <charset val="238"/>
      <scheme val="minor"/>
    </font>
    <font>
      <sz val="8"/>
      <name val="Arial CE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rgb="FFFF99CC"/>
        <bgColor indexed="29"/>
      </patternFill>
    </fill>
    <fill>
      <patternFill patternType="solid">
        <fgColor rgb="FFFF99CC"/>
        <bgColor indexed="64"/>
      </patternFill>
    </fill>
    <fill>
      <patternFill patternType="solid">
        <fgColor indexed="42"/>
        <bgColor indexed="31"/>
      </patternFill>
    </fill>
    <fill>
      <patternFill patternType="solid">
        <fgColor indexed="43"/>
        <bgColor indexed="31"/>
      </patternFill>
    </fill>
    <fill>
      <patternFill patternType="solid">
        <fgColor indexed="43"/>
        <bgColor indexed="23"/>
      </patternFill>
    </fill>
    <fill>
      <patternFill patternType="solid">
        <fgColor rgb="FFFFFF99"/>
        <bgColor indexed="26"/>
      </patternFill>
    </fill>
    <fill>
      <patternFill patternType="solid">
        <fgColor indexed="27"/>
        <bgColor indexed="31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indexed="29"/>
      </patternFill>
    </fill>
    <fill>
      <patternFill patternType="solid">
        <fgColor rgb="FFFF7C80"/>
        <bgColor indexed="29"/>
      </patternFill>
    </fill>
    <fill>
      <patternFill patternType="solid">
        <fgColor indexed="43"/>
        <bgColor indexed="27"/>
      </patternFill>
    </fill>
    <fill>
      <patternFill patternType="solid">
        <fgColor rgb="FFFF7C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6"/>
      </patternFill>
    </fill>
    <fill>
      <patternFill patternType="solid">
        <fgColor rgb="FFCCFFCC"/>
        <bgColor indexed="27"/>
      </patternFill>
    </fill>
    <fill>
      <patternFill patternType="solid">
        <fgColor theme="0"/>
        <bgColor indexed="2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57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/>
    <xf numFmtId="0" fontId="7" fillId="0" borderId="1" xfId="1" applyFont="1" applyBorder="1" applyAlignment="1">
      <alignment horizontal="center" vertical="center"/>
    </xf>
    <xf numFmtId="0" fontId="3" fillId="0" borderId="1" xfId="1" applyFont="1" applyBorder="1"/>
    <xf numFmtId="0" fontId="8" fillId="0" borderId="1" xfId="1" applyFont="1" applyBorder="1" applyAlignment="1">
      <alignment horizontal="center" vertical="center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5" fillId="0" borderId="1" xfId="1" applyFont="1" applyBorder="1"/>
    <xf numFmtId="2" fontId="4" fillId="0" borderId="1" xfId="1" applyNumberFormat="1" applyFont="1" applyBorder="1"/>
    <xf numFmtId="2" fontId="11" fillId="0" borderId="1" xfId="1" applyNumberFormat="1" applyFont="1" applyBorder="1"/>
    <xf numFmtId="2" fontId="8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0" fontId="13" fillId="0" borderId="0" xfId="1" applyFont="1"/>
    <xf numFmtId="0" fontId="1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2" fontId="15" fillId="0" borderId="0" xfId="1" applyNumberFormat="1" applyFont="1" applyAlignment="1">
      <alignment horizontal="center" vertical="center"/>
    </xf>
    <xf numFmtId="0" fontId="18" fillId="0" borderId="0" xfId="1" applyFont="1"/>
    <xf numFmtId="0" fontId="19" fillId="0" borderId="0" xfId="1" applyFont="1" applyAlignment="1">
      <alignment vertical="center"/>
    </xf>
    <xf numFmtId="0" fontId="1" fillId="0" borderId="0" xfId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2" fontId="19" fillId="0" borderId="0" xfId="1" applyNumberFormat="1" applyFont="1" applyAlignment="1">
      <alignment horizontal="center" vertical="center"/>
    </xf>
    <xf numFmtId="0" fontId="1" fillId="0" borderId="0" xfId="1"/>
    <xf numFmtId="0" fontId="20" fillId="0" borderId="0" xfId="1" applyFont="1"/>
    <xf numFmtId="0" fontId="1" fillId="0" borderId="0" xfId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2" fontId="23" fillId="0" borderId="0" xfId="1" applyNumberFormat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2" fontId="26" fillId="0" borderId="0" xfId="1" applyNumberFormat="1" applyFont="1" applyAlignment="1">
      <alignment horizontal="center" vertical="center"/>
    </xf>
    <xf numFmtId="0" fontId="19" fillId="0" borderId="0" xfId="1" applyFont="1" applyAlignment="1">
      <alignment vertical="center" wrapText="1"/>
    </xf>
    <xf numFmtId="0" fontId="21" fillId="0" borderId="0" xfId="1" applyFont="1"/>
    <xf numFmtId="0" fontId="19" fillId="0" borderId="0" xfId="1" applyFont="1"/>
    <xf numFmtId="2" fontId="1" fillId="0" borderId="0" xfId="1" applyNumberFormat="1"/>
    <xf numFmtId="0" fontId="27" fillId="0" borderId="14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18" fillId="19" borderId="1" xfId="2" applyFont="1" applyFill="1" applyBorder="1" applyAlignment="1">
      <alignment horizontal="center" vertical="center"/>
    </xf>
    <xf numFmtId="0" fontId="19" fillId="19" borderId="1" xfId="2" applyFont="1" applyFill="1" applyBorder="1" applyAlignment="1">
      <alignment horizontal="center" vertical="center"/>
    </xf>
    <xf numFmtId="0" fontId="19" fillId="19" borderId="6" xfId="2" applyFont="1" applyFill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vertical="center" wrapText="1"/>
    </xf>
    <xf numFmtId="0" fontId="34" fillId="19" borderId="6" xfId="2" applyFont="1" applyFill="1" applyBorder="1" applyAlignment="1">
      <alignment horizontal="center" vertical="center"/>
    </xf>
    <xf numFmtId="0" fontId="35" fillId="19" borderId="6" xfId="2" applyFont="1" applyFill="1" applyBorder="1" applyAlignment="1">
      <alignment horizontal="center" vertical="center"/>
    </xf>
    <xf numFmtId="0" fontId="34" fillId="19" borderId="1" xfId="2" applyFont="1" applyFill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18" fillId="19" borderId="1" xfId="1" applyFont="1" applyFill="1" applyBorder="1" applyAlignment="1">
      <alignment horizontal="center" vertical="center"/>
    </xf>
    <xf numFmtId="0" fontId="19" fillId="19" borderId="1" xfId="1" applyFont="1" applyFill="1" applyBorder="1" applyAlignment="1">
      <alignment horizontal="center" vertical="center"/>
    </xf>
    <xf numFmtId="0" fontId="18" fillId="19" borderId="6" xfId="1" applyFont="1" applyFill="1" applyBorder="1" applyAlignment="1">
      <alignment horizontal="center" vertical="center"/>
    </xf>
    <xf numFmtId="2" fontId="19" fillId="0" borderId="1" xfId="1" applyNumberFormat="1" applyFont="1" applyBorder="1" applyAlignment="1">
      <alignment horizontal="center" vertical="center"/>
    </xf>
    <xf numFmtId="2" fontId="23" fillId="0" borderId="1" xfId="1" applyNumberFormat="1" applyFont="1" applyBorder="1" applyAlignment="1">
      <alignment horizontal="center" vertical="center"/>
    </xf>
    <xf numFmtId="0" fontId="37" fillId="16" borderId="1" xfId="1" applyFont="1" applyFill="1" applyBorder="1" applyAlignment="1">
      <alignment horizontal="center" vertical="center"/>
    </xf>
    <xf numFmtId="0" fontId="34" fillId="16" borderId="1" xfId="1" applyFont="1" applyFill="1" applyBorder="1" applyAlignment="1">
      <alignment horizontal="center" vertical="center"/>
    </xf>
    <xf numFmtId="0" fontId="23" fillId="16" borderId="1" xfId="1" applyFont="1" applyFill="1" applyBorder="1" applyAlignment="1">
      <alignment horizontal="center" vertical="center"/>
    </xf>
    <xf numFmtId="0" fontId="38" fillId="16" borderId="1" xfId="1" applyFont="1" applyFill="1" applyBorder="1" applyAlignment="1">
      <alignment horizontal="center" vertical="center"/>
    </xf>
    <xf numFmtId="2" fontId="38" fillId="16" borderId="1" xfId="1" applyNumberFormat="1" applyFont="1" applyFill="1" applyBorder="1" applyAlignment="1">
      <alignment horizontal="center" vertical="center"/>
    </xf>
    <xf numFmtId="0" fontId="35" fillId="16" borderId="1" xfId="1" applyFont="1" applyFill="1" applyBorder="1" applyAlignment="1">
      <alignment horizontal="center" vertical="center"/>
    </xf>
    <xf numFmtId="0" fontId="34" fillId="16" borderId="6" xfId="1" applyFont="1" applyFill="1" applyBorder="1" applyAlignment="1">
      <alignment horizontal="center" vertical="center"/>
    </xf>
    <xf numFmtId="0" fontId="37" fillId="16" borderId="8" xfId="1" applyFont="1" applyFill="1" applyBorder="1" applyAlignment="1">
      <alignment horizontal="center" vertical="center"/>
    </xf>
    <xf numFmtId="2" fontId="37" fillId="16" borderId="1" xfId="1" applyNumberFormat="1" applyFont="1" applyFill="1" applyBorder="1" applyAlignment="1">
      <alignment horizontal="center" vertical="center"/>
    </xf>
    <xf numFmtId="2" fontId="23" fillId="16" borderId="1" xfId="1" applyNumberFormat="1" applyFont="1" applyFill="1" applyBorder="1" applyAlignment="1">
      <alignment horizontal="center" vertical="center"/>
    </xf>
    <xf numFmtId="0" fontId="17" fillId="0" borderId="0" xfId="1" applyFont="1"/>
    <xf numFmtId="0" fontId="18" fillId="0" borderId="17" xfId="1" applyFont="1" applyBorder="1" applyAlignment="1">
      <alignment horizontal="center" vertical="center"/>
    </xf>
    <xf numFmtId="0" fontId="33" fillId="19" borderId="1" xfId="1" applyFont="1" applyFill="1" applyBorder="1" applyAlignment="1">
      <alignment horizontal="center" vertical="center"/>
    </xf>
    <xf numFmtId="0" fontId="1" fillId="0" borderId="1" xfId="1" applyBorder="1"/>
    <xf numFmtId="0" fontId="29" fillId="0" borderId="1" xfId="1" applyFont="1" applyBorder="1" applyAlignment="1">
      <alignment horizontal="center" vertical="center" wrapText="1"/>
    </xf>
    <xf numFmtId="0" fontId="18" fillId="19" borderId="1" xfId="1" applyFont="1" applyFill="1" applyBorder="1"/>
    <xf numFmtId="0" fontId="19" fillId="19" borderId="1" xfId="1" applyFont="1" applyFill="1" applyBorder="1"/>
    <xf numFmtId="0" fontId="38" fillId="14" borderId="1" xfId="1" applyFont="1" applyFill="1" applyBorder="1" applyAlignment="1">
      <alignment horizontal="center" vertical="center"/>
    </xf>
    <xf numFmtId="0" fontId="34" fillId="14" borderId="1" xfId="1" applyFont="1" applyFill="1" applyBorder="1" applyAlignment="1">
      <alignment horizontal="center" vertical="center"/>
    </xf>
    <xf numFmtId="0" fontId="23" fillId="14" borderId="1" xfId="1" applyFont="1" applyFill="1" applyBorder="1" applyAlignment="1">
      <alignment horizontal="center" vertical="center"/>
    </xf>
    <xf numFmtId="0" fontId="19" fillId="14" borderId="1" xfId="1" applyFont="1" applyFill="1" applyBorder="1" applyAlignment="1">
      <alignment horizontal="center" vertical="center"/>
    </xf>
    <xf numFmtId="2" fontId="23" fillId="14" borderId="1" xfId="1" applyNumberFormat="1" applyFont="1" applyFill="1" applyBorder="1" applyAlignment="1">
      <alignment horizontal="center" vertical="center"/>
    </xf>
    <xf numFmtId="0" fontId="19" fillId="18" borderId="1" xfId="1" applyFont="1" applyFill="1" applyBorder="1" applyAlignment="1">
      <alignment horizontal="center" vertical="center"/>
    </xf>
    <xf numFmtId="0" fontId="23" fillId="18" borderId="1" xfId="1" applyFont="1" applyFill="1" applyBorder="1" applyAlignment="1">
      <alignment horizontal="center" vertical="center"/>
    </xf>
    <xf numFmtId="2" fontId="23" fillId="18" borderId="1" xfId="1" applyNumberFormat="1" applyFont="1" applyFill="1" applyBorder="1" applyAlignment="1">
      <alignment horizontal="center" vertical="center"/>
    </xf>
    <xf numFmtId="2" fontId="19" fillId="18" borderId="1" xfId="1" applyNumberFormat="1" applyFont="1" applyFill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18" fillId="8" borderId="1" xfId="1" applyFont="1" applyFill="1" applyBorder="1" applyAlignment="1">
      <alignment horizontal="center" vertical="center"/>
    </xf>
    <xf numFmtId="0" fontId="19" fillId="8" borderId="1" xfId="1" applyFont="1" applyFill="1" applyBorder="1" applyAlignment="1">
      <alignment horizontal="center" vertical="center"/>
    </xf>
    <xf numFmtId="0" fontId="21" fillId="8" borderId="1" xfId="1" applyFont="1" applyFill="1" applyBorder="1" applyAlignment="1">
      <alignment horizontal="center" vertical="center"/>
    </xf>
    <xf numFmtId="2" fontId="23" fillId="8" borderId="1" xfId="1" applyNumberFormat="1" applyFont="1" applyFill="1" applyBorder="1" applyAlignment="1">
      <alignment horizontal="center" vertical="center"/>
    </xf>
    <xf numFmtId="2" fontId="19" fillId="8" borderId="1" xfId="1" applyNumberFormat="1" applyFont="1" applyFill="1" applyBorder="1" applyAlignment="1">
      <alignment horizontal="center" vertical="center"/>
    </xf>
    <xf numFmtId="2" fontId="18" fillId="0" borderId="17" xfId="1" applyNumberFormat="1" applyFont="1" applyBorder="1" applyAlignment="1">
      <alignment vertical="center"/>
    </xf>
    <xf numFmtId="2" fontId="18" fillId="0" borderId="16" xfId="1" applyNumberFormat="1" applyFont="1" applyBorder="1" applyAlignment="1">
      <alignment vertical="center"/>
    </xf>
    <xf numFmtId="0" fontId="41" fillId="0" borderId="0" xfId="1" applyFont="1"/>
    <xf numFmtId="2" fontId="36" fillId="0" borderId="0" xfId="1" applyNumberFormat="1" applyFont="1" applyAlignment="1">
      <alignment horizontal="center" vertical="center"/>
    </xf>
    <xf numFmtId="0" fontId="1" fillId="0" borderId="23" xfId="1" applyBorder="1" applyAlignment="1">
      <alignment vertical="center"/>
    </xf>
    <xf numFmtId="0" fontId="20" fillId="0" borderId="24" xfId="1" applyFont="1" applyBorder="1" applyAlignment="1">
      <alignment vertical="center"/>
    </xf>
    <xf numFmtId="0" fontId="1" fillId="0" borderId="24" xfId="1" applyBorder="1" applyAlignment="1">
      <alignment vertical="center"/>
    </xf>
    <xf numFmtId="0" fontId="1" fillId="0" borderId="25" xfId="1" applyBorder="1" applyAlignment="1">
      <alignment vertical="center"/>
    </xf>
    <xf numFmtId="0" fontId="36" fillId="0" borderId="0" xfId="1" applyFont="1" applyAlignment="1">
      <alignment vertical="center"/>
    </xf>
    <xf numFmtId="0" fontId="36" fillId="0" borderId="0" xfId="0" applyFont="1"/>
    <xf numFmtId="0" fontId="23" fillId="0" borderId="0" xfId="1" applyFont="1"/>
    <xf numFmtId="0" fontId="1" fillId="0" borderId="26" xfId="1" applyBorder="1"/>
    <xf numFmtId="0" fontId="39" fillId="0" borderId="0" xfId="1" applyFont="1"/>
    <xf numFmtId="0" fontId="17" fillId="0" borderId="10" xfId="1" applyFont="1" applyBorder="1"/>
    <xf numFmtId="0" fontId="38" fillId="0" borderId="0" xfId="1" applyFont="1"/>
    <xf numFmtId="0" fontId="34" fillId="0" borderId="0" xfId="1" applyFont="1"/>
    <xf numFmtId="0" fontId="1" fillId="0" borderId="10" xfId="1" applyBorder="1"/>
    <xf numFmtId="0" fontId="1" fillId="0" borderId="27" xfId="1" applyBorder="1"/>
    <xf numFmtId="0" fontId="20" fillId="0" borderId="28" xfId="1" applyFont="1" applyBorder="1"/>
    <xf numFmtId="0" fontId="1" fillId="0" borderId="28" xfId="1" applyBorder="1"/>
    <xf numFmtId="0" fontId="1" fillId="0" borderId="29" xfId="1" applyBorder="1"/>
    <xf numFmtId="2" fontId="20" fillId="0" borderId="1" xfId="1" applyNumberFormat="1" applyFont="1" applyBorder="1"/>
    <xf numFmtId="0" fontId="17" fillId="0" borderId="1" xfId="1" applyFont="1" applyBorder="1"/>
    <xf numFmtId="2" fontId="39" fillId="0" borderId="1" xfId="1" applyNumberFormat="1" applyFont="1" applyBorder="1"/>
    <xf numFmtId="0" fontId="27" fillId="0" borderId="5" xfId="1" applyFont="1" applyBorder="1" applyAlignment="1">
      <alignment horizontal="center" vertical="center" wrapText="1"/>
    </xf>
    <xf numFmtId="0" fontId="21" fillId="0" borderId="21" xfId="2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 wrapText="1"/>
    </xf>
    <xf numFmtId="0" fontId="18" fillId="4" borderId="1" xfId="1" applyFont="1" applyFill="1" applyBorder="1" applyAlignment="1">
      <alignment horizontal="center" vertical="center"/>
    </xf>
    <xf numFmtId="0" fontId="18" fillId="5" borderId="1" xfId="1" applyFont="1" applyFill="1" applyBorder="1" applyAlignment="1">
      <alignment horizontal="center" vertical="center"/>
    </xf>
    <xf numFmtId="0" fontId="18" fillId="6" borderId="1" xfId="1" applyFont="1" applyFill="1" applyBorder="1" applyAlignment="1">
      <alignment horizontal="center" vertical="center"/>
    </xf>
    <xf numFmtId="0" fontId="18" fillId="0" borderId="20" xfId="2" applyFont="1" applyBorder="1" applyAlignment="1">
      <alignment horizontal="center" vertical="center" wrapText="1"/>
    </xf>
    <xf numFmtId="0" fontId="19" fillId="0" borderId="0" xfId="1" applyFont="1" applyAlignment="1">
      <alignment horizontal="right"/>
    </xf>
    <xf numFmtId="0" fontId="21" fillId="0" borderId="0" xfId="1" applyFont="1" applyAlignment="1">
      <alignment horizontal="left"/>
    </xf>
    <xf numFmtId="0" fontId="34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2" fontId="23" fillId="0" borderId="6" xfId="2" applyNumberFormat="1" applyFont="1" applyBorder="1" applyAlignment="1">
      <alignment horizontal="center" vertical="center"/>
    </xf>
    <xf numFmtId="2" fontId="23" fillId="16" borderId="6" xfId="1" applyNumberFormat="1" applyFont="1" applyFill="1" applyBorder="1" applyAlignment="1">
      <alignment horizontal="center" vertical="center"/>
    </xf>
    <xf numFmtId="0" fontId="18" fillId="0" borderId="1" xfId="1" applyFont="1" applyBorder="1" applyAlignment="1">
      <alignment horizontal="left" vertical="center"/>
    </xf>
    <xf numFmtId="0" fontId="33" fillId="0" borderId="1" xfId="1" applyFont="1" applyBorder="1" applyAlignment="1">
      <alignment horizontal="center" vertical="center"/>
    </xf>
    <xf numFmtId="0" fontId="43" fillId="3" borderId="1" xfId="1" applyFont="1" applyFill="1" applyBorder="1" applyAlignment="1">
      <alignment horizontal="center" vertical="center"/>
    </xf>
    <xf numFmtId="0" fontId="34" fillId="2" borderId="1" xfId="1" applyFont="1" applyFill="1" applyBorder="1" applyAlignment="1">
      <alignment horizontal="center" vertical="center"/>
    </xf>
    <xf numFmtId="0" fontId="43" fillId="0" borderId="1" xfId="1" applyFont="1" applyBorder="1" applyAlignment="1">
      <alignment horizontal="center" vertical="center"/>
    </xf>
    <xf numFmtId="0" fontId="18" fillId="0" borderId="1" xfId="1" applyFont="1" applyBorder="1"/>
    <xf numFmtId="0" fontId="18" fillId="0" borderId="1" xfId="1" applyFont="1" applyBorder="1" applyAlignment="1">
      <alignment horizontal="center"/>
    </xf>
    <xf numFmtId="2" fontId="23" fillId="0" borderId="6" xfId="1" applyNumberFormat="1" applyFont="1" applyBorder="1" applyAlignment="1">
      <alignment horizontal="center" vertical="center"/>
    </xf>
    <xf numFmtId="0" fontId="33" fillId="0" borderId="1" xfId="1" applyFont="1" applyBorder="1" applyAlignment="1">
      <alignment horizontal="center" vertical="center" wrapText="1"/>
    </xf>
    <xf numFmtId="0" fontId="44" fillId="4" borderId="1" xfId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/>
    </xf>
    <xf numFmtId="0" fontId="19" fillId="3" borderId="1" xfId="1" applyFont="1" applyFill="1" applyBorder="1" applyAlignment="1">
      <alignment horizontal="center" vertical="center"/>
    </xf>
    <xf numFmtId="2" fontId="23" fillId="14" borderId="6" xfId="1" applyNumberFormat="1" applyFont="1" applyFill="1" applyBorder="1" applyAlignment="1">
      <alignment horizontal="center" vertical="center"/>
    </xf>
    <xf numFmtId="0" fontId="18" fillId="14" borderId="0" xfId="1" applyFont="1" applyFill="1"/>
    <xf numFmtId="0" fontId="18" fillId="10" borderId="1" xfId="1" applyFont="1" applyFill="1" applyBorder="1" applyAlignment="1">
      <alignment horizontal="center" vertical="center"/>
    </xf>
    <xf numFmtId="0" fontId="18" fillId="11" borderId="1" xfId="1" applyFont="1" applyFill="1" applyBorder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44" fillId="5" borderId="1" xfId="1" applyFont="1" applyFill="1" applyBorder="1" applyAlignment="1">
      <alignment horizontal="center" vertical="center"/>
    </xf>
    <xf numFmtId="0" fontId="45" fillId="3" borderId="1" xfId="1" applyFont="1" applyFill="1" applyBorder="1" applyAlignment="1">
      <alignment horizontal="center" vertical="center"/>
    </xf>
    <xf numFmtId="0" fontId="44" fillId="6" borderId="1" xfId="1" applyFont="1" applyFill="1" applyBorder="1" applyAlignment="1">
      <alignment horizontal="center" vertical="center"/>
    </xf>
    <xf numFmtId="0" fontId="18" fillId="12" borderId="1" xfId="1" applyFont="1" applyFill="1" applyBorder="1" applyAlignment="1">
      <alignment horizontal="center" vertical="center"/>
    </xf>
    <xf numFmtId="0" fontId="18" fillId="0" borderId="1" xfId="1" applyFont="1" applyBorder="1" applyAlignment="1">
      <alignment horizontal="left" vertical="center" shrinkToFit="1"/>
    </xf>
    <xf numFmtId="0" fontId="18" fillId="14" borderId="1" xfId="1" applyFont="1" applyFill="1" applyBorder="1" applyAlignment="1">
      <alignment horizontal="center" vertical="center"/>
    </xf>
    <xf numFmtId="0" fontId="18" fillId="4" borderId="1" xfId="1" applyFont="1" applyFill="1" applyBorder="1" applyAlignment="1">
      <alignment horizontal="center" vertical="center" wrapText="1"/>
    </xf>
    <xf numFmtId="0" fontId="43" fillId="0" borderId="1" xfId="1" applyFont="1" applyBorder="1" applyAlignment="1">
      <alignment horizontal="center" vertical="center" wrapText="1"/>
    </xf>
    <xf numFmtId="0" fontId="18" fillId="10" borderId="1" xfId="1" applyFont="1" applyFill="1" applyBorder="1" applyAlignment="1">
      <alignment horizontal="center" vertical="center" wrapText="1"/>
    </xf>
    <xf numFmtId="0" fontId="18" fillId="17" borderId="1" xfId="1" applyFont="1" applyFill="1" applyBorder="1" applyAlignment="1">
      <alignment horizontal="center" vertical="center" wrapText="1"/>
    </xf>
    <xf numFmtId="0" fontId="46" fillId="17" borderId="1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9" borderId="1" xfId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center" vertical="center" wrapText="1"/>
    </xf>
    <xf numFmtId="0" fontId="43" fillId="3" borderId="1" xfId="1" applyFont="1" applyFill="1" applyBorder="1" applyAlignment="1">
      <alignment horizontal="center" vertical="center" wrapText="1"/>
    </xf>
    <xf numFmtId="0" fontId="18" fillId="6" borderId="1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 wrapText="1"/>
    </xf>
    <xf numFmtId="0" fontId="47" fillId="0" borderId="1" xfId="1" applyFont="1" applyBorder="1" applyAlignment="1">
      <alignment horizontal="center" vertical="center"/>
    </xf>
    <xf numFmtId="0" fontId="48" fillId="4" borderId="1" xfId="1" applyFont="1" applyFill="1" applyBorder="1" applyAlignment="1">
      <alignment horizontal="center" vertical="center"/>
    </xf>
    <xf numFmtId="0" fontId="48" fillId="5" borderId="1" xfId="1" applyFont="1" applyFill="1" applyBorder="1" applyAlignment="1">
      <alignment horizontal="center" vertical="center"/>
    </xf>
    <xf numFmtId="2" fontId="23" fillId="18" borderId="6" xfId="1" applyNumberFormat="1" applyFont="1" applyFill="1" applyBorder="1" applyAlignment="1">
      <alignment horizontal="center" vertical="center"/>
    </xf>
    <xf numFmtId="0" fontId="18" fillId="0" borderId="1" xfId="1" applyFont="1" applyBorder="1" applyAlignment="1">
      <alignment wrapText="1"/>
    </xf>
    <xf numFmtId="0" fontId="18" fillId="13" borderId="1" xfId="1" applyFont="1" applyFill="1" applyBorder="1" applyAlignment="1">
      <alignment horizontal="center" vertical="center"/>
    </xf>
    <xf numFmtId="0" fontId="18" fillId="0" borderId="1" xfId="2" applyFont="1" applyBorder="1" applyAlignment="1">
      <alignment horizontal="left" vertical="center" wrapText="1"/>
    </xf>
    <xf numFmtId="0" fontId="49" fillId="3" borderId="1" xfId="1" applyFont="1" applyFill="1" applyBorder="1" applyAlignment="1">
      <alignment horizontal="center" vertical="center"/>
    </xf>
    <xf numFmtId="0" fontId="34" fillId="15" borderId="1" xfId="1" applyFont="1" applyFill="1" applyBorder="1" applyAlignment="1">
      <alignment horizontal="center" vertical="center"/>
    </xf>
    <xf numFmtId="0" fontId="23" fillId="15" borderId="1" xfId="1" applyFont="1" applyFill="1" applyBorder="1" applyAlignment="1">
      <alignment horizontal="center" vertical="center"/>
    </xf>
    <xf numFmtId="2" fontId="19" fillId="14" borderId="6" xfId="1" applyNumberFormat="1" applyFont="1" applyFill="1" applyBorder="1" applyAlignment="1">
      <alignment horizontal="center" vertical="center"/>
    </xf>
    <xf numFmtId="0" fontId="18" fillId="21" borderId="1" xfId="1" applyFont="1" applyFill="1" applyBorder="1" applyAlignment="1">
      <alignment horizontal="center" vertical="center"/>
    </xf>
    <xf numFmtId="0" fontId="34" fillId="7" borderId="1" xfId="1" applyFont="1" applyFill="1" applyBorder="1" applyAlignment="1">
      <alignment horizontal="center" vertical="center"/>
    </xf>
    <xf numFmtId="0" fontId="40" fillId="16" borderId="1" xfId="1" applyFont="1" applyFill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8" borderId="1" xfId="1" applyFont="1" applyFill="1" applyBorder="1"/>
    <xf numFmtId="0" fontId="19" fillId="8" borderId="1" xfId="1" applyFont="1" applyFill="1" applyBorder="1"/>
    <xf numFmtId="0" fontId="33" fillId="8" borderId="1" xfId="1" applyFont="1" applyFill="1" applyBorder="1" applyAlignment="1">
      <alignment horizontal="center" vertical="center"/>
    </xf>
    <xf numFmtId="0" fontId="18" fillId="8" borderId="6" xfId="1" applyFont="1" applyFill="1" applyBorder="1" applyAlignment="1">
      <alignment horizontal="center" vertical="center"/>
    </xf>
    <xf numFmtId="0" fontId="34" fillId="4" borderId="1" xfId="1" applyFont="1" applyFill="1" applyBorder="1" applyAlignment="1">
      <alignment horizontal="center" vertical="center"/>
    </xf>
    <xf numFmtId="0" fontId="34" fillId="5" borderId="1" xfId="1" applyFont="1" applyFill="1" applyBorder="1" applyAlignment="1">
      <alignment horizontal="center" vertical="center"/>
    </xf>
    <xf numFmtId="0" fontId="34" fillId="6" borderId="1" xfId="1" applyFont="1" applyFill="1" applyBorder="1" applyAlignment="1">
      <alignment horizontal="center" vertical="center"/>
    </xf>
    <xf numFmtId="0" fontId="19" fillId="0" borderId="1" xfId="1" applyFont="1" applyBorder="1"/>
    <xf numFmtId="0" fontId="40" fillId="0" borderId="1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0" fillId="0" borderId="0" xfId="1" applyFont="1" applyAlignment="1">
      <alignment horizontal="center"/>
    </xf>
    <xf numFmtId="0" fontId="1" fillId="0" borderId="1" xfId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20" fillId="0" borderId="6" xfId="1" applyFont="1" applyBorder="1" applyAlignment="1">
      <alignment vertical="center"/>
    </xf>
    <xf numFmtId="0" fontId="27" fillId="0" borderId="0" xfId="1" applyFont="1"/>
    <xf numFmtId="0" fontId="50" fillId="0" borderId="0" xfId="1" applyFont="1"/>
    <xf numFmtId="0" fontId="41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0" fontId="41" fillId="0" borderId="0" xfId="1" applyFont="1" applyAlignment="1">
      <alignment horizontal="center" vertical="top"/>
    </xf>
    <xf numFmtId="0" fontId="31" fillId="0" borderId="0" xfId="1" applyFont="1" applyAlignment="1">
      <alignment horizontal="center" vertical="top"/>
    </xf>
    <xf numFmtId="0" fontId="51" fillId="0" borderId="0" xfId="1" applyFont="1" applyAlignment="1">
      <alignment vertical="top"/>
    </xf>
    <xf numFmtId="0" fontId="34" fillId="0" borderId="0" xfId="1" applyFont="1" applyAlignment="1">
      <alignment horizontal="center" vertical="top"/>
    </xf>
    <xf numFmtId="0" fontId="18" fillId="0" borderId="0" xfId="1" applyFont="1" applyAlignment="1">
      <alignment horizontal="center"/>
    </xf>
    <xf numFmtId="0" fontId="48" fillId="0" borderId="0" xfId="1" applyFont="1" applyAlignment="1">
      <alignment horizontal="center"/>
    </xf>
    <xf numFmtId="0" fontId="18" fillId="14" borderId="1" xfId="1" applyFont="1" applyFill="1" applyBorder="1"/>
    <xf numFmtId="0" fontId="18" fillId="0" borderId="6" xfId="1" applyFont="1" applyBorder="1" applyAlignment="1">
      <alignment horizontal="center" vertical="center" wrapText="1"/>
    </xf>
    <xf numFmtId="2" fontId="19" fillId="14" borderId="1" xfId="1" applyNumberFormat="1" applyFont="1" applyFill="1" applyBorder="1" applyAlignment="1">
      <alignment horizontal="center" vertical="center"/>
    </xf>
    <xf numFmtId="0" fontId="18" fillId="19" borderId="8" xfId="1" applyFont="1" applyFill="1" applyBorder="1" applyAlignment="1">
      <alignment horizontal="center" vertical="center"/>
    </xf>
    <xf numFmtId="0" fontId="18" fillId="19" borderId="0" xfId="1" applyFont="1" applyFill="1" applyAlignment="1">
      <alignment horizontal="center" vertical="center"/>
    </xf>
    <xf numFmtId="2" fontId="18" fillId="19" borderId="17" xfId="1" applyNumberFormat="1" applyFont="1" applyFill="1" applyBorder="1" applyAlignment="1">
      <alignment horizontal="center" vertical="center"/>
    </xf>
    <xf numFmtId="2" fontId="18" fillId="19" borderId="16" xfId="1" applyNumberFormat="1" applyFont="1" applyFill="1" applyBorder="1" applyAlignment="1">
      <alignment vertical="center"/>
    </xf>
    <xf numFmtId="0" fontId="18" fillId="19" borderId="20" xfId="2" applyFont="1" applyFill="1" applyBorder="1" applyAlignment="1">
      <alignment horizontal="center" vertical="center" wrapText="1"/>
    </xf>
    <xf numFmtId="0" fontId="34" fillId="19" borderId="1" xfId="2" applyFont="1" applyFill="1" applyBorder="1" applyAlignment="1">
      <alignment horizontal="center" vertical="center" wrapText="1"/>
    </xf>
    <xf numFmtId="2" fontId="23" fillId="0" borderId="1" xfId="2" applyNumberFormat="1" applyFont="1" applyBorder="1" applyAlignment="1">
      <alignment horizontal="center" vertical="center"/>
    </xf>
    <xf numFmtId="2" fontId="21" fillId="0" borderId="0" xfId="1" applyNumberFormat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18" fillId="0" borderId="23" xfId="1" applyFont="1" applyBorder="1" applyAlignment="1">
      <alignment vertical="center"/>
    </xf>
    <xf numFmtId="0" fontId="19" fillId="0" borderId="24" xfId="1" applyFont="1" applyBorder="1" applyAlignment="1">
      <alignment vertical="center"/>
    </xf>
    <xf numFmtId="0" fontId="18" fillId="0" borderId="24" xfId="1" applyFont="1" applyBorder="1" applyAlignment="1">
      <alignment vertical="center"/>
    </xf>
    <xf numFmtId="0" fontId="18" fillId="0" borderId="25" xfId="1" applyFont="1" applyBorder="1" applyAlignment="1">
      <alignment vertical="center"/>
    </xf>
    <xf numFmtId="0" fontId="21" fillId="0" borderId="0" xfId="0" applyFont="1"/>
    <xf numFmtId="0" fontId="23" fillId="0" borderId="0" xfId="1" applyFont="1" applyAlignment="1">
      <alignment horizontal="center" vertical="center"/>
    </xf>
    <xf numFmtId="0" fontId="18" fillId="0" borderId="26" xfId="1" applyFont="1" applyBorder="1"/>
    <xf numFmtId="0" fontId="34" fillId="0" borderId="10" xfId="1" applyFont="1" applyBorder="1"/>
    <xf numFmtId="0" fontId="18" fillId="0" borderId="10" xfId="1" applyFont="1" applyBorder="1"/>
    <xf numFmtId="0" fontId="18" fillId="0" borderId="27" xfId="1" applyFont="1" applyBorder="1"/>
    <xf numFmtId="0" fontId="19" fillId="0" borderId="28" xfId="1" applyFont="1" applyBorder="1"/>
    <xf numFmtId="0" fontId="18" fillId="0" borderId="28" xfId="1" applyFont="1" applyBorder="1"/>
    <xf numFmtId="0" fontId="18" fillId="0" borderId="29" xfId="1" applyFont="1" applyBorder="1"/>
    <xf numFmtId="0" fontId="18" fillId="0" borderId="14" xfId="1" applyFont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40" fillId="0" borderId="0" xfId="1" applyFont="1" applyAlignment="1">
      <alignment horizontal="center" vertical="center"/>
    </xf>
    <xf numFmtId="2" fontId="18" fillId="0" borderId="0" xfId="1" applyNumberFormat="1" applyFont="1" applyAlignment="1">
      <alignment vertical="center"/>
    </xf>
    <xf numFmtId="0" fontId="19" fillId="0" borderId="0" xfId="1" applyFont="1" applyAlignment="1">
      <alignment horizontal="center" vertical="center" wrapText="1"/>
    </xf>
    <xf numFmtId="2" fontId="23" fillId="0" borderId="0" xfId="1" applyNumberFormat="1" applyFont="1" applyAlignment="1">
      <alignment horizontal="center" vertical="center" wrapText="1"/>
    </xf>
    <xf numFmtId="2" fontId="19" fillId="8" borderId="0" xfId="1" applyNumberFormat="1" applyFont="1" applyFill="1" applyAlignment="1">
      <alignment horizontal="center" vertical="center"/>
    </xf>
    <xf numFmtId="2" fontId="23" fillId="8" borderId="0" xfId="1" applyNumberFormat="1" applyFont="1" applyFill="1" applyAlignment="1">
      <alignment horizontal="center" vertical="center"/>
    </xf>
    <xf numFmtId="0" fontId="19" fillId="8" borderId="0" xfId="1" applyFont="1" applyFill="1" applyAlignment="1">
      <alignment horizontal="center" vertical="center"/>
    </xf>
    <xf numFmtId="0" fontId="23" fillId="8" borderId="0" xfId="1" applyFont="1" applyFill="1" applyAlignment="1">
      <alignment horizontal="center" vertical="center"/>
    </xf>
    <xf numFmtId="0" fontId="17" fillId="0" borderId="0" xfId="1" applyFont="1" applyAlignment="1">
      <alignment horizontal="center" vertical="top"/>
    </xf>
    <xf numFmtId="0" fontId="1" fillId="19" borderId="13" xfId="2" applyFill="1" applyBorder="1" applyAlignment="1">
      <alignment horizontal="center" vertical="center" wrapText="1"/>
    </xf>
    <xf numFmtId="0" fontId="1" fillId="19" borderId="16" xfId="2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0" fontId="40" fillId="22" borderId="0" xfId="1" applyFont="1" applyFill="1" applyAlignment="1">
      <alignment horizontal="center" vertical="center"/>
    </xf>
    <xf numFmtId="0" fontId="4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1" fillId="0" borderId="11" xfId="1" applyBorder="1" applyAlignment="1">
      <alignment horizontal="center" vertical="center"/>
    </xf>
    <xf numFmtId="0" fontId="24" fillId="20" borderId="13" xfId="2" applyFont="1" applyFill="1" applyBorder="1" applyAlignment="1">
      <alignment horizontal="center" vertical="center" wrapText="1"/>
    </xf>
    <xf numFmtId="0" fontId="24" fillId="20" borderId="16" xfId="2" applyFont="1" applyFill="1" applyBorder="1" applyAlignment="1">
      <alignment horizontal="center" vertical="center" wrapText="1"/>
    </xf>
    <xf numFmtId="0" fontId="1" fillId="19" borderId="13" xfId="2" applyFill="1" applyBorder="1" applyAlignment="1">
      <alignment horizontal="center" vertical="center"/>
    </xf>
    <xf numFmtId="0" fontId="1" fillId="19" borderId="11" xfId="2" applyFill="1" applyBorder="1" applyAlignment="1">
      <alignment horizontal="center" vertical="center"/>
    </xf>
    <xf numFmtId="0" fontId="1" fillId="19" borderId="16" xfId="2" applyFill="1" applyBorder="1" applyAlignment="1">
      <alignment horizontal="center" vertical="center"/>
    </xf>
    <xf numFmtId="0" fontId="1" fillId="19" borderId="11" xfId="2" applyFill="1" applyBorder="1" applyAlignment="1">
      <alignment horizontal="center" vertical="center" wrapText="1"/>
    </xf>
    <xf numFmtId="2" fontId="38" fillId="14" borderId="1" xfId="1" applyNumberFormat="1" applyFont="1" applyFill="1" applyBorder="1" applyAlignment="1">
      <alignment horizontal="center" vertical="center"/>
    </xf>
    <xf numFmtId="0" fontId="18" fillId="18" borderId="1" xfId="1" applyFont="1" applyFill="1" applyBorder="1" applyAlignment="1">
      <alignment horizontal="center" vertical="center"/>
    </xf>
    <xf numFmtId="0" fontId="21" fillId="18" borderId="1" xfId="1" applyFont="1" applyFill="1" applyBorder="1" applyAlignment="1">
      <alignment horizontal="center" vertical="center"/>
    </xf>
    <xf numFmtId="0" fontId="18" fillId="18" borderId="8" xfId="1" applyFont="1" applyFill="1" applyBorder="1" applyAlignment="1">
      <alignment horizontal="center" vertical="center"/>
    </xf>
    <xf numFmtId="0" fontId="19" fillId="18" borderId="8" xfId="1" applyFont="1" applyFill="1" applyBorder="1" applyAlignment="1">
      <alignment horizontal="center" vertical="center"/>
    </xf>
    <xf numFmtId="2" fontId="19" fillId="18" borderId="8" xfId="1" applyNumberFormat="1" applyFont="1" applyFill="1" applyBorder="1" applyAlignment="1">
      <alignment horizontal="center" vertical="center"/>
    </xf>
    <xf numFmtId="0" fontId="34" fillId="18" borderId="1" xfId="1" applyFont="1" applyFill="1" applyBorder="1" applyAlignment="1">
      <alignment horizontal="center" vertical="center"/>
    </xf>
    <xf numFmtId="0" fontId="35" fillId="18" borderId="1" xfId="1" applyFont="1" applyFill="1" applyBorder="1" applyAlignment="1">
      <alignment horizontal="center" vertical="center"/>
    </xf>
    <xf numFmtId="0" fontId="34" fillId="18" borderId="6" xfId="1" applyFont="1" applyFill="1" applyBorder="1" applyAlignment="1">
      <alignment horizontal="center" vertical="center"/>
    </xf>
    <xf numFmtId="0" fontId="34" fillId="18" borderId="8" xfId="1" applyFont="1" applyFill="1" applyBorder="1" applyAlignment="1">
      <alignment horizontal="center" vertical="center"/>
    </xf>
    <xf numFmtId="0" fontId="53" fillId="0" borderId="1" xfId="0" applyFont="1" applyBorder="1" applyAlignment="1">
      <alignment horizontal="left" vertical="center" wrapText="1"/>
    </xf>
    <xf numFmtId="0" fontId="21" fillId="0" borderId="0" xfId="1" applyFont="1" applyAlignment="1">
      <alignment horizontal="center" vertical="center"/>
    </xf>
    <xf numFmtId="0" fontId="34" fillId="0" borderId="1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18" fillId="0" borderId="2" xfId="1" applyFont="1" applyBorder="1" applyAlignment="1">
      <alignment horizontal="right" vertical="center" wrapText="1"/>
    </xf>
    <xf numFmtId="0" fontId="18" fillId="0" borderId="5" xfId="1" applyFont="1" applyBorder="1" applyAlignment="1">
      <alignment horizontal="right" vertical="center" wrapText="1"/>
    </xf>
    <xf numFmtId="0" fontId="18" fillId="0" borderId="14" xfId="1" applyFont="1" applyBorder="1" applyAlignment="1">
      <alignment horizontal="right" vertical="center" wrapText="1"/>
    </xf>
    <xf numFmtId="0" fontId="18" fillId="0" borderId="9" xfId="1" applyFont="1" applyBorder="1" applyAlignment="1">
      <alignment horizontal="right" vertical="center" wrapText="1"/>
    </xf>
    <xf numFmtId="0" fontId="18" fillId="0" borderId="0" xfId="1" applyFont="1" applyAlignment="1">
      <alignment horizontal="right" vertical="center" wrapText="1"/>
    </xf>
    <xf numFmtId="0" fontId="18" fillId="0" borderId="17" xfId="1" applyFont="1" applyBorder="1" applyAlignment="1">
      <alignment horizontal="right" vertical="center" wrapText="1"/>
    </xf>
    <xf numFmtId="0" fontId="18" fillId="0" borderId="13" xfId="1" applyFont="1" applyBorder="1" applyAlignment="1">
      <alignment horizontal="right" vertical="center" wrapText="1"/>
    </xf>
    <xf numFmtId="0" fontId="18" fillId="0" borderId="11" xfId="1" applyFont="1" applyBorder="1" applyAlignment="1">
      <alignment horizontal="right" vertical="center" wrapText="1"/>
    </xf>
    <xf numFmtId="0" fontId="18" fillId="0" borderId="16" xfId="1" applyFont="1" applyBorder="1" applyAlignment="1">
      <alignment horizontal="right" vertical="center" wrapText="1"/>
    </xf>
    <xf numFmtId="0" fontId="18" fillId="0" borderId="1" xfId="1" applyFont="1" applyBorder="1" applyAlignment="1">
      <alignment horizontal="right" wrapText="1"/>
    </xf>
    <xf numFmtId="0" fontId="27" fillId="0" borderId="1" xfId="1" applyFont="1" applyBorder="1" applyAlignment="1">
      <alignment horizontal="right" vertical="center" wrapText="1"/>
    </xf>
    <xf numFmtId="0" fontId="17" fillId="0" borderId="6" xfId="1" applyFont="1" applyBorder="1" applyAlignment="1">
      <alignment horizontal="right"/>
    </xf>
    <xf numFmtId="0" fontId="17" fillId="0" borderId="7" xfId="1" applyFont="1" applyBorder="1" applyAlignment="1">
      <alignment horizontal="right"/>
    </xf>
    <xf numFmtId="0" fontId="17" fillId="0" borderId="8" xfId="1" applyFont="1" applyBorder="1" applyAlignment="1">
      <alignment horizontal="right"/>
    </xf>
    <xf numFmtId="0" fontId="36" fillId="0" borderId="14" xfId="1" applyFont="1" applyBorder="1" applyAlignment="1">
      <alignment horizontal="left" vertical="top" wrapText="1"/>
    </xf>
    <xf numFmtId="0" fontId="36" fillId="0" borderId="17" xfId="1" applyFont="1" applyBorder="1" applyAlignment="1">
      <alignment horizontal="left" vertical="top" wrapText="1"/>
    </xf>
    <xf numFmtId="0" fontId="20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9" fillId="0" borderId="22" xfId="1" applyFont="1" applyBorder="1" applyAlignment="1">
      <alignment horizontal="center" vertical="center" wrapText="1"/>
    </xf>
    <xf numFmtId="0" fontId="19" fillId="0" borderId="20" xfId="1" applyFont="1" applyBorder="1" applyAlignment="1">
      <alignment horizontal="center" vertical="center" wrapText="1"/>
    </xf>
    <xf numFmtId="0" fontId="1" fillId="0" borderId="6" xfId="1" applyBorder="1" applyAlignment="1">
      <alignment horizontal="right"/>
    </xf>
    <xf numFmtId="0" fontId="1" fillId="0" borderId="7" xfId="1" applyBorder="1" applyAlignment="1">
      <alignment horizontal="right"/>
    </xf>
    <xf numFmtId="0" fontId="1" fillId="0" borderId="8" xfId="1" applyBorder="1" applyAlignment="1">
      <alignment horizontal="right"/>
    </xf>
    <xf numFmtId="0" fontId="1" fillId="0" borderId="1" xfId="1" applyBorder="1" applyAlignment="1">
      <alignment horizontal="right"/>
    </xf>
    <xf numFmtId="0" fontId="23" fillId="8" borderId="21" xfId="1" applyFont="1" applyFill="1" applyBorder="1" applyAlignment="1">
      <alignment horizontal="center" vertical="center"/>
    </xf>
    <xf numFmtId="0" fontId="23" fillId="8" borderId="22" xfId="1" applyFont="1" applyFill="1" applyBorder="1" applyAlignment="1">
      <alignment horizontal="center" vertical="center"/>
    </xf>
    <xf numFmtId="0" fontId="23" fillId="8" borderId="20" xfId="1" applyFont="1" applyFill="1" applyBorder="1" applyAlignment="1">
      <alignment horizontal="center" vertical="center"/>
    </xf>
    <xf numFmtId="0" fontId="19" fillId="8" borderId="21" xfId="1" applyFont="1" applyFill="1" applyBorder="1" applyAlignment="1">
      <alignment horizontal="center" vertical="center"/>
    </xf>
    <xf numFmtId="0" fontId="19" fillId="8" borderId="22" xfId="1" applyFont="1" applyFill="1" applyBorder="1" applyAlignment="1">
      <alignment horizontal="center" vertical="center"/>
    </xf>
    <xf numFmtId="0" fontId="19" fillId="8" borderId="20" xfId="1" applyFont="1" applyFill="1" applyBorder="1" applyAlignment="1">
      <alignment horizontal="center" vertical="center"/>
    </xf>
    <xf numFmtId="0" fontId="34" fillId="4" borderId="1" xfId="1" applyFont="1" applyFill="1" applyBorder="1" applyAlignment="1">
      <alignment horizontal="center" vertical="center"/>
    </xf>
    <xf numFmtId="0" fontId="34" fillId="5" borderId="1" xfId="1" applyFont="1" applyFill="1" applyBorder="1" applyAlignment="1">
      <alignment horizontal="center" vertical="center"/>
    </xf>
    <xf numFmtId="0" fontId="34" fillId="6" borderId="1" xfId="1" applyFont="1" applyFill="1" applyBorder="1" applyAlignment="1">
      <alignment horizontal="center" vertical="center"/>
    </xf>
    <xf numFmtId="0" fontId="34" fillId="0" borderId="1" xfId="1" applyFont="1" applyBorder="1" applyAlignment="1">
      <alignment horizontal="center" vertical="center"/>
    </xf>
    <xf numFmtId="0" fontId="40" fillId="7" borderId="1" xfId="1" applyFont="1" applyFill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2" fontId="23" fillId="0" borderId="21" xfId="1" applyNumberFormat="1" applyFont="1" applyBorder="1" applyAlignment="1">
      <alignment horizontal="center" vertical="center"/>
    </xf>
    <xf numFmtId="2" fontId="23" fillId="0" borderId="22" xfId="1" applyNumberFormat="1" applyFont="1" applyBorder="1" applyAlignment="1">
      <alignment horizontal="center" vertical="center"/>
    </xf>
    <xf numFmtId="2" fontId="23" fillId="0" borderId="20" xfId="1" applyNumberFormat="1" applyFont="1" applyBorder="1" applyAlignment="1">
      <alignment horizontal="center" vertical="center"/>
    </xf>
    <xf numFmtId="2" fontId="19" fillId="8" borderId="21" xfId="1" applyNumberFormat="1" applyFont="1" applyFill="1" applyBorder="1" applyAlignment="1">
      <alignment horizontal="center" vertical="center"/>
    </xf>
    <xf numFmtId="2" fontId="19" fillId="8" borderId="22" xfId="1" applyNumberFormat="1" applyFont="1" applyFill="1" applyBorder="1" applyAlignment="1">
      <alignment horizontal="center" vertical="center"/>
    </xf>
    <xf numFmtId="2" fontId="19" fillId="8" borderId="20" xfId="1" applyNumberFormat="1" applyFont="1" applyFill="1" applyBorder="1" applyAlignment="1">
      <alignment horizontal="center" vertical="center"/>
    </xf>
    <xf numFmtId="2" fontId="23" fillId="8" borderId="21" xfId="1" applyNumberFormat="1" applyFont="1" applyFill="1" applyBorder="1" applyAlignment="1">
      <alignment horizontal="center" vertical="center"/>
    </xf>
    <xf numFmtId="2" fontId="23" fillId="8" borderId="22" xfId="1" applyNumberFormat="1" applyFont="1" applyFill="1" applyBorder="1" applyAlignment="1">
      <alignment horizontal="center" vertical="center"/>
    </xf>
    <xf numFmtId="2" fontId="23" fillId="8" borderId="20" xfId="1" applyNumberFormat="1" applyFont="1" applyFill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2" fontId="23" fillId="0" borderId="22" xfId="1" applyNumberFormat="1" applyFont="1" applyBorder="1" applyAlignment="1">
      <alignment horizontal="center" vertical="center" wrapText="1"/>
    </xf>
    <xf numFmtId="2" fontId="23" fillId="0" borderId="20" xfId="1" applyNumberFormat="1" applyFont="1" applyBorder="1" applyAlignment="1">
      <alignment horizontal="center" vertical="center" wrapText="1"/>
    </xf>
    <xf numFmtId="0" fontId="18" fillId="19" borderId="9" xfId="2" applyFont="1" applyFill="1" applyBorder="1" applyAlignment="1">
      <alignment horizontal="center" vertical="center" wrapText="1"/>
    </xf>
    <xf numFmtId="0" fontId="18" fillId="19" borderId="17" xfId="2" applyFont="1" applyFill="1" applyBorder="1" applyAlignment="1">
      <alignment horizontal="center" vertical="center" wrapText="1"/>
    </xf>
    <xf numFmtId="0" fontId="18" fillId="19" borderId="13" xfId="2" applyFont="1" applyFill="1" applyBorder="1" applyAlignment="1">
      <alignment horizontal="center" vertical="center" wrapText="1"/>
    </xf>
    <xf numFmtId="0" fontId="18" fillId="19" borderId="16" xfId="2" applyFont="1" applyFill="1" applyBorder="1" applyAlignment="1">
      <alignment horizontal="center" vertical="center" wrapText="1"/>
    </xf>
    <xf numFmtId="0" fontId="34" fillId="16" borderId="1" xfId="1" applyFont="1" applyFill="1" applyBorder="1" applyAlignment="1">
      <alignment horizontal="center" vertical="center"/>
    </xf>
    <xf numFmtId="0" fontId="34" fillId="16" borderId="6" xfId="1" applyFont="1" applyFill="1" applyBorder="1" applyAlignment="1">
      <alignment horizontal="center" vertical="center"/>
    </xf>
    <xf numFmtId="0" fontId="34" fillId="16" borderId="7" xfId="1" applyFont="1" applyFill="1" applyBorder="1" applyAlignment="1">
      <alignment horizontal="center" vertical="center"/>
    </xf>
    <xf numFmtId="0" fontId="34" fillId="16" borderId="8" xfId="1" applyFont="1" applyFill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43" fillId="3" borderId="1" xfId="1" applyFont="1" applyFill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34" fillId="14" borderId="6" xfId="1" applyFont="1" applyFill="1" applyBorder="1" applyAlignment="1">
      <alignment horizontal="center" vertical="center"/>
    </xf>
    <xf numFmtId="0" fontId="34" fillId="14" borderId="7" xfId="1" applyFont="1" applyFill="1" applyBorder="1" applyAlignment="1">
      <alignment horizontal="center" vertical="center"/>
    </xf>
    <xf numFmtId="0" fontId="34" fillId="14" borderId="8" xfId="1" applyFont="1" applyFill="1" applyBorder="1" applyAlignment="1">
      <alignment horizontal="center" vertical="center"/>
    </xf>
    <xf numFmtId="0" fontId="34" fillId="14" borderId="1" xfId="1" applyFont="1" applyFill="1" applyBorder="1" applyAlignment="1">
      <alignment horizontal="center" vertical="center" wrapText="1"/>
    </xf>
    <xf numFmtId="0" fontId="34" fillId="14" borderId="1" xfId="1" applyFont="1" applyFill="1" applyBorder="1" applyAlignment="1">
      <alignment horizontal="center" vertical="center"/>
    </xf>
    <xf numFmtId="0" fontId="18" fillId="14" borderId="1" xfId="1" applyFont="1" applyFill="1" applyBorder="1" applyAlignment="1">
      <alignment horizontal="center" vertical="center"/>
    </xf>
    <xf numFmtId="0" fontId="18" fillId="5" borderId="1" xfId="1" applyFont="1" applyFill="1" applyBorder="1" applyAlignment="1">
      <alignment horizontal="center" vertical="center"/>
    </xf>
    <xf numFmtId="0" fontId="43" fillId="3" borderId="1" xfId="1" applyFont="1" applyFill="1" applyBorder="1" applyAlignment="1">
      <alignment horizontal="center" vertical="center" textRotation="90"/>
    </xf>
    <xf numFmtId="0" fontId="18" fillId="0" borderId="19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 textRotation="90"/>
    </xf>
    <xf numFmtId="0" fontId="18" fillId="6" borderId="1" xfId="1" applyFont="1" applyFill="1" applyBorder="1" applyAlignment="1">
      <alignment horizontal="center" vertical="center"/>
    </xf>
    <xf numFmtId="0" fontId="24" fillId="0" borderId="21" xfId="2" applyFont="1" applyBorder="1" applyAlignment="1">
      <alignment horizontal="center" textRotation="90" wrapText="1"/>
    </xf>
    <xf numFmtId="0" fontId="24" fillId="0" borderId="22" xfId="2" applyFont="1" applyBorder="1" applyAlignment="1">
      <alignment horizontal="center" textRotation="90" wrapText="1"/>
    </xf>
    <xf numFmtId="0" fontId="24" fillId="0" borderId="20" xfId="2" applyFont="1" applyBorder="1" applyAlignment="1">
      <alignment horizontal="center" textRotation="90" wrapText="1"/>
    </xf>
    <xf numFmtId="0" fontId="21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wrapText="1"/>
    </xf>
    <xf numFmtId="0" fontId="18" fillId="0" borderId="0" xfId="1" applyFont="1" applyAlignment="1">
      <alignment horizontal="center" vertical="center" wrapText="1"/>
    </xf>
    <xf numFmtId="0" fontId="18" fillId="0" borderId="17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20" borderId="9" xfId="2" applyFont="1" applyFill="1" applyBorder="1" applyAlignment="1">
      <alignment horizontal="center" vertical="center" wrapText="1"/>
    </xf>
    <xf numFmtId="0" fontId="18" fillId="20" borderId="17" xfId="2" applyFont="1" applyFill="1" applyBorder="1" applyAlignment="1">
      <alignment horizontal="center" vertical="center" wrapText="1"/>
    </xf>
    <xf numFmtId="0" fontId="18" fillId="20" borderId="13" xfId="2" applyFont="1" applyFill="1" applyBorder="1" applyAlignment="1">
      <alignment horizontal="center" vertical="center" wrapText="1"/>
    </xf>
    <xf numFmtId="0" fontId="18" fillId="20" borderId="16" xfId="2" applyFont="1" applyFill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2" fontId="23" fillId="0" borderId="21" xfId="0" applyNumberFormat="1" applyFont="1" applyBorder="1" applyAlignment="1">
      <alignment horizontal="center" vertical="center" wrapText="1"/>
    </xf>
    <xf numFmtId="2" fontId="23" fillId="0" borderId="20" xfId="0" applyNumberFormat="1" applyFont="1" applyBorder="1" applyAlignment="1">
      <alignment horizontal="center" vertical="center" wrapText="1"/>
    </xf>
    <xf numFmtId="2" fontId="19" fillId="0" borderId="21" xfId="0" applyNumberFormat="1" applyFont="1" applyBorder="1" applyAlignment="1">
      <alignment horizontal="center" vertical="center" wrapText="1"/>
    </xf>
    <xf numFmtId="2" fontId="19" fillId="0" borderId="20" xfId="0" applyNumberFormat="1" applyFont="1" applyBorder="1" applyAlignment="1">
      <alignment horizontal="center" vertical="center" wrapText="1"/>
    </xf>
    <xf numFmtId="0" fontId="18" fillId="0" borderId="8" xfId="2" applyFont="1" applyBorder="1" applyAlignment="1">
      <alignment horizontal="center" vertical="center" wrapText="1"/>
    </xf>
    <xf numFmtId="0" fontId="18" fillId="0" borderId="6" xfId="2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19" borderId="6" xfId="1" applyFont="1" applyFill="1" applyBorder="1" applyAlignment="1">
      <alignment horizontal="center"/>
    </xf>
    <xf numFmtId="0" fontId="17" fillId="19" borderId="7" xfId="1" applyFont="1" applyFill="1" applyBorder="1" applyAlignment="1">
      <alignment horizontal="center"/>
    </xf>
    <xf numFmtId="0" fontId="17" fillId="19" borderId="8" xfId="1" applyFont="1" applyFill="1" applyBorder="1" applyAlignment="1">
      <alignment horizontal="center"/>
    </xf>
    <xf numFmtId="0" fontId="17" fillId="0" borderId="0" xfId="1" applyFont="1" applyAlignment="1">
      <alignment horizontal="center" vertical="top"/>
    </xf>
    <xf numFmtId="0" fontId="27" fillId="0" borderId="2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 wrapText="1"/>
    </xf>
    <xf numFmtId="0" fontId="27" fillId="0" borderId="9" xfId="1" applyFont="1" applyBorder="1" applyAlignment="1">
      <alignment horizontal="center" vertical="center" wrapText="1"/>
    </xf>
    <xf numFmtId="0" fontId="27" fillId="0" borderId="17" xfId="1" applyFont="1" applyBorder="1" applyAlignment="1">
      <alignment horizontal="center" vertical="center" wrapText="1"/>
    </xf>
    <xf numFmtId="0" fontId="27" fillId="0" borderId="13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24" fillId="20" borderId="6" xfId="2" applyFont="1" applyFill="1" applyBorder="1" applyAlignment="1">
      <alignment horizontal="center" vertical="center" wrapText="1"/>
    </xf>
    <xf numFmtId="0" fontId="24" fillId="20" borderId="8" xfId="2" applyFont="1" applyFill="1" applyBorder="1" applyAlignment="1">
      <alignment horizontal="center" vertical="center" wrapText="1"/>
    </xf>
    <xf numFmtId="0" fontId="1" fillId="19" borderId="6" xfId="2" applyFill="1" applyBorder="1" applyAlignment="1">
      <alignment horizontal="center" vertical="center"/>
    </xf>
    <xf numFmtId="0" fontId="1" fillId="19" borderId="7" xfId="2" applyFill="1" applyBorder="1" applyAlignment="1">
      <alignment horizontal="center" vertical="center"/>
    </xf>
    <xf numFmtId="0" fontId="1" fillId="19" borderId="8" xfId="2" applyFill="1" applyBorder="1" applyAlignment="1">
      <alignment horizontal="center" vertical="center"/>
    </xf>
    <xf numFmtId="0" fontId="1" fillId="19" borderId="6" xfId="2" applyFill="1" applyBorder="1" applyAlignment="1">
      <alignment horizontal="center" vertical="center" wrapText="1"/>
    </xf>
    <xf numFmtId="0" fontId="1" fillId="19" borderId="7" xfId="2" applyFill="1" applyBorder="1" applyAlignment="1">
      <alignment horizontal="center" vertical="center" wrapText="1"/>
    </xf>
    <xf numFmtId="0" fontId="1" fillId="19" borderId="8" xfId="2" applyFill="1" applyBorder="1" applyAlignment="1">
      <alignment horizontal="center" vertical="center" wrapText="1"/>
    </xf>
    <xf numFmtId="0" fontId="1" fillId="19" borderId="2" xfId="2" applyFill="1" applyBorder="1" applyAlignment="1">
      <alignment horizontal="center" vertical="center" wrapText="1"/>
    </xf>
    <xf numFmtId="0" fontId="1" fillId="19" borderId="14" xfId="2" applyFill="1" applyBorder="1" applyAlignment="1">
      <alignment horizontal="center" vertical="center" wrapText="1"/>
    </xf>
    <xf numFmtId="0" fontId="1" fillId="19" borderId="9" xfId="2" applyFill="1" applyBorder="1" applyAlignment="1">
      <alignment horizontal="center" vertical="center" wrapText="1"/>
    </xf>
    <xf numFmtId="0" fontId="1" fillId="19" borderId="17" xfId="2" applyFill="1" applyBorder="1" applyAlignment="1">
      <alignment horizontal="center" vertical="center" wrapText="1"/>
    </xf>
    <xf numFmtId="0" fontId="1" fillId="19" borderId="13" xfId="2" applyFill="1" applyBorder="1" applyAlignment="1">
      <alignment horizontal="center" vertical="center" wrapText="1"/>
    </xf>
    <xf numFmtId="0" fontId="1" fillId="19" borderId="16" xfId="2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vertical="center"/>
    </xf>
    <xf numFmtId="0" fontId="33" fillId="0" borderId="21" xfId="1" applyFont="1" applyBorder="1" applyAlignment="1">
      <alignment horizontal="center" vertical="center" textRotation="90" wrapText="1"/>
    </xf>
    <xf numFmtId="0" fontId="33" fillId="0" borderId="22" xfId="1" applyFont="1" applyBorder="1" applyAlignment="1">
      <alignment horizontal="center" vertical="center" textRotation="90" wrapText="1"/>
    </xf>
    <xf numFmtId="0" fontId="33" fillId="0" borderId="20" xfId="1" applyFont="1" applyBorder="1" applyAlignment="1">
      <alignment horizontal="center" vertical="center" textRotation="90" wrapText="1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 wrapText="1"/>
    </xf>
    <xf numFmtId="0" fontId="17" fillId="0" borderId="0" xfId="1" applyFont="1" applyAlignment="1">
      <alignment horizontal="center" vertical="top" wrapText="1"/>
    </xf>
    <xf numFmtId="0" fontId="17" fillId="0" borderId="0" xfId="1" applyFont="1" applyAlignment="1">
      <alignment horizont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7" fillId="0" borderId="1" xfId="1" applyFont="1" applyBorder="1" applyAlignment="1">
      <alignment horizontal="right" vertical="center" wrapText="1"/>
    </xf>
    <xf numFmtId="0" fontId="7" fillId="0" borderId="1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5" fillId="0" borderId="6" xfId="1" applyFont="1" applyBorder="1" applyAlignment="1">
      <alignment horizontal="right"/>
    </xf>
    <xf numFmtId="0" fontId="5" fillId="0" borderId="7" xfId="1" applyFont="1" applyBorder="1" applyAlignment="1">
      <alignment horizontal="right"/>
    </xf>
    <xf numFmtId="0" fontId="5" fillId="0" borderId="8" xfId="1" applyFont="1" applyBorder="1" applyAlignment="1">
      <alignment horizontal="right"/>
    </xf>
    <xf numFmtId="0" fontId="21" fillId="0" borderId="14" xfId="1" applyFont="1" applyBorder="1" applyAlignment="1">
      <alignment horizontal="left" vertical="top" wrapText="1"/>
    </xf>
    <xf numFmtId="0" fontId="21" fillId="0" borderId="17" xfId="1" applyFont="1" applyBorder="1" applyAlignment="1">
      <alignment horizontal="left" vertical="top" wrapText="1"/>
    </xf>
    <xf numFmtId="0" fontId="19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3" fillId="0" borderId="6" xfId="1" applyFont="1" applyBorder="1" applyAlignment="1">
      <alignment horizontal="right"/>
    </xf>
    <xf numFmtId="0" fontId="3" fillId="0" borderId="7" xfId="1" applyFont="1" applyBorder="1" applyAlignment="1">
      <alignment horizontal="right"/>
    </xf>
    <xf numFmtId="0" fontId="3" fillId="0" borderId="8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18" fillId="0" borderId="2" xfId="2" applyFont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/>
    </xf>
    <xf numFmtId="0" fontId="18" fillId="0" borderId="14" xfId="2" applyFont="1" applyBorder="1" applyAlignment="1">
      <alignment horizontal="center" vertical="center" wrapText="1"/>
    </xf>
    <xf numFmtId="0" fontId="18" fillId="0" borderId="13" xfId="2" applyFont="1" applyBorder="1" applyAlignment="1">
      <alignment horizontal="center" vertical="center" wrapText="1"/>
    </xf>
    <xf numFmtId="0" fontId="18" fillId="0" borderId="11" xfId="2" applyFont="1" applyBorder="1" applyAlignment="1">
      <alignment horizontal="center" vertical="center" wrapText="1"/>
    </xf>
    <xf numFmtId="0" fontId="18" fillId="0" borderId="16" xfId="2" applyFont="1" applyBorder="1" applyAlignment="1">
      <alignment horizontal="center" vertical="center" wrapText="1"/>
    </xf>
    <xf numFmtId="0" fontId="24" fillId="19" borderId="21" xfId="2" applyFont="1" applyFill="1" applyBorder="1" applyAlignment="1">
      <alignment horizontal="center" textRotation="90" wrapText="1"/>
    </xf>
    <xf numFmtId="0" fontId="24" fillId="19" borderId="22" xfId="2" applyFont="1" applyFill="1" applyBorder="1" applyAlignment="1">
      <alignment horizontal="center" textRotation="90" wrapText="1"/>
    </xf>
    <xf numFmtId="0" fontId="24" fillId="19" borderId="20" xfId="2" applyFont="1" applyFill="1" applyBorder="1" applyAlignment="1">
      <alignment horizontal="center" textRotation="90" wrapText="1"/>
    </xf>
    <xf numFmtId="0" fontId="18" fillId="0" borderId="2" xfId="1" applyFont="1" applyBorder="1" applyAlignment="1">
      <alignment horizontal="center" vertical="center" wrapText="1"/>
    </xf>
    <xf numFmtId="0" fontId="18" fillId="20" borderId="2" xfId="2" applyFont="1" applyFill="1" applyBorder="1" applyAlignment="1">
      <alignment horizontal="center" vertical="center" wrapText="1"/>
    </xf>
    <xf numFmtId="0" fontId="18" fillId="20" borderId="14" xfId="2" applyFont="1" applyFill="1" applyBorder="1" applyAlignment="1">
      <alignment horizontal="center" vertical="center" wrapText="1"/>
    </xf>
    <xf numFmtId="0" fontId="18" fillId="19" borderId="2" xfId="2" applyFont="1" applyFill="1" applyBorder="1" applyAlignment="1">
      <alignment horizontal="center" vertical="center" wrapText="1"/>
    </xf>
    <xf numFmtId="0" fontId="18" fillId="19" borderId="14" xfId="2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colors>
    <mruColors>
      <color rgb="FFFF7C80"/>
      <color rgb="FFFF99CC"/>
      <color rgb="FFFF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M106"/>
  <sheetViews>
    <sheetView tabSelected="1" view="pageBreakPreview" zoomScaleNormal="100" zoomScaleSheetLayoutView="100" workbookViewId="0">
      <selection activeCell="AF72" sqref="AF72"/>
    </sheetView>
  </sheetViews>
  <sheetFormatPr defaultColWidth="9.140625" defaultRowHeight="12.75" x14ac:dyDescent="0.2"/>
  <cols>
    <col min="1" max="1" width="2.5703125" style="105" customWidth="1"/>
    <col min="2" max="2" width="38.140625" style="30" customWidth="1"/>
    <col min="3" max="3" width="5.42578125" style="105" customWidth="1"/>
    <col min="4" max="33" width="3.28515625" style="30" customWidth="1"/>
    <col min="34" max="34" width="4.85546875" style="23" customWidth="1"/>
    <col min="35" max="39" width="3.7109375" style="30" customWidth="1"/>
    <col min="40" max="40" width="10.28515625" style="23" hidden="1" customWidth="1"/>
    <col min="41" max="41" width="9.28515625" style="42" hidden="1" customWidth="1"/>
    <col min="42" max="42" width="9.140625" style="30" hidden="1" customWidth="1"/>
    <col min="43" max="43" width="9.140625" style="42" hidden="1" customWidth="1"/>
    <col min="44" max="44" width="9.140625" style="30" hidden="1" customWidth="1"/>
    <col min="45" max="45" width="9.140625" style="31" hidden="1" customWidth="1"/>
    <col min="46" max="46" width="9.140625" style="30" hidden="1" customWidth="1"/>
    <col min="47" max="47" width="9.140625" style="31" hidden="1" customWidth="1"/>
    <col min="48" max="48" width="9.140625" style="30" hidden="1" customWidth="1"/>
    <col min="49" max="49" width="9.140625" style="41" hidden="1" customWidth="1"/>
    <col min="50" max="50" width="9.140625" style="30" hidden="1" customWidth="1"/>
    <col min="51" max="51" width="9.140625" style="42" hidden="1" customWidth="1"/>
    <col min="52" max="52" width="9.140625" style="23" hidden="1" customWidth="1"/>
    <col min="53" max="53" width="9.140625" style="42" hidden="1" customWidth="1"/>
    <col min="54" max="54" width="9.140625" style="30" hidden="1" customWidth="1"/>
    <col min="55" max="55" width="9.140625" style="42" hidden="1" customWidth="1"/>
    <col min="56" max="56" width="9.140625" style="31" hidden="1" customWidth="1"/>
    <col min="57" max="57" width="9.140625" style="29" hidden="1" customWidth="1"/>
    <col min="58" max="58" width="9.140625" style="30" hidden="1" customWidth="1"/>
    <col min="59" max="59" width="9.140625" style="31" hidden="1" customWidth="1"/>
    <col min="60" max="60" width="9.140625" style="30" hidden="1" customWidth="1"/>
    <col min="61" max="61" width="9.140625" style="31" hidden="1" customWidth="1"/>
    <col min="62" max="62" width="9.140625" style="32" hidden="1" customWidth="1"/>
    <col min="63" max="63" width="9.140625" style="33" hidden="1" customWidth="1"/>
    <col min="64" max="64" width="9.140625" style="30" hidden="1" customWidth="1"/>
    <col min="65" max="65" width="6.7109375" style="31" hidden="1" customWidth="1"/>
    <col min="66" max="66" width="9.140625" style="34" hidden="1" customWidth="1"/>
    <col min="67" max="67" width="9.140625" style="35" hidden="1" customWidth="1"/>
    <col min="68" max="68" width="9.140625" style="34" hidden="1" customWidth="1"/>
    <col min="69" max="69" width="9.140625" style="35" hidden="1" customWidth="1"/>
    <col min="70" max="70" width="9.140625" style="30" hidden="1" customWidth="1"/>
    <col min="71" max="71" width="9.140625" style="31" hidden="1" customWidth="1"/>
    <col min="72" max="72" width="9.140625" style="34" hidden="1" customWidth="1"/>
    <col min="73" max="73" width="9.140625" style="35" hidden="1" customWidth="1"/>
    <col min="74" max="74" width="9.140625" style="36" hidden="1" customWidth="1"/>
    <col min="75" max="75" width="9.140625" style="33" hidden="1" customWidth="1"/>
    <col min="76" max="76" width="9.140625" style="32" hidden="1" customWidth="1"/>
    <col min="77" max="77" width="9.140625" style="33" hidden="1" customWidth="1"/>
    <col min="78" max="78" width="9.140625" style="32" hidden="1" customWidth="1"/>
    <col min="79" max="79" width="9.140625" style="33" hidden="1" customWidth="1"/>
    <col min="80" max="80" width="9.140625" style="34" hidden="1" customWidth="1"/>
    <col min="81" max="81" width="9.140625" style="33" hidden="1" customWidth="1"/>
    <col min="82" max="82" width="9.140625" style="34" hidden="1" customWidth="1"/>
    <col min="83" max="83" width="9.140625" style="35" hidden="1" customWidth="1"/>
    <col min="84" max="84" width="9.140625" style="37" hidden="1" customWidth="1"/>
    <col min="85" max="85" width="9.140625" style="35" hidden="1" customWidth="1"/>
    <col min="86" max="86" width="9.140625" style="37" hidden="1" customWidth="1"/>
    <col min="87" max="87" width="9.140625" style="29" hidden="1" customWidth="1"/>
    <col min="88" max="90" width="9.140625" style="30" hidden="1" customWidth="1"/>
    <col min="91" max="91" width="9.140625" style="201" hidden="1" customWidth="1"/>
    <col min="92" max="92" width="9.140625" style="38" hidden="1" customWidth="1"/>
    <col min="93" max="93" width="9.140625" style="39" hidden="1" customWidth="1"/>
    <col min="94" max="95" width="9.140625" style="30" hidden="1" customWidth="1"/>
    <col min="96" max="96" width="9.140625" style="33" hidden="1" customWidth="1"/>
    <col min="97" max="97" width="9.7109375" style="33" hidden="1" customWidth="1"/>
    <col min="98" max="16384" width="9.140625" style="30"/>
  </cols>
  <sheetData>
    <row r="1" spans="1:98" x14ac:dyDescent="0.2">
      <c r="A1" s="422" t="s">
        <v>0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  <c r="AF1" s="422"/>
      <c r="AG1" s="422"/>
      <c r="AH1" s="422"/>
      <c r="AI1" s="422"/>
      <c r="AJ1" s="422"/>
      <c r="AK1" s="422"/>
      <c r="AL1" s="422"/>
      <c r="AM1" s="422"/>
      <c r="AN1" s="30"/>
      <c r="AO1" s="30"/>
      <c r="AQ1" s="30"/>
      <c r="AW1" s="30"/>
      <c r="AY1" s="30"/>
      <c r="AZ1" s="30"/>
      <c r="BA1" s="30"/>
      <c r="BC1" s="30"/>
      <c r="BD1" s="32"/>
      <c r="BE1" s="33"/>
      <c r="BG1" s="202"/>
      <c r="BI1" s="30"/>
      <c r="BJ1" s="30"/>
      <c r="BK1" s="30"/>
      <c r="BM1" s="30"/>
      <c r="BN1" s="30"/>
      <c r="BO1" s="30"/>
      <c r="BP1" s="30"/>
      <c r="BQ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M1" s="30"/>
      <c r="CN1" s="30"/>
      <c r="CO1" s="30"/>
      <c r="CR1" s="30"/>
      <c r="CS1" s="30"/>
    </row>
    <row r="2" spans="1:98" x14ac:dyDescent="0.2">
      <c r="A2" s="422" t="s">
        <v>1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  <c r="AA2" s="422"/>
      <c r="AB2" s="422"/>
      <c r="AC2" s="422"/>
      <c r="AD2" s="422"/>
      <c r="AE2" s="422"/>
      <c r="AF2" s="422"/>
      <c r="AG2" s="422"/>
      <c r="AH2" s="422"/>
      <c r="AI2" s="422"/>
      <c r="AJ2" s="422"/>
      <c r="AK2" s="422"/>
      <c r="AL2" s="422"/>
      <c r="AM2" s="422"/>
      <c r="AN2" s="30"/>
      <c r="AO2" s="30"/>
      <c r="AQ2" s="30"/>
      <c r="AW2" s="30"/>
      <c r="AY2" s="30"/>
      <c r="AZ2" s="30"/>
      <c r="BA2" s="30"/>
      <c r="BC2" s="30"/>
      <c r="BD2" s="32"/>
      <c r="BE2" s="33"/>
      <c r="BG2" s="202"/>
      <c r="BI2" s="30"/>
      <c r="BJ2" s="30"/>
      <c r="BK2" s="30"/>
      <c r="BM2" s="30"/>
      <c r="BN2" s="30"/>
      <c r="BO2" s="30"/>
      <c r="BP2" s="30"/>
      <c r="BQ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M2" s="30"/>
      <c r="CN2" s="30"/>
      <c r="CO2" s="30"/>
      <c r="CR2" s="30"/>
      <c r="CS2" s="30"/>
    </row>
    <row r="3" spans="1:98" x14ac:dyDescent="0.2">
      <c r="A3" s="422" t="s">
        <v>2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  <c r="AA3" s="422"/>
      <c r="AB3" s="422"/>
      <c r="AC3" s="422"/>
      <c r="AD3" s="422"/>
      <c r="AE3" s="422"/>
      <c r="AF3" s="422"/>
      <c r="AG3" s="422"/>
      <c r="AH3" s="422"/>
      <c r="AI3" s="422"/>
      <c r="AJ3" s="422"/>
      <c r="AK3" s="422"/>
      <c r="AL3" s="422"/>
      <c r="AM3" s="422"/>
      <c r="AN3" s="30"/>
      <c r="AO3" s="30"/>
      <c r="AQ3" s="30"/>
      <c r="AW3" s="30"/>
      <c r="AY3" s="30"/>
      <c r="AZ3" s="30"/>
      <c r="BA3" s="30"/>
      <c r="BC3" s="30"/>
      <c r="BD3" s="32"/>
      <c r="BE3" s="33"/>
      <c r="BG3" s="202"/>
      <c r="BI3" s="30"/>
      <c r="BJ3" s="30"/>
      <c r="BK3" s="30"/>
      <c r="BM3" s="30"/>
      <c r="BN3" s="30"/>
      <c r="BO3" s="30"/>
      <c r="BP3" s="30"/>
      <c r="BQ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M3" s="30"/>
      <c r="CN3" s="30"/>
      <c r="CO3" s="30"/>
      <c r="CR3" s="30"/>
      <c r="CS3" s="30"/>
    </row>
    <row r="4" spans="1:98" x14ac:dyDescent="0.2">
      <c r="A4" s="422" t="s">
        <v>3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22"/>
      <c r="U4" s="422"/>
      <c r="V4" s="422"/>
      <c r="W4" s="422"/>
      <c r="X4" s="422"/>
      <c r="Y4" s="422"/>
      <c r="Z4" s="422"/>
      <c r="AA4" s="422"/>
      <c r="AB4" s="422"/>
      <c r="AC4" s="422"/>
      <c r="AD4" s="422"/>
      <c r="AE4" s="422"/>
      <c r="AF4" s="422"/>
      <c r="AG4" s="422"/>
      <c r="AH4" s="422"/>
      <c r="AI4" s="422"/>
      <c r="AJ4" s="422"/>
      <c r="AK4" s="422"/>
      <c r="AL4" s="422"/>
      <c r="AM4" s="422"/>
      <c r="AN4" s="30"/>
      <c r="AO4" s="30"/>
      <c r="AQ4" s="30"/>
      <c r="AW4" s="30"/>
      <c r="AY4" s="30"/>
      <c r="AZ4" s="30"/>
      <c r="BA4" s="30"/>
      <c r="BC4" s="30"/>
      <c r="BD4" s="32"/>
      <c r="BE4" s="33"/>
      <c r="BG4" s="202"/>
      <c r="BI4" s="30"/>
      <c r="BJ4" s="30"/>
      <c r="BK4" s="30"/>
      <c r="BM4" s="30"/>
      <c r="BN4" s="30"/>
      <c r="BO4" s="30"/>
      <c r="BP4" s="30"/>
      <c r="BQ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M4" s="30"/>
      <c r="CN4" s="30"/>
      <c r="CO4" s="30"/>
      <c r="CR4" s="30"/>
      <c r="CS4" s="30"/>
    </row>
    <row r="5" spans="1:98" ht="12.75" customHeight="1" x14ac:dyDescent="0.2">
      <c r="A5" s="423" t="s">
        <v>4</v>
      </c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423"/>
      <c r="P5" s="423"/>
      <c r="Q5" s="423"/>
      <c r="R5" s="423"/>
      <c r="S5" s="423"/>
      <c r="T5" s="423"/>
      <c r="U5" s="423"/>
      <c r="V5" s="423"/>
      <c r="W5" s="423"/>
      <c r="X5" s="423"/>
      <c r="Y5" s="423"/>
      <c r="Z5" s="423"/>
      <c r="AA5" s="423"/>
      <c r="AB5" s="423"/>
      <c r="AC5" s="423"/>
      <c r="AD5" s="423"/>
      <c r="AE5" s="423"/>
      <c r="AF5" s="423"/>
      <c r="AG5" s="423"/>
      <c r="AH5" s="423"/>
      <c r="AI5" s="423"/>
      <c r="AJ5" s="423"/>
      <c r="AK5" s="423"/>
      <c r="AL5" s="423"/>
      <c r="AM5" s="423"/>
      <c r="AN5" s="30"/>
      <c r="AO5" s="30"/>
      <c r="AQ5" s="30"/>
      <c r="AW5" s="30"/>
      <c r="AY5" s="30"/>
      <c r="AZ5" s="30"/>
      <c r="BA5" s="30"/>
      <c r="BC5" s="30"/>
      <c r="BD5" s="32"/>
      <c r="BE5" s="33"/>
      <c r="BG5" s="202"/>
      <c r="BI5" s="30"/>
      <c r="BJ5" s="30"/>
      <c r="BK5" s="30"/>
      <c r="BM5" s="30"/>
      <c r="BN5" s="30"/>
      <c r="BO5" s="30"/>
      <c r="BP5" s="30"/>
      <c r="BQ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M5" s="30"/>
      <c r="CN5" s="30"/>
      <c r="CO5" s="30"/>
      <c r="CR5" s="30"/>
      <c r="CS5" s="30"/>
    </row>
    <row r="6" spans="1:98" ht="15" customHeight="1" x14ac:dyDescent="0.2">
      <c r="A6" s="424" t="s">
        <v>5</v>
      </c>
      <c r="B6" s="424"/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24"/>
      <c r="V6" s="424"/>
      <c r="W6" s="424"/>
      <c r="X6" s="424"/>
      <c r="Y6" s="424"/>
      <c r="Z6" s="424"/>
      <c r="AA6" s="424"/>
      <c r="AB6" s="424"/>
      <c r="AC6" s="424"/>
      <c r="AD6" s="424"/>
      <c r="AE6" s="424"/>
      <c r="AF6" s="424"/>
      <c r="AG6" s="424"/>
      <c r="AH6" s="424"/>
      <c r="AI6" s="424"/>
      <c r="AJ6" s="424"/>
      <c r="AK6" s="424"/>
      <c r="AL6" s="424"/>
      <c r="AM6" s="424"/>
      <c r="AO6" s="24"/>
      <c r="AP6" s="25"/>
      <c r="AQ6" s="24"/>
      <c r="AR6" s="25"/>
      <c r="AS6" s="26"/>
      <c r="AT6" s="25"/>
      <c r="AU6" s="26"/>
      <c r="AV6" s="25"/>
      <c r="AW6" s="27"/>
      <c r="AX6" s="25"/>
      <c r="AY6" s="24"/>
      <c r="AZ6" s="28"/>
      <c r="BA6" s="24"/>
      <c r="BB6" s="25"/>
      <c r="BC6" s="24"/>
      <c r="BD6" s="26"/>
    </row>
    <row r="7" spans="1:98" ht="15" customHeight="1" x14ac:dyDescent="0.2">
      <c r="A7" s="425" t="s">
        <v>6</v>
      </c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5"/>
      <c r="X7" s="425"/>
      <c r="Y7" s="425"/>
      <c r="Z7" s="425"/>
      <c r="AA7" s="425"/>
      <c r="AB7" s="425"/>
      <c r="AC7" s="425"/>
      <c r="AD7" s="425"/>
      <c r="AE7" s="425"/>
      <c r="AF7" s="425"/>
      <c r="AG7" s="425"/>
      <c r="AH7" s="425"/>
      <c r="AI7" s="425"/>
      <c r="AJ7" s="425"/>
      <c r="AK7" s="425"/>
      <c r="AL7" s="425"/>
      <c r="AM7" s="425"/>
      <c r="AN7" s="28"/>
      <c r="AO7" s="24"/>
      <c r="AP7" s="25"/>
      <c r="AQ7" s="24"/>
      <c r="AR7" s="25"/>
      <c r="AS7" s="26"/>
      <c r="AT7" s="25"/>
      <c r="AU7" s="26"/>
      <c r="AV7" s="25"/>
      <c r="AW7" s="27"/>
      <c r="AX7" s="25"/>
      <c r="AY7" s="24"/>
      <c r="AZ7" s="28"/>
      <c r="BA7" s="24"/>
      <c r="BB7" s="25"/>
      <c r="BC7" s="24"/>
      <c r="BD7" s="26"/>
      <c r="BR7" s="30">
        <f>BF14+BH14+BJ14+BL14+BN14+BP14+BR14+BT14+BV14+BX14+BZ14+CB14</f>
        <v>837</v>
      </c>
    </row>
    <row r="8" spans="1:98" ht="15" customHeight="1" x14ac:dyDescent="0.2">
      <c r="A8" s="390" t="s">
        <v>7</v>
      </c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390"/>
      <c r="U8" s="390"/>
      <c r="V8" s="390"/>
      <c r="W8" s="390"/>
      <c r="X8" s="390"/>
      <c r="Y8" s="390"/>
      <c r="Z8" s="390"/>
      <c r="AA8" s="390"/>
      <c r="AB8" s="390"/>
      <c r="AC8" s="390"/>
      <c r="AD8" s="390"/>
      <c r="AE8" s="390"/>
      <c r="AF8" s="390"/>
      <c r="AG8" s="390"/>
      <c r="AH8" s="390"/>
      <c r="AI8" s="390"/>
      <c r="AJ8" s="390"/>
      <c r="AK8" s="390"/>
      <c r="AL8" s="390"/>
      <c r="AM8" s="390"/>
      <c r="AO8" s="40"/>
      <c r="AQ8" s="24"/>
      <c r="AR8" s="25"/>
      <c r="AS8" s="26"/>
      <c r="AT8" s="25"/>
      <c r="AU8" s="26"/>
    </row>
    <row r="9" spans="1:98" ht="15" customHeight="1" x14ac:dyDescent="0.2">
      <c r="A9" s="390" t="s">
        <v>8</v>
      </c>
      <c r="B9" s="390"/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390"/>
      <c r="N9" s="390"/>
      <c r="O9" s="390"/>
      <c r="P9" s="390"/>
      <c r="Q9" s="390"/>
      <c r="R9" s="390"/>
      <c r="S9" s="390"/>
      <c r="T9" s="390"/>
      <c r="U9" s="390"/>
      <c r="V9" s="390"/>
      <c r="W9" s="390"/>
      <c r="X9" s="390"/>
      <c r="Y9" s="390"/>
      <c r="Z9" s="390"/>
      <c r="AA9" s="390"/>
      <c r="AB9" s="390"/>
      <c r="AC9" s="390"/>
      <c r="AD9" s="390"/>
      <c r="AE9" s="390"/>
      <c r="AF9" s="390"/>
      <c r="AG9" s="390"/>
      <c r="AH9" s="390"/>
      <c r="AI9" s="390"/>
      <c r="AJ9" s="390"/>
      <c r="AK9" s="390"/>
      <c r="AL9" s="390"/>
      <c r="AM9" s="390"/>
      <c r="AN9" s="386" t="s">
        <v>9</v>
      </c>
      <c r="AO9" s="386"/>
      <c r="AP9" s="386"/>
      <c r="AQ9" s="386"/>
      <c r="AR9" s="386"/>
      <c r="AS9" s="386"/>
      <c r="AT9" s="386"/>
      <c r="AU9" s="386"/>
      <c r="AV9" s="386"/>
      <c r="AW9" s="386"/>
      <c r="AX9" s="386"/>
      <c r="AY9" s="386"/>
      <c r="AZ9" s="386"/>
      <c r="BA9" s="386"/>
      <c r="BB9" s="386"/>
      <c r="BC9" s="386"/>
      <c r="BD9" s="386"/>
      <c r="BE9" s="386"/>
      <c r="BF9" s="387" t="s">
        <v>10</v>
      </c>
      <c r="BG9" s="388"/>
      <c r="BH9" s="388"/>
      <c r="BI9" s="388"/>
      <c r="BJ9" s="388"/>
      <c r="BK9" s="388"/>
      <c r="BL9" s="388"/>
      <c r="BM9" s="388"/>
      <c r="BN9" s="388"/>
      <c r="BO9" s="388"/>
      <c r="BP9" s="388"/>
      <c r="BQ9" s="388"/>
      <c r="BR9" s="388"/>
      <c r="BS9" s="388"/>
      <c r="BT9" s="388"/>
      <c r="BU9" s="388"/>
      <c r="BV9" s="388"/>
      <c r="BW9" s="388"/>
      <c r="BX9" s="388"/>
      <c r="BY9" s="388"/>
      <c r="BZ9" s="388"/>
      <c r="CA9" s="388"/>
      <c r="CB9" s="388"/>
      <c r="CC9" s="389"/>
      <c r="CK9" s="43"/>
    </row>
    <row r="10" spans="1:98" ht="15" customHeight="1" x14ac:dyDescent="0.2">
      <c r="A10" s="390" t="s">
        <v>11</v>
      </c>
      <c r="B10" s="390"/>
      <c r="C10" s="390"/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0"/>
      <c r="Y10" s="390"/>
      <c r="Z10" s="390"/>
      <c r="AA10" s="390"/>
      <c r="AB10" s="390"/>
      <c r="AC10" s="390"/>
      <c r="AD10" s="390"/>
      <c r="AE10" s="390"/>
      <c r="AF10" s="390"/>
      <c r="AG10" s="390"/>
      <c r="AH10" s="390"/>
      <c r="AI10" s="390"/>
      <c r="AJ10" s="390"/>
      <c r="AK10" s="390"/>
      <c r="AL10" s="390"/>
      <c r="AM10" s="390"/>
      <c r="AN10" s="391" t="s">
        <v>12</v>
      </c>
      <c r="AO10" s="392"/>
      <c r="AP10" s="203" t="s">
        <v>13</v>
      </c>
      <c r="AQ10" s="204"/>
      <c r="AR10" s="203"/>
      <c r="AS10" s="204"/>
      <c r="AT10" s="203"/>
      <c r="AU10" s="205"/>
      <c r="AV10" s="355" t="s">
        <v>14</v>
      </c>
      <c r="AW10" s="355"/>
      <c r="AX10" s="355"/>
      <c r="AY10" s="355"/>
      <c r="AZ10" s="397" t="s">
        <v>15</v>
      </c>
      <c r="BA10" s="397"/>
      <c r="BB10" s="397"/>
      <c r="BC10" s="397"/>
      <c r="BD10" s="398" t="s">
        <v>16</v>
      </c>
      <c r="BE10" s="399"/>
      <c r="BF10" s="404" t="s">
        <v>17</v>
      </c>
      <c r="BG10" s="405"/>
      <c r="BH10" s="406" t="s">
        <v>18</v>
      </c>
      <c r="BI10" s="407"/>
      <c r="BJ10" s="407"/>
      <c r="BK10" s="407"/>
      <c r="BL10" s="407"/>
      <c r="BM10" s="408"/>
      <c r="BN10" s="409" t="s">
        <v>19</v>
      </c>
      <c r="BO10" s="410"/>
      <c r="BP10" s="410"/>
      <c r="BQ10" s="410"/>
      <c r="BR10" s="410"/>
      <c r="BS10" s="411"/>
      <c r="BT10" s="409" t="s">
        <v>20</v>
      </c>
      <c r="BU10" s="410"/>
      <c r="BV10" s="410"/>
      <c r="BW10" s="410"/>
      <c r="BX10" s="410"/>
      <c r="BY10" s="410"/>
      <c r="BZ10" s="410"/>
      <c r="CA10" s="411"/>
      <c r="CB10" s="412" t="s">
        <v>21</v>
      </c>
      <c r="CC10" s="413"/>
      <c r="CD10" s="358" t="s">
        <v>22</v>
      </c>
      <c r="CE10" s="361" t="s">
        <v>23</v>
      </c>
      <c r="CF10" s="361"/>
      <c r="CG10" s="361"/>
      <c r="CH10" s="361"/>
      <c r="CI10" s="361"/>
      <c r="CM10" s="362" t="s">
        <v>24</v>
      </c>
      <c r="CN10" s="362"/>
      <c r="CO10" s="362"/>
      <c r="CP10" s="363" t="s">
        <v>25</v>
      </c>
      <c r="CQ10" s="363"/>
      <c r="CR10" s="363"/>
      <c r="CS10" s="363"/>
    </row>
    <row r="11" spans="1:98" ht="12" customHeight="1" x14ac:dyDescent="0.2">
      <c r="B11" s="206"/>
      <c r="C11" s="207"/>
      <c r="D11" s="208"/>
      <c r="E11" s="208"/>
      <c r="F11" s="208"/>
      <c r="G11" s="208"/>
      <c r="H11" s="209"/>
      <c r="I11" s="208"/>
      <c r="J11" s="208"/>
      <c r="K11" s="208"/>
      <c r="L11" s="208"/>
      <c r="M11" s="209"/>
      <c r="N11" s="210"/>
      <c r="O11" s="210"/>
      <c r="P11" s="210"/>
      <c r="Q11" s="210"/>
      <c r="R11" s="211"/>
      <c r="S11" s="208"/>
      <c r="T11" s="208"/>
      <c r="U11" s="208"/>
      <c r="V11" s="208"/>
      <c r="W11" s="209"/>
      <c r="X11" s="210"/>
      <c r="Y11" s="210"/>
      <c r="Z11" s="210"/>
      <c r="AA11" s="212"/>
      <c r="AB11" s="212"/>
      <c r="AC11" s="212"/>
      <c r="AD11" s="212"/>
      <c r="AE11" s="212"/>
      <c r="AF11" s="212"/>
      <c r="AG11" s="212"/>
      <c r="AH11" s="213"/>
      <c r="AI11" s="214"/>
      <c r="AJ11" s="214"/>
      <c r="AK11" s="214"/>
      <c r="AL11" s="214"/>
      <c r="AM11" s="215"/>
      <c r="AN11" s="393"/>
      <c r="AO11" s="394"/>
      <c r="AP11" s="364"/>
      <c r="AQ11" s="365"/>
      <c r="AR11" s="368"/>
      <c r="AS11" s="365"/>
      <c r="AT11" s="368"/>
      <c r="AU11" s="364"/>
      <c r="AV11" s="47"/>
      <c r="AW11" s="47"/>
      <c r="AX11" s="45"/>
      <c r="AY11" s="45"/>
      <c r="AZ11" s="46"/>
      <c r="BA11" s="46"/>
      <c r="BB11" s="127"/>
      <c r="BC11" s="44"/>
      <c r="BD11" s="400"/>
      <c r="BE11" s="401"/>
      <c r="BF11" s="371"/>
      <c r="BG11" s="372"/>
      <c r="BH11" s="333"/>
      <c r="BI11" s="334"/>
      <c r="BJ11" s="333"/>
      <c r="BK11" s="334"/>
      <c r="BL11" s="333"/>
      <c r="BM11" s="334"/>
      <c r="BN11" s="333"/>
      <c r="BO11" s="334"/>
      <c r="BP11" s="333"/>
      <c r="BQ11" s="334"/>
      <c r="BR11" s="333"/>
      <c r="BS11" s="334"/>
      <c r="BT11" s="333"/>
      <c r="BU11" s="334"/>
      <c r="BV11" s="333"/>
      <c r="BW11" s="334"/>
      <c r="BX11" s="333"/>
      <c r="BY11" s="334"/>
      <c r="BZ11" s="333"/>
      <c r="CA11" s="334"/>
      <c r="CB11" s="414"/>
      <c r="CC11" s="415"/>
      <c r="CD11" s="359"/>
      <c r="CE11" s="128"/>
      <c r="CF11" s="128"/>
      <c r="CG11" s="128"/>
      <c r="CH11" s="128"/>
      <c r="CI11" s="128"/>
      <c r="CM11" s="362"/>
      <c r="CN11" s="362"/>
      <c r="CO11" s="362"/>
      <c r="CP11" s="363"/>
      <c r="CQ11" s="363"/>
      <c r="CR11" s="363"/>
      <c r="CS11" s="363"/>
    </row>
    <row r="12" spans="1:98" s="23" customFormat="1" ht="18" customHeight="1" x14ac:dyDescent="0.2">
      <c r="A12" s="341" t="s">
        <v>26</v>
      </c>
      <c r="B12" s="341" t="s">
        <v>27</v>
      </c>
      <c r="C12" s="419" t="s">
        <v>28</v>
      </c>
      <c r="D12" s="312" t="s">
        <v>29</v>
      </c>
      <c r="E12" s="312"/>
      <c r="F12" s="312"/>
      <c r="G12" s="312"/>
      <c r="H12" s="312"/>
      <c r="I12" s="312"/>
      <c r="J12" s="312"/>
      <c r="K12" s="312"/>
      <c r="L12" s="312"/>
      <c r="M12" s="312"/>
      <c r="N12" s="312" t="s">
        <v>30</v>
      </c>
      <c r="O12" s="312"/>
      <c r="P12" s="312"/>
      <c r="Q12" s="312"/>
      <c r="R12" s="312"/>
      <c r="S12" s="312"/>
      <c r="T12" s="312"/>
      <c r="U12" s="312"/>
      <c r="V12" s="312"/>
      <c r="W12" s="312"/>
      <c r="X12" s="312" t="s">
        <v>31</v>
      </c>
      <c r="Y12" s="312"/>
      <c r="Z12" s="312"/>
      <c r="AA12" s="312"/>
      <c r="AB12" s="312"/>
      <c r="AC12" s="312"/>
      <c r="AD12" s="312"/>
      <c r="AE12" s="312"/>
      <c r="AF12" s="312"/>
      <c r="AG12" s="312"/>
      <c r="AH12" s="356" t="s">
        <v>32</v>
      </c>
      <c r="AI12" s="341" t="s">
        <v>33</v>
      </c>
      <c r="AJ12" s="341"/>
      <c r="AK12" s="341"/>
      <c r="AL12" s="341"/>
      <c r="AM12" s="352" t="s">
        <v>34</v>
      </c>
      <c r="AN12" s="395"/>
      <c r="AO12" s="396"/>
      <c r="AP12" s="366"/>
      <c r="AQ12" s="367"/>
      <c r="AR12" s="369"/>
      <c r="AS12" s="367"/>
      <c r="AT12" s="369"/>
      <c r="AU12" s="370"/>
      <c r="AV12" s="353" t="s">
        <v>35</v>
      </c>
      <c r="AW12" s="354"/>
      <c r="AX12" s="355" t="s">
        <v>36</v>
      </c>
      <c r="AY12" s="355"/>
      <c r="AZ12" s="355" t="s">
        <v>37</v>
      </c>
      <c r="BA12" s="355"/>
      <c r="BB12" s="375" t="s">
        <v>38</v>
      </c>
      <c r="BC12" s="376"/>
      <c r="BD12" s="400"/>
      <c r="BE12" s="401"/>
      <c r="BF12" s="373"/>
      <c r="BG12" s="374"/>
      <c r="BH12" s="335"/>
      <c r="BI12" s="336"/>
      <c r="BJ12" s="335"/>
      <c r="BK12" s="336"/>
      <c r="BL12" s="335"/>
      <c r="BM12" s="336"/>
      <c r="BN12" s="335"/>
      <c r="BO12" s="336"/>
      <c r="BP12" s="335"/>
      <c r="BQ12" s="336"/>
      <c r="BR12" s="335"/>
      <c r="BS12" s="336"/>
      <c r="BT12" s="335"/>
      <c r="BU12" s="336"/>
      <c r="BV12" s="335"/>
      <c r="BW12" s="336"/>
      <c r="BX12" s="335"/>
      <c r="BY12" s="336"/>
      <c r="BZ12" s="335"/>
      <c r="CA12" s="336"/>
      <c r="CB12" s="416"/>
      <c r="CC12" s="417"/>
      <c r="CD12" s="360"/>
      <c r="CE12" s="378" t="s">
        <v>39</v>
      </c>
      <c r="CF12" s="380" t="s">
        <v>40</v>
      </c>
      <c r="CG12" s="378" t="s">
        <v>41</v>
      </c>
      <c r="CH12" s="380" t="s">
        <v>40</v>
      </c>
      <c r="CI12" s="382" t="s">
        <v>42</v>
      </c>
      <c r="CJ12" s="384" t="s">
        <v>16</v>
      </c>
      <c r="CK12" s="362"/>
      <c r="CL12" s="385"/>
      <c r="CM12" s="362"/>
      <c r="CN12" s="362"/>
      <c r="CO12" s="362"/>
      <c r="CP12" s="363"/>
      <c r="CQ12" s="363"/>
      <c r="CR12" s="363"/>
      <c r="CS12" s="363"/>
      <c r="CT12" s="34"/>
    </row>
    <row r="13" spans="1:98" s="23" customFormat="1" ht="18" customHeight="1" x14ac:dyDescent="0.2">
      <c r="A13" s="341"/>
      <c r="B13" s="341"/>
      <c r="C13" s="420"/>
      <c r="D13" s="418" t="s">
        <v>43</v>
      </c>
      <c r="E13" s="418"/>
      <c r="F13" s="418"/>
      <c r="G13" s="418"/>
      <c r="H13" s="352" t="s">
        <v>34</v>
      </c>
      <c r="I13" s="418" t="s">
        <v>44</v>
      </c>
      <c r="J13" s="418"/>
      <c r="K13" s="418"/>
      <c r="L13" s="418"/>
      <c r="M13" s="352" t="s">
        <v>34</v>
      </c>
      <c r="N13" s="351" t="s">
        <v>45</v>
      </c>
      <c r="O13" s="351"/>
      <c r="P13" s="351"/>
      <c r="Q13" s="351"/>
      <c r="R13" s="352" t="s">
        <v>34</v>
      </c>
      <c r="S13" s="351" t="s">
        <v>46</v>
      </c>
      <c r="T13" s="351"/>
      <c r="U13" s="351"/>
      <c r="V13" s="351"/>
      <c r="W13" s="352" t="s">
        <v>34</v>
      </c>
      <c r="X13" s="357" t="s">
        <v>47</v>
      </c>
      <c r="Y13" s="357"/>
      <c r="Z13" s="357"/>
      <c r="AA13" s="357"/>
      <c r="AB13" s="352" t="s">
        <v>34</v>
      </c>
      <c r="AC13" s="357" t="s">
        <v>48</v>
      </c>
      <c r="AD13" s="357"/>
      <c r="AE13" s="357"/>
      <c r="AF13" s="357"/>
      <c r="AG13" s="352" t="s">
        <v>34</v>
      </c>
      <c r="AH13" s="356"/>
      <c r="AI13" s="341"/>
      <c r="AJ13" s="341"/>
      <c r="AK13" s="341"/>
      <c r="AL13" s="341"/>
      <c r="AM13" s="352"/>
      <c r="AN13" s="48" t="s">
        <v>49</v>
      </c>
      <c r="AO13" s="51" t="s">
        <v>49</v>
      </c>
      <c r="AP13" s="48">
        <v>90</v>
      </c>
      <c r="AQ13" s="51"/>
      <c r="AR13" s="48">
        <v>90</v>
      </c>
      <c r="AS13" s="51"/>
      <c r="AT13" s="48">
        <v>30</v>
      </c>
      <c r="AU13" s="51"/>
      <c r="AV13" s="343" t="s">
        <v>50</v>
      </c>
      <c r="AW13" s="344"/>
      <c r="AX13" s="344"/>
      <c r="AY13" s="344"/>
      <c r="AZ13" s="45" t="s">
        <v>51</v>
      </c>
      <c r="BA13" s="57"/>
      <c r="BB13" s="45" t="s">
        <v>52</v>
      </c>
      <c r="BC13" s="58"/>
      <c r="BD13" s="402"/>
      <c r="BE13" s="403"/>
      <c r="BF13" s="53">
        <v>90</v>
      </c>
      <c r="BG13" s="54">
        <v>12</v>
      </c>
      <c r="BH13" s="53">
        <v>90</v>
      </c>
      <c r="BI13" s="54">
        <v>12</v>
      </c>
      <c r="BJ13" s="53">
        <v>90</v>
      </c>
      <c r="BK13" s="54">
        <v>12</v>
      </c>
      <c r="BL13" s="53">
        <v>30</v>
      </c>
      <c r="BM13" s="54">
        <v>3</v>
      </c>
      <c r="BN13" s="53">
        <v>800</v>
      </c>
      <c r="BO13" s="54">
        <v>50</v>
      </c>
      <c r="BP13" s="53">
        <v>240</v>
      </c>
      <c r="BQ13" s="54">
        <v>30</v>
      </c>
      <c r="BR13" s="53">
        <v>120</v>
      </c>
      <c r="BS13" s="55">
        <v>4</v>
      </c>
      <c r="BT13" s="59">
        <v>15</v>
      </c>
      <c r="BU13" s="55">
        <v>1</v>
      </c>
      <c r="BV13" s="60">
        <v>30</v>
      </c>
      <c r="BW13" s="55">
        <v>2</v>
      </c>
      <c r="BX13" s="59">
        <v>15</v>
      </c>
      <c r="BY13" s="54">
        <v>1</v>
      </c>
      <c r="BZ13" s="61">
        <v>30</v>
      </c>
      <c r="CA13" s="54">
        <v>2</v>
      </c>
      <c r="CB13" s="61">
        <v>120</v>
      </c>
      <c r="CC13" s="54">
        <v>13</v>
      </c>
      <c r="CD13" s="134"/>
      <c r="CE13" s="379"/>
      <c r="CF13" s="381"/>
      <c r="CG13" s="379"/>
      <c r="CH13" s="381"/>
      <c r="CI13" s="383"/>
      <c r="CJ13" s="384"/>
      <c r="CK13" s="362"/>
      <c r="CL13" s="385"/>
      <c r="CM13" s="362"/>
      <c r="CN13" s="362"/>
      <c r="CO13" s="362"/>
      <c r="CP13" s="343" t="s">
        <v>53</v>
      </c>
      <c r="CQ13" s="377"/>
      <c r="CR13" s="343" t="s">
        <v>54</v>
      </c>
      <c r="CS13" s="377"/>
    </row>
    <row r="14" spans="1:98" s="23" customFormat="1" ht="18" customHeight="1" x14ac:dyDescent="0.2">
      <c r="A14" s="341"/>
      <c r="B14" s="341"/>
      <c r="C14" s="421"/>
      <c r="D14" s="131" t="s">
        <v>55</v>
      </c>
      <c r="E14" s="131" t="s">
        <v>56</v>
      </c>
      <c r="F14" s="131" t="s">
        <v>57</v>
      </c>
      <c r="G14" s="131" t="s">
        <v>58</v>
      </c>
      <c r="H14" s="352"/>
      <c r="I14" s="131" t="s">
        <v>55</v>
      </c>
      <c r="J14" s="131" t="s">
        <v>56</v>
      </c>
      <c r="K14" s="131" t="s">
        <v>57</v>
      </c>
      <c r="L14" s="131" t="s">
        <v>58</v>
      </c>
      <c r="M14" s="352"/>
      <c r="N14" s="132" t="s">
        <v>55</v>
      </c>
      <c r="O14" s="132" t="s">
        <v>56</v>
      </c>
      <c r="P14" s="132" t="s">
        <v>57</v>
      </c>
      <c r="Q14" s="132" t="s">
        <v>58</v>
      </c>
      <c r="R14" s="352"/>
      <c r="S14" s="132" t="s">
        <v>55</v>
      </c>
      <c r="T14" s="132" t="s">
        <v>56</v>
      </c>
      <c r="U14" s="132" t="s">
        <v>57</v>
      </c>
      <c r="V14" s="132" t="s">
        <v>58</v>
      </c>
      <c r="W14" s="352"/>
      <c r="X14" s="133" t="s">
        <v>55</v>
      </c>
      <c r="Y14" s="133" t="s">
        <v>56</v>
      </c>
      <c r="Z14" s="133" t="s">
        <v>57</v>
      </c>
      <c r="AA14" s="133" t="s">
        <v>58</v>
      </c>
      <c r="AB14" s="352"/>
      <c r="AC14" s="133" t="s">
        <v>55</v>
      </c>
      <c r="AD14" s="133" t="s">
        <v>56</v>
      </c>
      <c r="AE14" s="133" t="s">
        <v>57</v>
      </c>
      <c r="AF14" s="133" t="s">
        <v>58</v>
      </c>
      <c r="AG14" s="352"/>
      <c r="AH14" s="356"/>
      <c r="AI14" s="48" t="s">
        <v>59</v>
      </c>
      <c r="AJ14" s="48" t="s">
        <v>60</v>
      </c>
      <c r="AK14" s="48" t="s">
        <v>57</v>
      </c>
      <c r="AL14" s="48" t="s">
        <v>58</v>
      </c>
      <c r="AM14" s="352"/>
      <c r="AN14" s="56">
        <f t="shared" ref="AN14:BC14" si="0">AN15+AN45+AN73</f>
        <v>0</v>
      </c>
      <c r="AO14" s="62">
        <f t="shared" si="0"/>
        <v>0</v>
      </c>
      <c r="AP14" s="56">
        <f t="shared" si="0"/>
        <v>80</v>
      </c>
      <c r="AQ14" s="62">
        <f t="shared" si="0"/>
        <v>11</v>
      </c>
      <c r="AR14" s="56">
        <f t="shared" si="0"/>
        <v>88</v>
      </c>
      <c r="AS14" s="62">
        <f t="shared" si="0"/>
        <v>13</v>
      </c>
      <c r="AT14" s="56">
        <f t="shared" si="0"/>
        <v>30</v>
      </c>
      <c r="AU14" s="62">
        <f t="shared" si="0"/>
        <v>3</v>
      </c>
      <c r="AV14" s="56">
        <f t="shared" si="0"/>
        <v>48</v>
      </c>
      <c r="AW14" s="63">
        <f t="shared" si="0"/>
        <v>7</v>
      </c>
      <c r="AX14" s="56">
        <f t="shared" si="0"/>
        <v>8</v>
      </c>
      <c r="AY14" s="62">
        <f t="shared" si="0"/>
        <v>1</v>
      </c>
      <c r="AZ14" s="56">
        <f t="shared" si="0"/>
        <v>0</v>
      </c>
      <c r="BA14" s="62">
        <f t="shared" si="0"/>
        <v>0</v>
      </c>
      <c r="BB14" s="56">
        <f t="shared" si="0"/>
        <v>0</v>
      </c>
      <c r="BC14" s="51">
        <f t="shared" si="0"/>
        <v>0</v>
      </c>
      <c r="BD14" s="135" t="s">
        <v>61</v>
      </c>
      <c r="BE14" s="136" t="s">
        <v>62</v>
      </c>
      <c r="BF14" s="64">
        <f t="shared" ref="BF14:CC14" si="1">BF15+BF45+BF73</f>
        <v>72</v>
      </c>
      <c r="BG14" s="65">
        <f t="shared" si="1"/>
        <v>12</v>
      </c>
      <c r="BH14" s="64">
        <f t="shared" si="1"/>
        <v>80</v>
      </c>
      <c r="BI14" s="65">
        <f t="shared" si="1"/>
        <v>11</v>
      </c>
      <c r="BJ14" s="64">
        <f t="shared" si="1"/>
        <v>112</v>
      </c>
      <c r="BK14" s="65">
        <f t="shared" si="1"/>
        <v>16</v>
      </c>
      <c r="BL14" s="64">
        <f t="shared" si="1"/>
        <v>0</v>
      </c>
      <c r="BM14" s="65">
        <f t="shared" si="1"/>
        <v>0</v>
      </c>
      <c r="BN14" s="64">
        <f t="shared" si="1"/>
        <v>272</v>
      </c>
      <c r="BO14" s="65">
        <f t="shared" si="1"/>
        <v>43</v>
      </c>
      <c r="BP14" s="64">
        <f t="shared" si="1"/>
        <v>77</v>
      </c>
      <c r="BQ14" s="65">
        <f t="shared" si="1"/>
        <v>11</v>
      </c>
      <c r="BR14" s="64">
        <f t="shared" si="1"/>
        <v>120</v>
      </c>
      <c r="BS14" s="65">
        <f t="shared" si="1"/>
        <v>5</v>
      </c>
      <c r="BT14" s="64">
        <f t="shared" si="1"/>
        <v>8</v>
      </c>
      <c r="BU14" s="65">
        <f t="shared" si="1"/>
        <v>1</v>
      </c>
      <c r="BV14" s="64">
        <f t="shared" si="1"/>
        <v>24</v>
      </c>
      <c r="BW14" s="65">
        <f t="shared" si="1"/>
        <v>3</v>
      </c>
      <c r="BX14" s="66">
        <f t="shared" si="1"/>
        <v>8</v>
      </c>
      <c r="BY14" s="65">
        <f t="shared" si="1"/>
        <v>1</v>
      </c>
      <c r="BZ14" s="64">
        <f t="shared" si="1"/>
        <v>16</v>
      </c>
      <c r="CA14" s="65">
        <f t="shared" si="1"/>
        <v>2</v>
      </c>
      <c r="CB14" s="64">
        <f t="shared" si="1"/>
        <v>48</v>
      </c>
      <c r="CC14" s="65">
        <f t="shared" si="1"/>
        <v>16</v>
      </c>
      <c r="CD14" s="137">
        <f>CD73+CD45+CD15</f>
        <v>130</v>
      </c>
      <c r="CE14" s="67">
        <f>AH80/25</f>
        <v>50.52</v>
      </c>
      <c r="CF14" s="68">
        <f>CE14*100/180</f>
        <v>28.066666666666666</v>
      </c>
      <c r="CG14" s="29">
        <f>CD14/25</f>
        <v>5.2</v>
      </c>
      <c r="CH14" s="37">
        <f>CG14*100/180</f>
        <v>2.8888888888888888</v>
      </c>
      <c r="CI14" s="29">
        <f>CF14+CH14</f>
        <v>30.955555555555556</v>
      </c>
      <c r="CJ14" s="138" t="s">
        <v>63</v>
      </c>
      <c r="CK14" s="139" t="s">
        <v>34</v>
      </c>
      <c r="CL14" s="139" t="s">
        <v>64</v>
      </c>
      <c r="CM14" s="138" t="s">
        <v>63</v>
      </c>
      <c r="CN14" s="140" t="s">
        <v>34</v>
      </c>
      <c r="CO14" s="141" t="s">
        <v>64</v>
      </c>
      <c r="CP14" s="51" t="s">
        <v>34</v>
      </c>
      <c r="CQ14" s="51" t="s">
        <v>64</v>
      </c>
      <c r="CR14" s="51" t="s">
        <v>34</v>
      </c>
      <c r="CS14" s="51" t="s">
        <v>40</v>
      </c>
    </row>
    <row r="15" spans="1:98" s="118" customFormat="1" ht="18" customHeight="1" x14ac:dyDescent="0.2">
      <c r="A15" s="337" t="s">
        <v>65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337"/>
      <c r="Y15" s="337"/>
      <c r="Z15" s="337"/>
      <c r="AA15" s="337"/>
      <c r="AB15" s="337"/>
      <c r="AC15" s="337"/>
      <c r="AD15" s="337"/>
      <c r="AE15" s="337"/>
      <c r="AF15" s="337"/>
      <c r="AG15" s="337"/>
      <c r="AH15" s="70">
        <f t="shared" ref="AH15:BM15" si="2">SUM(AH16:AH17,AH19:AH21,AH23:AH29,AH31:AH44)</f>
        <v>576</v>
      </c>
      <c r="AI15" s="70">
        <f t="shared" si="2"/>
        <v>196</v>
      </c>
      <c r="AJ15" s="70">
        <f t="shared" si="2"/>
        <v>318</v>
      </c>
      <c r="AK15" s="70">
        <f t="shared" si="2"/>
        <v>32</v>
      </c>
      <c r="AL15" s="70">
        <f t="shared" si="2"/>
        <v>30</v>
      </c>
      <c r="AM15" s="69">
        <f t="shared" si="2"/>
        <v>80</v>
      </c>
      <c r="AN15" s="70">
        <f t="shared" si="2"/>
        <v>0</v>
      </c>
      <c r="AO15" s="71">
        <f t="shared" si="2"/>
        <v>0</v>
      </c>
      <c r="AP15" s="70">
        <f t="shared" si="2"/>
        <v>80</v>
      </c>
      <c r="AQ15" s="71">
        <f t="shared" si="2"/>
        <v>11</v>
      </c>
      <c r="AR15" s="70">
        <f t="shared" si="2"/>
        <v>88</v>
      </c>
      <c r="AS15" s="71">
        <f t="shared" si="2"/>
        <v>13</v>
      </c>
      <c r="AT15" s="70">
        <f t="shared" si="2"/>
        <v>30</v>
      </c>
      <c r="AU15" s="71">
        <f t="shared" si="2"/>
        <v>3</v>
      </c>
      <c r="AV15" s="70">
        <f t="shared" si="2"/>
        <v>48</v>
      </c>
      <c r="AW15" s="72">
        <f t="shared" si="2"/>
        <v>7</v>
      </c>
      <c r="AX15" s="70">
        <f t="shared" si="2"/>
        <v>8</v>
      </c>
      <c r="AY15" s="71">
        <f t="shared" si="2"/>
        <v>1</v>
      </c>
      <c r="AZ15" s="69">
        <f t="shared" si="2"/>
        <v>0</v>
      </c>
      <c r="BA15" s="71">
        <f t="shared" si="2"/>
        <v>0</v>
      </c>
      <c r="BB15" s="69">
        <f t="shared" si="2"/>
        <v>0</v>
      </c>
      <c r="BC15" s="71">
        <f t="shared" si="2"/>
        <v>0</v>
      </c>
      <c r="BD15" s="71">
        <f t="shared" si="2"/>
        <v>24</v>
      </c>
      <c r="BE15" s="73">
        <f t="shared" si="2"/>
        <v>13.333333333333332</v>
      </c>
      <c r="BF15" s="70">
        <f t="shared" si="2"/>
        <v>72</v>
      </c>
      <c r="BG15" s="71">
        <f t="shared" si="2"/>
        <v>12</v>
      </c>
      <c r="BH15" s="70">
        <f t="shared" si="2"/>
        <v>80</v>
      </c>
      <c r="BI15" s="71">
        <f t="shared" si="2"/>
        <v>11</v>
      </c>
      <c r="BJ15" s="70">
        <f t="shared" si="2"/>
        <v>112</v>
      </c>
      <c r="BK15" s="71">
        <f t="shared" si="2"/>
        <v>16</v>
      </c>
      <c r="BL15" s="70">
        <f t="shared" si="2"/>
        <v>0</v>
      </c>
      <c r="BM15" s="71">
        <f t="shared" si="2"/>
        <v>0</v>
      </c>
      <c r="BN15" s="70">
        <f t="shared" ref="BN15:CH15" si="3">SUM(BN16:BN17,BN19:BN21,BN23:BN29,BN31:BN44)</f>
        <v>88</v>
      </c>
      <c r="BO15" s="71">
        <f t="shared" si="3"/>
        <v>15</v>
      </c>
      <c r="BP15" s="70">
        <f t="shared" si="3"/>
        <v>48</v>
      </c>
      <c r="BQ15" s="71">
        <f t="shared" si="3"/>
        <v>6</v>
      </c>
      <c r="BR15" s="70">
        <f t="shared" si="3"/>
        <v>0</v>
      </c>
      <c r="BS15" s="71">
        <f t="shared" si="3"/>
        <v>0</v>
      </c>
      <c r="BT15" s="70">
        <f t="shared" si="3"/>
        <v>8</v>
      </c>
      <c r="BU15" s="71">
        <f t="shared" si="3"/>
        <v>1</v>
      </c>
      <c r="BV15" s="74">
        <f t="shared" si="3"/>
        <v>24</v>
      </c>
      <c r="BW15" s="71">
        <f t="shared" si="3"/>
        <v>3</v>
      </c>
      <c r="BX15" s="75">
        <f t="shared" si="3"/>
        <v>8</v>
      </c>
      <c r="BY15" s="71">
        <f t="shared" si="3"/>
        <v>1</v>
      </c>
      <c r="BZ15" s="70">
        <f t="shared" si="3"/>
        <v>16</v>
      </c>
      <c r="CA15" s="71">
        <f t="shared" si="3"/>
        <v>2</v>
      </c>
      <c r="CB15" s="70">
        <f t="shared" si="3"/>
        <v>0</v>
      </c>
      <c r="CC15" s="71">
        <f t="shared" si="3"/>
        <v>0</v>
      </c>
      <c r="CD15" s="76">
        <f t="shared" si="3"/>
        <v>70</v>
      </c>
      <c r="CE15" s="69">
        <f t="shared" si="3"/>
        <v>22.880000000000006</v>
      </c>
      <c r="CF15" s="77">
        <f t="shared" si="3"/>
        <v>12.711111111111109</v>
      </c>
      <c r="CG15" s="71">
        <f t="shared" si="3"/>
        <v>2.6079999999999997</v>
      </c>
      <c r="CH15" s="78">
        <f t="shared" si="3"/>
        <v>5.3066666666666649</v>
      </c>
      <c r="CI15" s="78">
        <f>CH15*100/180</f>
        <v>2.9481481481481473</v>
      </c>
      <c r="CJ15" s="69">
        <f t="shared" ref="CJ15:CQ15" si="4">SUM(CJ16:CJ17,CJ19:CJ21,CJ23:CJ29,CJ31:CJ44)</f>
        <v>0</v>
      </c>
      <c r="CK15" s="69">
        <f t="shared" si="4"/>
        <v>0</v>
      </c>
      <c r="CL15" s="69">
        <f t="shared" si="4"/>
        <v>0</v>
      </c>
      <c r="CM15" s="70">
        <f t="shared" si="4"/>
        <v>214</v>
      </c>
      <c r="CN15" s="71">
        <f t="shared" si="4"/>
        <v>29</v>
      </c>
      <c r="CO15" s="142">
        <f t="shared" si="4"/>
        <v>16.111111111111111</v>
      </c>
      <c r="CP15" s="92">
        <f t="shared" si="4"/>
        <v>39.5</v>
      </c>
      <c r="CQ15" s="92">
        <f t="shared" si="4"/>
        <v>0</v>
      </c>
      <c r="CR15" s="92">
        <f>SUM(CR17:CR17,CR19:CR21,CR23:CR29,CR31:CR44)</f>
        <v>10.5</v>
      </c>
      <c r="CS15" s="92">
        <f>SUM(CS16:CS17,CS19:CS21,CS23:CS29,CS31:CS44)</f>
        <v>0</v>
      </c>
    </row>
    <row r="16" spans="1:98" s="23" customFormat="1" ht="18" customHeight="1" x14ac:dyDescent="0.2">
      <c r="A16" s="48">
        <v>1</v>
      </c>
      <c r="B16" s="143" t="s">
        <v>66</v>
      </c>
      <c r="C16" s="97" t="s">
        <v>67</v>
      </c>
      <c r="D16" s="131">
        <v>4</v>
      </c>
      <c r="E16" s="131"/>
      <c r="F16" s="131"/>
      <c r="G16" s="131"/>
      <c r="H16" s="145">
        <v>0</v>
      </c>
      <c r="I16" s="131"/>
      <c r="J16" s="131"/>
      <c r="K16" s="131"/>
      <c r="L16" s="131"/>
      <c r="M16" s="145"/>
      <c r="N16" s="132"/>
      <c r="O16" s="132"/>
      <c r="P16" s="132"/>
      <c r="Q16" s="132"/>
      <c r="R16" s="145"/>
      <c r="S16" s="132"/>
      <c r="T16" s="132"/>
      <c r="U16" s="132"/>
      <c r="V16" s="132"/>
      <c r="W16" s="145"/>
      <c r="X16" s="133"/>
      <c r="Y16" s="133"/>
      <c r="Z16" s="133"/>
      <c r="AA16" s="133"/>
      <c r="AB16" s="145"/>
      <c r="AC16" s="133"/>
      <c r="AD16" s="133"/>
      <c r="AE16" s="133"/>
      <c r="AF16" s="133"/>
      <c r="AG16" s="145"/>
      <c r="AH16" s="146">
        <f>AI16+AJ16+AK16+AL16</f>
        <v>4</v>
      </c>
      <c r="AI16" s="48">
        <f>D16+I16+N16+S16+X16+AC16</f>
        <v>4</v>
      </c>
      <c r="AJ16" s="48">
        <f>E16+J16+O16+T16+Y16+AD16</f>
        <v>0</v>
      </c>
      <c r="AK16" s="48">
        <f>F16+K16+P16+U16+Z16+AE16</f>
        <v>0</v>
      </c>
      <c r="AL16" s="48">
        <f>G16+L16+Q16+V16+AA16+AF16</f>
        <v>0</v>
      </c>
      <c r="AM16" s="147">
        <f>H16+M16+R16+W16+AB16+AG16</f>
        <v>0</v>
      </c>
      <c r="AN16" s="48"/>
      <c r="AO16" s="49"/>
      <c r="AP16" s="50"/>
      <c r="AQ16" s="51"/>
      <c r="AR16" s="48"/>
      <c r="AS16" s="51"/>
      <c r="AT16" s="48"/>
      <c r="AU16" s="49"/>
      <c r="AV16" s="80"/>
      <c r="AW16" s="52"/>
      <c r="AX16" s="48"/>
      <c r="AY16" s="49"/>
      <c r="AZ16" s="50"/>
      <c r="BA16" s="51"/>
      <c r="BB16" s="48"/>
      <c r="BC16" s="62"/>
      <c r="BD16" s="51"/>
      <c r="BE16" s="67"/>
      <c r="BF16" s="64"/>
      <c r="BG16" s="65"/>
      <c r="BH16" s="64"/>
      <c r="BI16" s="65"/>
      <c r="BJ16" s="64"/>
      <c r="BK16" s="65"/>
      <c r="BL16" s="64"/>
      <c r="BM16" s="65"/>
      <c r="BN16" s="64"/>
      <c r="BO16" s="65"/>
      <c r="BP16" s="64"/>
      <c r="BQ16" s="65"/>
      <c r="BR16" s="64"/>
      <c r="BS16" s="65"/>
      <c r="BT16" s="64"/>
      <c r="BU16" s="65"/>
      <c r="BV16" s="81"/>
      <c r="BW16" s="65"/>
      <c r="BX16" s="66"/>
      <c r="BY16" s="65"/>
      <c r="BZ16" s="64"/>
      <c r="CA16" s="65"/>
      <c r="CB16" s="64"/>
      <c r="CC16" s="65"/>
      <c r="CD16" s="50"/>
      <c r="CE16" s="51">
        <f>AM16</f>
        <v>0</v>
      </c>
      <c r="CF16" s="68"/>
      <c r="CG16" s="51">
        <f>CF16/25</f>
        <v>0</v>
      </c>
      <c r="CH16" s="68">
        <f>CG16*100/180</f>
        <v>0</v>
      </c>
      <c r="CI16" s="68">
        <f t="shared" ref="CI16:CI22" si="5">CH16*100/180</f>
        <v>0</v>
      </c>
      <c r="CJ16" s="148"/>
      <c r="CK16" s="148"/>
      <c r="CL16" s="148"/>
      <c r="CM16" s="48"/>
      <c r="CN16" s="51"/>
      <c r="CO16" s="150"/>
      <c r="CP16" s="51"/>
      <c r="CQ16" s="51"/>
      <c r="CR16" s="51"/>
      <c r="CS16" s="51"/>
    </row>
    <row r="17" spans="1:195" s="23" customFormat="1" ht="18" customHeight="1" x14ac:dyDescent="0.2">
      <c r="A17" s="48">
        <v>2</v>
      </c>
      <c r="B17" s="143" t="s">
        <v>68</v>
      </c>
      <c r="C17" s="83" t="s">
        <v>69</v>
      </c>
      <c r="D17" s="152"/>
      <c r="E17" s="131">
        <v>18</v>
      </c>
      <c r="F17" s="131"/>
      <c r="G17" s="131"/>
      <c r="H17" s="147">
        <v>2</v>
      </c>
      <c r="I17" s="131"/>
      <c r="J17" s="131">
        <v>18</v>
      </c>
      <c r="K17" s="131"/>
      <c r="L17" s="131"/>
      <c r="M17" s="147">
        <v>2</v>
      </c>
      <c r="N17" s="132"/>
      <c r="O17" s="153">
        <v>18</v>
      </c>
      <c r="P17" s="132"/>
      <c r="Q17" s="132"/>
      <c r="R17" s="154">
        <v>2</v>
      </c>
      <c r="S17" s="132"/>
      <c r="T17" s="132"/>
      <c r="U17" s="132"/>
      <c r="V17" s="132"/>
      <c r="W17" s="145"/>
      <c r="X17" s="133"/>
      <c r="Y17" s="133"/>
      <c r="Z17" s="133"/>
      <c r="AA17" s="133"/>
      <c r="AB17" s="145"/>
      <c r="AC17" s="133"/>
      <c r="AD17" s="133"/>
      <c r="AE17" s="133"/>
      <c r="AF17" s="133"/>
      <c r="AG17" s="145"/>
      <c r="AH17" s="146">
        <f t="shared" ref="AH17:AH79" si="6">AI17+AJ17+AK17+AL17</f>
        <v>54</v>
      </c>
      <c r="AI17" s="48">
        <f>D17+I17+N17+S17+X17+AC17</f>
        <v>0</v>
      </c>
      <c r="AJ17" s="48">
        <f t="shared" ref="AJ17:AM17" si="7">E17+J17+O17+T17+Y17+AD17</f>
        <v>54</v>
      </c>
      <c r="AK17" s="48">
        <f t="shared" si="7"/>
        <v>0</v>
      </c>
      <c r="AL17" s="48">
        <f t="shared" si="7"/>
        <v>0</v>
      </c>
      <c r="AM17" s="147">
        <f t="shared" si="7"/>
        <v>6</v>
      </c>
      <c r="AN17" s="48"/>
      <c r="AO17" s="49"/>
      <c r="AP17" s="50"/>
      <c r="AQ17" s="51"/>
      <c r="AR17" s="48"/>
      <c r="AS17" s="51"/>
      <c r="AT17" s="48"/>
      <c r="AU17" s="49"/>
      <c r="AV17" s="50"/>
      <c r="AW17" s="52"/>
      <c r="AX17" s="48"/>
      <c r="AY17" s="49"/>
      <c r="AZ17" s="50"/>
      <c r="BA17" s="51"/>
      <c r="BB17" s="48"/>
      <c r="BC17" s="62"/>
      <c r="BD17" s="51">
        <f>AM17</f>
        <v>6</v>
      </c>
      <c r="BE17" s="67">
        <f>BD17*100/AM80</f>
        <v>3.3333333333333335</v>
      </c>
      <c r="BF17" s="64"/>
      <c r="BG17" s="65"/>
      <c r="BH17" s="64"/>
      <c r="BI17" s="65"/>
      <c r="BJ17" s="64"/>
      <c r="BK17" s="65"/>
      <c r="BL17" s="84"/>
      <c r="BM17" s="85"/>
      <c r="BN17" s="64"/>
      <c r="BO17" s="65"/>
      <c r="BP17" s="64"/>
      <c r="BQ17" s="65"/>
      <c r="BR17" s="84"/>
      <c r="BS17" s="85"/>
      <c r="BT17" s="64"/>
      <c r="BU17" s="65"/>
      <c r="BV17" s="81"/>
      <c r="BW17" s="65"/>
      <c r="BX17" s="66"/>
      <c r="BY17" s="65"/>
      <c r="BZ17" s="64"/>
      <c r="CA17" s="65"/>
      <c r="CB17" s="64"/>
      <c r="CC17" s="65"/>
      <c r="CD17" s="34">
        <v>6</v>
      </c>
      <c r="CE17" s="51">
        <f t="shared" ref="CE17:CE22" si="8">AH17/25</f>
        <v>2.16</v>
      </c>
      <c r="CF17" s="68">
        <f>CE17*100/180</f>
        <v>1.2</v>
      </c>
      <c r="CG17" s="51">
        <f>CF17/25</f>
        <v>4.8000000000000001E-2</v>
      </c>
      <c r="CH17" s="68">
        <f>CG17*100/180</f>
        <v>2.6666666666666665E-2</v>
      </c>
      <c r="CI17" s="68">
        <f>CF17+CH17</f>
        <v>1.2266666666666666</v>
      </c>
      <c r="CJ17" s="148"/>
      <c r="CK17" s="148"/>
      <c r="CL17" s="148"/>
      <c r="CM17" s="48"/>
      <c r="CN17" s="51"/>
      <c r="CO17" s="150"/>
      <c r="CP17" s="51"/>
      <c r="CQ17" s="51"/>
      <c r="CR17" s="51">
        <f>AM17</f>
        <v>6</v>
      </c>
      <c r="CS17" s="51"/>
    </row>
    <row r="18" spans="1:195" s="156" customFormat="1" ht="18" customHeight="1" x14ac:dyDescent="0.2">
      <c r="A18" s="345" t="s">
        <v>17</v>
      </c>
      <c r="B18" s="346"/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  <c r="AE18" s="346"/>
      <c r="AF18" s="346"/>
      <c r="AG18" s="347"/>
      <c r="AH18" s="87">
        <f>SUM(AH19:AH21)</f>
        <v>64</v>
      </c>
      <c r="AI18" s="87">
        <f>SUM(AI19:AI21)</f>
        <v>32</v>
      </c>
      <c r="AJ18" s="87">
        <f t="shared" ref="AJ18:CD18" si="9">SUM(AJ19:AJ21)</f>
        <v>32</v>
      </c>
      <c r="AK18" s="87">
        <f t="shared" si="9"/>
        <v>0</v>
      </c>
      <c r="AL18" s="87">
        <f t="shared" si="9"/>
        <v>0</v>
      </c>
      <c r="AM18" s="86">
        <f t="shared" si="9"/>
        <v>11</v>
      </c>
      <c r="AN18" s="86">
        <f t="shared" si="9"/>
        <v>0</v>
      </c>
      <c r="AO18" s="86">
        <f t="shared" si="9"/>
        <v>0</v>
      </c>
      <c r="AP18" s="86">
        <f t="shared" si="9"/>
        <v>0</v>
      </c>
      <c r="AQ18" s="86">
        <f t="shared" si="9"/>
        <v>0</v>
      </c>
      <c r="AR18" s="86">
        <f t="shared" si="9"/>
        <v>0</v>
      </c>
      <c r="AS18" s="86">
        <f t="shared" si="9"/>
        <v>0</v>
      </c>
      <c r="AT18" s="86">
        <f t="shared" si="9"/>
        <v>0</v>
      </c>
      <c r="AU18" s="86">
        <f t="shared" si="9"/>
        <v>0</v>
      </c>
      <c r="AV18" s="86">
        <f t="shared" si="9"/>
        <v>0</v>
      </c>
      <c r="AW18" s="86">
        <f t="shared" si="9"/>
        <v>0</v>
      </c>
      <c r="AX18" s="86">
        <f t="shared" si="9"/>
        <v>0</v>
      </c>
      <c r="AY18" s="86">
        <f t="shared" si="9"/>
        <v>0</v>
      </c>
      <c r="AZ18" s="86">
        <f t="shared" si="9"/>
        <v>0</v>
      </c>
      <c r="BA18" s="86">
        <f t="shared" si="9"/>
        <v>0</v>
      </c>
      <c r="BB18" s="86">
        <f t="shared" si="9"/>
        <v>0</v>
      </c>
      <c r="BC18" s="86">
        <f t="shared" si="9"/>
        <v>0</v>
      </c>
      <c r="BD18" s="86">
        <f t="shared" si="9"/>
        <v>0</v>
      </c>
      <c r="BE18" s="86">
        <f t="shared" si="9"/>
        <v>0</v>
      </c>
      <c r="BF18" s="86">
        <f t="shared" si="9"/>
        <v>64</v>
      </c>
      <c r="BG18" s="86">
        <f t="shared" si="9"/>
        <v>11</v>
      </c>
      <c r="BH18" s="86">
        <f t="shared" si="9"/>
        <v>0</v>
      </c>
      <c r="BI18" s="86">
        <f t="shared" si="9"/>
        <v>0</v>
      </c>
      <c r="BJ18" s="86">
        <f t="shared" si="9"/>
        <v>0</v>
      </c>
      <c r="BK18" s="86">
        <f t="shared" si="9"/>
        <v>0</v>
      </c>
      <c r="BL18" s="86">
        <f t="shared" si="9"/>
        <v>0</v>
      </c>
      <c r="BM18" s="86">
        <f t="shared" si="9"/>
        <v>0</v>
      </c>
      <c r="BN18" s="86">
        <f t="shared" si="9"/>
        <v>0</v>
      </c>
      <c r="BO18" s="86">
        <f t="shared" si="9"/>
        <v>0</v>
      </c>
      <c r="BP18" s="86">
        <f t="shared" si="9"/>
        <v>0</v>
      </c>
      <c r="BQ18" s="86">
        <f t="shared" si="9"/>
        <v>0</v>
      </c>
      <c r="BR18" s="86">
        <f t="shared" si="9"/>
        <v>0</v>
      </c>
      <c r="BS18" s="86">
        <f t="shared" si="9"/>
        <v>0</v>
      </c>
      <c r="BT18" s="86">
        <f t="shared" si="9"/>
        <v>0</v>
      </c>
      <c r="BU18" s="86">
        <f t="shared" si="9"/>
        <v>0</v>
      </c>
      <c r="BV18" s="86">
        <f t="shared" si="9"/>
        <v>0</v>
      </c>
      <c r="BW18" s="86">
        <f t="shared" si="9"/>
        <v>0</v>
      </c>
      <c r="BX18" s="86">
        <f t="shared" si="9"/>
        <v>0</v>
      </c>
      <c r="BY18" s="86">
        <f t="shared" si="9"/>
        <v>0</v>
      </c>
      <c r="BZ18" s="86">
        <f t="shared" si="9"/>
        <v>0</v>
      </c>
      <c r="CA18" s="86">
        <f t="shared" si="9"/>
        <v>0</v>
      </c>
      <c r="CB18" s="86">
        <f t="shared" si="9"/>
        <v>0</v>
      </c>
      <c r="CC18" s="86">
        <f t="shared" si="9"/>
        <v>0</v>
      </c>
      <c r="CD18" s="87">
        <f t="shared" si="9"/>
        <v>8</v>
      </c>
      <c r="CE18" s="89">
        <f t="shared" si="8"/>
        <v>2.56</v>
      </c>
      <c r="CF18" s="90">
        <f t="shared" ref="CF18:CH78" si="10">CE18*100/180</f>
        <v>1.4222222222222223</v>
      </c>
      <c r="CG18" s="90">
        <f t="shared" si="10"/>
        <v>0.79012345679012352</v>
      </c>
      <c r="CH18" s="90">
        <f t="shared" si="10"/>
        <v>0.43895747599451307</v>
      </c>
      <c r="CI18" s="90">
        <f t="shared" si="5"/>
        <v>0.24386526444139614</v>
      </c>
      <c r="CJ18" s="216"/>
      <c r="CK18" s="216"/>
      <c r="CL18" s="216"/>
      <c r="CM18" s="165"/>
      <c r="CN18" s="89"/>
      <c r="CO18" s="155"/>
      <c r="CP18" s="155"/>
      <c r="CQ18" s="155"/>
      <c r="CR18" s="155"/>
      <c r="CS18" s="90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</row>
    <row r="19" spans="1:195" s="23" customFormat="1" ht="18" customHeight="1" x14ac:dyDescent="0.2">
      <c r="A19" s="48">
        <v>1</v>
      </c>
      <c r="B19" s="130" t="s">
        <v>70</v>
      </c>
      <c r="C19" s="97" t="s">
        <v>71</v>
      </c>
      <c r="D19" s="131">
        <v>8</v>
      </c>
      <c r="E19" s="131">
        <v>8</v>
      </c>
      <c r="F19" s="131"/>
      <c r="G19" s="131"/>
      <c r="H19" s="147">
        <v>3</v>
      </c>
      <c r="I19" s="157">
        <v>8</v>
      </c>
      <c r="J19" s="131">
        <v>8</v>
      </c>
      <c r="K19" s="131"/>
      <c r="L19" s="131"/>
      <c r="M19" s="147">
        <v>3</v>
      </c>
      <c r="N19" s="132"/>
      <c r="O19" s="132"/>
      <c r="P19" s="132"/>
      <c r="Q19" s="132"/>
      <c r="R19" s="145"/>
      <c r="S19" s="132"/>
      <c r="T19" s="132"/>
      <c r="U19" s="132"/>
      <c r="V19" s="132"/>
      <c r="W19" s="145"/>
      <c r="X19" s="133"/>
      <c r="Y19" s="133"/>
      <c r="Z19" s="133"/>
      <c r="AA19" s="133"/>
      <c r="AB19" s="145"/>
      <c r="AC19" s="133"/>
      <c r="AD19" s="133"/>
      <c r="AE19" s="133"/>
      <c r="AF19" s="133"/>
      <c r="AG19" s="145"/>
      <c r="AH19" s="146">
        <f>AI19+AJ19+AK19+AL19</f>
        <v>32</v>
      </c>
      <c r="AI19" s="48">
        <f t="shared" ref="AI19:AM21" si="11">D19+I19+N19+S19+X19+AC19</f>
        <v>16</v>
      </c>
      <c r="AJ19" s="48">
        <f t="shared" si="11"/>
        <v>16</v>
      </c>
      <c r="AK19" s="48">
        <f t="shared" si="11"/>
        <v>0</v>
      </c>
      <c r="AL19" s="48">
        <f t="shared" si="11"/>
        <v>0</v>
      </c>
      <c r="AM19" s="147">
        <f t="shared" si="11"/>
        <v>6</v>
      </c>
      <c r="AN19" s="48"/>
      <c r="AO19" s="49"/>
      <c r="AP19" s="50"/>
      <c r="AQ19" s="51"/>
      <c r="AR19" s="48"/>
      <c r="AS19" s="51"/>
      <c r="AT19" s="48"/>
      <c r="AU19" s="49"/>
      <c r="AV19" s="50"/>
      <c r="AW19" s="52"/>
      <c r="AX19" s="48"/>
      <c r="AY19" s="49"/>
      <c r="AZ19" s="50"/>
      <c r="BA19" s="51"/>
      <c r="BB19" s="48"/>
      <c r="BC19" s="62"/>
      <c r="BD19" s="51"/>
      <c r="BE19" s="67"/>
      <c r="BF19" s="64">
        <f>AH19</f>
        <v>32</v>
      </c>
      <c r="BG19" s="65">
        <f>AM19</f>
        <v>6</v>
      </c>
      <c r="BH19" s="64"/>
      <c r="BI19" s="65"/>
      <c r="BJ19" s="64"/>
      <c r="BK19" s="65"/>
      <c r="BL19" s="84"/>
      <c r="BM19" s="85"/>
      <c r="BN19" s="64"/>
      <c r="BO19" s="65"/>
      <c r="BP19" s="64"/>
      <c r="BQ19" s="65"/>
      <c r="BR19" s="84"/>
      <c r="BS19" s="85"/>
      <c r="BT19" s="64"/>
      <c r="BU19" s="65"/>
      <c r="BV19" s="81"/>
      <c r="BW19" s="65"/>
      <c r="BX19" s="66"/>
      <c r="BY19" s="65"/>
      <c r="BZ19" s="64"/>
      <c r="CA19" s="65"/>
      <c r="CB19" s="64"/>
      <c r="CC19" s="65"/>
      <c r="CD19" s="50">
        <v>4</v>
      </c>
      <c r="CE19" s="51">
        <f t="shared" si="8"/>
        <v>1.28</v>
      </c>
      <c r="CF19" s="68">
        <f t="shared" si="10"/>
        <v>0.71111111111111114</v>
      </c>
      <c r="CG19" s="51">
        <f>CD19/25</f>
        <v>0.16</v>
      </c>
      <c r="CH19" s="68">
        <f>CG19*100/180</f>
        <v>8.8888888888888892E-2</v>
      </c>
      <c r="CI19" s="68">
        <f>CF19+CH19</f>
        <v>0.8</v>
      </c>
      <c r="CJ19" s="148"/>
      <c r="CK19" s="148"/>
      <c r="CL19" s="148"/>
      <c r="CM19" s="48"/>
      <c r="CN19" s="51"/>
      <c r="CO19" s="150"/>
      <c r="CP19" s="51"/>
      <c r="CQ19" s="51"/>
      <c r="CR19" s="51"/>
      <c r="CS19" s="51"/>
    </row>
    <row r="20" spans="1:195" s="23" customFormat="1" ht="18" customHeight="1" x14ac:dyDescent="0.2">
      <c r="A20" s="48">
        <v>2</v>
      </c>
      <c r="B20" s="143" t="s">
        <v>72</v>
      </c>
      <c r="C20" s="97" t="s">
        <v>73</v>
      </c>
      <c r="D20" s="158">
        <v>8</v>
      </c>
      <c r="E20" s="131">
        <v>8</v>
      </c>
      <c r="F20" s="131"/>
      <c r="G20" s="152"/>
      <c r="H20" s="147">
        <v>3</v>
      </c>
      <c r="I20" s="131"/>
      <c r="J20" s="131"/>
      <c r="K20" s="131"/>
      <c r="L20" s="152"/>
      <c r="M20" s="159"/>
      <c r="N20" s="160"/>
      <c r="O20" s="160"/>
      <c r="P20" s="160"/>
      <c r="Q20" s="160"/>
      <c r="R20" s="161"/>
      <c r="S20" s="160"/>
      <c r="T20" s="160"/>
      <c r="U20" s="160"/>
      <c r="V20" s="160"/>
      <c r="W20" s="161"/>
      <c r="X20" s="162"/>
      <c r="Y20" s="162"/>
      <c r="Z20" s="162"/>
      <c r="AA20" s="133"/>
      <c r="AB20" s="145"/>
      <c r="AC20" s="133"/>
      <c r="AD20" s="133"/>
      <c r="AE20" s="133"/>
      <c r="AF20" s="133"/>
      <c r="AG20" s="145"/>
      <c r="AH20" s="146">
        <f>AI20+AJ20+AK20+AL20</f>
        <v>16</v>
      </c>
      <c r="AI20" s="48">
        <f t="shared" si="11"/>
        <v>8</v>
      </c>
      <c r="AJ20" s="48">
        <f t="shared" si="11"/>
        <v>8</v>
      </c>
      <c r="AK20" s="48">
        <f t="shared" si="11"/>
        <v>0</v>
      </c>
      <c r="AL20" s="48">
        <f t="shared" si="11"/>
        <v>0</v>
      </c>
      <c r="AM20" s="147">
        <f t="shared" si="11"/>
        <v>3</v>
      </c>
      <c r="AN20" s="48"/>
      <c r="AO20" s="49"/>
      <c r="AP20" s="50"/>
      <c r="AQ20" s="51"/>
      <c r="AR20" s="48"/>
      <c r="AS20" s="51"/>
      <c r="AT20" s="48"/>
      <c r="AU20" s="49"/>
      <c r="AV20" s="50"/>
      <c r="AW20" s="52"/>
      <c r="AX20" s="48"/>
      <c r="AY20" s="49"/>
      <c r="AZ20" s="50"/>
      <c r="BA20" s="51"/>
      <c r="BB20" s="48"/>
      <c r="BC20" s="62"/>
      <c r="BD20" s="51"/>
      <c r="BE20" s="67"/>
      <c r="BF20" s="64">
        <f t="shared" ref="BF20:BF21" si="12">AH20</f>
        <v>16</v>
      </c>
      <c r="BG20" s="65">
        <f t="shared" ref="BG20:BG21" si="13">AM20</f>
        <v>3</v>
      </c>
      <c r="BH20" s="64"/>
      <c r="BI20" s="65"/>
      <c r="BJ20" s="64"/>
      <c r="BK20" s="65"/>
      <c r="BL20" s="84"/>
      <c r="BM20" s="85"/>
      <c r="BN20" s="64"/>
      <c r="BO20" s="65"/>
      <c r="BP20" s="64"/>
      <c r="BQ20" s="65"/>
      <c r="BR20" s="84"/>
      <c r="BS20" s="85"/>
      <c r="BT20" s="64"/>
      <c r="BU20" s="65"/>
      <c r="BV20" s="81"/>
      <c r="BW20" s="65"/>
      <c r="BX20" s="66"/>
      <c r="BY20" s="65"/>
      <c r="BZ20" s="64"/>
      <c r="CA20" s="65"/>
      <c r="CB20" s="64"/>
      <c r="CC20" s="65"/>
      <c r="CD20" s="50">
        <v>4</v>
      </c>
      <c r="CE20" s="51">
        <f t="shared" si="8"/>
        <v>0.64</v>
      </c>
      <c r="CF20" s="68">
        <f t="shared" si="10"/>
        <v>0.35555555555555557</v>
      </c>
      <c r="CG20" s="51">
        <f>CD20/25</f>
        <v>0.16</v>
      </c>
      <c r="CH20" s="68">
        <f>CG20*100/180</f>
        <v>8.8888888888888892E-2</v>
      </c>
      <c r="CI20" s="68">
        <f t="shared" ref="CI20:CI21" si="14">CF20+CH20</f>
        <v>0.44444444444444448</v>
      </c>
      <c r="CJ20" s="148"/>
      <c r="CK20" s="148"/>
      <c r="CL20" s="148"/>
      <c r="CM20" s="48"/>
      <c r="CN20" s="51"/>
      <c r="CO20" s="150"/>
      <c r="CP20" s="51"/>
      <c r="CQ20" s="51"/>
      <c r="CR20" s="51"/>
      <c r="CS20" s="51"/>
    </row>
    <row r="21" spans="1:195" s="23" customFormat="1" ht="18" customHeight="1" x14ac:dyDescent="0.2">
      <c r="A21" s="48">
        <v>3</v>
      </c>
      <c r="B21" s="143" t="s">
        <v>74</v>
      </c>
      <c r="C21" s="97" t="s">
        <v>71</v>
      </c>
      <c r="D21" s="131"/>
      <c r="E21" s="131"/>
      <c r="F21" s="131"/>
      <c r="G21" s="152"/>
      <c r="H21" s="159"/>
      <c r="I21" s="131"/>
      <c r="J21" s="131"/>
      <c r="K21" s="131"/>
      <c r="L21" s="152"/>
      <c r="M21" s="159"/>
      <c r="N21" s="160"/>
      <c r="O21" s="160"/>
      <c r="P21" s="160"/>
      <c r="Q21" s="160"/>
      <c r="R21" s="161"/>
      <c r="S21" s="160"/>
      <c r="T21" s="160"/>
      <c r="U21" s="160"/>
      <c r="V21" s="160"/>
      <c r="W21" s="161"/>
      <c r="X21" s="133">
        <v>8</v>
      </c>
      <c r="Y21" s="133">
        <v>8</v>
      </c>
      <c r="Z21" s="133"/>
      <c r="AA21" s="133"/>
      <c r="AB21" s="145">
        <v>2</v>
      </c>
      <c r="AC21" s="133"/>
      <c r="AD21" s="133"/>
      <c r="AE21" s="133"/>
      <c r="AF21" s="133"/>
      <c r="AG21" s="145"/>
      <c r="AH21" s="146">
        <f>AI21+AJ21+AK21+AL21</f>
        <v>16</v>
      </c>
      <c r="AI21" s="48">
        <f t="shared" si="11"/>
        <v>8</v>
      </c>
      <c r="AJ21" s="48">
        <f t="shared" si="11"/>
        <v>8</v>
      </c>
      <c r="AK21" s="48">
        <f t="shared" si="11"/>
        <v>0</v>
      </c>
      <c r="AL21" s="48">
        <f t="shared" si="11"/>
        <v>0</v>
      </c>
      <c r="AM21" s="147">
        <f t="shared" si="11"/>
        <v>2</v>
      </c>
      <c r="AN21" s="48"/>
      <c r="AO21" s="49"/>
      <c r="AP21" s="50"/>
      <c r="AQ21" s="51"/>
      <c r="AR21" s="48"/>
      <c r="AS21" s="51"/>
      <c r="AT21" s="48"/>
      <c r="AU21" s="49"/>
      <c r="AV21" s="50"/>
      <c r="AW21" s="52"/>
      <c r="AX21" s="48"/>
      <c r="AY21" s="49"/>
      <c r="AZ21" s="50"/>
      <c r="BA21" s="51"/>
      <c r="BB21" s="48"/>
      <c r="BC21" s="62"/>
      <c r="BD21" s="51"/>
      <c r="BE21" s="67"/>
      <c r="BF21" s="64">
        <f t="shared" si="12"/>
        <v>16</v>
      </c>
      <c r="BG21" s="65">
        <f t="shared" si="13"/>
        <v>2</v>
      </c>
      <c r="BH21" s="64"/>
      <c r="BI21" s="65"/>
      <c r="BJ21" s="64"/>
      <c r="BK21" s="65"/>
      <c r="BL21" s="84"/>
      <c r="BM21" s="85"/>
      <c r="BN21" s="64"/>
      <c r="BO21" s="65"/>
      <c r="BP21" s="64"/>
      <c r="BQ21" s="65"/>
      <c r="BR21" s="84"/>
      <c r="BS21" s="85"/>
      <c r="BT21" s="64"/>
      <c r="BU21" s="65"/>
      <c r="BV21" s="81"/>
      <c r="BW21" s="65"/>
      <c r="BX21" s="66"/>
      <c r="BY21" s="65"/>
      <c r="BZ21" s="64"/>
      <c r="CA21" s="65"/>
      <c r="CB21" s="64"/>
      <c r="CC21" s="65"/>
      <c r="CD21" s="50"/>
      <c r="CE21" s="51">
        <f t="shared" si="8"/>
        <v>0.64</v>
      </c>
      <c r="CF21" s="68">
        <f t="shared" si="10"/>
        <v>0.35555555555555557</v>
      </c>
      <c r="CG21" s="51">
        <f>CD21/25</f>
        <v>0</v>
      </c>
      <c r="CH21" s="68">
        <f>CG21*100/180</f>
        <v>0</v>
      </c>
      <c r="CI21" s="68">
        <f t="shared" si="14"/>
        <v>0.35555555555555557</v>
      </c>
      <c r="CJ21" s="148"/>
      <c r="CK21" s="148"/>
      <c r="CL21" s="148"/>
      <c r="CM21" s="48"/>
      <c r="CN21" s="51"/>
      <c r="CO21" s="150"/>
      <c r="CP21" s="51"/>
      <c r="CQ21" s="51"/>
      <c r="CR21" s="51"/>
      <c r="CS21" s="51"/>
    </row>
    <row r="22" spans="1:195" s="23" customFormat="1" ht="18" customHeight="1" x14ac:dyDescent="0.2">
      <c r="A22" s="348" t="s">
        <v>18</v>
      </c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N22" s="348"/>
      <c r="O22" s="348"/>
      <c r="P22" s="348"/>
      <c r="Q22" s="348"/>
      <c r="R22" s="348"/>
      <c r="S22" s="348"/>
      <c r="T22" s="348"/>
      <c r="U22" s="348"/>
      <c r="V22" s="348"/>
      <c r="W22" s="348"/>
      <c r="X22" s="348"/>
      <c r="Y22" s="348"/>
      <c r="Z22" s="348"/>
      <c r="AA22" s="348"/>
      <c r="AB22" s="348"/>
      <c r="AC22" s="348"/>
      <c r="AD22" s="348"/>
      <c r="AE22" s="348"/>
      <c r="AF22" s="348"/>
      <c r="AG22" s="348"/>
      <c r="AH22" s="87">
        <f>SUM(AH23:AH29)</f>
        <v>192</v>
      </c>
      <c r="AI22" s="87">
        <f t="shared" ref="AI22:CD22" si="15">SUM(AI23:AI29)</f>
        <v>96</v>
      </c>
      <c r="AJ22" s="87">
        <f t="shared" si="15"/>
        <v>96</v>
      </c>
      <c r="AK22" s="87">
        <f t="shared" si="15"/>
        <v>0</v>
      </c>
      <c r="AL22" s="87">
        <f t="shared" si="15"/>
        <v>0</v>
      </c>
      <c r="AM22" s="88">
        <f t="shared" si="15"/>
        <v>27</v>
      </c>
      <c r="AN22" s="88">
        <f t="shared" si="15"/>
        <v>0</v>
      </c>
      <c r="AO22" s="88">
        <f t="shared" si="15"/>
        <v>0</v>
      </c>
      <c r="AP22" s="88">
        <f t="shared" si="15"/>
        <v>80</v>
      </c>
      <c r="AQ22" s="88">
        <f t="shared" si="15"/>
        <v>11</v>
      </c>
      <c r="AR22" s="88">
        <f t="shared" si="15"/>
        <v>88</v>
      </c>
      <c r="AS22" s="88">
        <f t="shared" si="15"/>
        <v>13</v>
      </c>
      <c r="AT22" s="88">
        <f t="shared" si="15"/>
        <v>0</v>
      </c>
      <c r="AU22" s="88">
        <f t="shared" si="15"/>
        <v>0</v>
      </c>
      <c r="AV22" s="88">
        <f t="shared" si="15"/>
        <v>0</v>
      </c>
      <c r="AW22" s="88">
        <f t="shared" si="15"/>
        <v>0</v>
      </c>
      <c r="AX22" s="88">
        <f t="shared" si="15"/>
        <v>0</v>
      </c>
      <c r="AY22" s="88">
        <f t="shared" si="15"/>
        <v>0</v>
      </c>
      <c r="AZ22" s="88">
        <f t="shared" si="15"/>
        <v>0</v>
      </c>
      <c r="BA22" s="88">
        <f t="shared" si="15"/>
        <v>0</v>
      </c>
      <c r="BB22" s="88">
        <f t="shared" si="15"/>
        <v>0</v>
      </c>
      <c r="BC22" s="88">
        <f t="shared" si="15"/>
        <v>0</v>
      </c>
      <c r="BD22" s="88">
        <f t="shared" si="15"/>
        <v>10</v>
      </c>
      <c r="BE22" s="90">
        <f t="shared" si="15"/>
        <v>5.5555555555555562</v>
      </c>
      <c r="BF22" s="88">
        <f t="shared" si="15"/>
        <v>0</v>
      </c>
      <c r="BG22" s="88">
        <f t="shared" si="15"/>
        <v>0</v>
      </c>
      <c r="BH22" s="88">
        <f t="shared" si="15"/>
        <v>80</v>
      </c>
      <c r="BI22" s="88">
        <f t="shared" si="15"/>
        <v>11</v>
      </c>
      <c r="BJ22" s="88">
        <f t="shared" si="15"/>
        <v>112</v>
      </c>
      <c r="BK22" s="88">
        <f t="shared" si="15"/>
        <v>16</v>
      </c>
      <c r="BL22" s="88">
        <f t="shared" si="15"/>
        <v>0</v>
      </c>
      <c r="BM22" s="88">
        <f t="shared" si="15"/>
        <v>0</v>
      </c>
      <c r="BN22" s="88">
        <f t="shared" si="15"/>
        <v>0</v>
      </c>
      <c r="BO22" s="88">
        <f t="shared" si="15"/>
        <v>0</v>
      </c>
      <c r="BP22" s="88">
        <f t="shared" si="15"/>
        <v>0</v>
      </c>
      <c r="BQ22" s="88">
        <f t="shared" si="15"/>
        <v>0</v>
      </c>
      <c r="BR22" s="88">
        <f t="shared" si="15"/>
        <v>0</v>
      </c>
      <c r="BS22" s="88">
        <f t="shared" si="15"/>
        <v>0</v>
      </c>
      <c r="BT22" s="88">
        <f t="shared" si="15"/>
        <v>0</v>
      </c>
      <c r="BU22" s="88">
        <f t="shared" si="15"/>
        <v>0</v>
      </c>
      <c r="BV22" s="88">
        <f t="shared" si="15"/>
        <v>0</v>
      </c>
      <c r="BW22" s="88">
        <f t="shared" si="15"/>
        <v>0</v>
      </c>
      <c r="BX22" s="88">
        <f t="shared" si="15"/>
        <v>0</v>
      </c>
      <c r="BY22" s="88">
        <f t="shared" si="15"/>
        <v>0</v>
      </c>
      <c r="BZ22" s="88">
        <f t="shared" si="15"/>
        <v>0</v>
      </c>
      <c r="CA22" s="88">
        <f t="shared" si="15"/>
        <v>0</v>
      </c>
      <c r="CB22" s="88">
        <f t="shared" si="15"/>
        <v>0</v>
      </c>
      <c r="CC22" s="88">
        <f t="shared" si="15"/>
        <v>0</v>
      </c>
      <c r="CD22" s="87">
        <f t="shared" si="15"/>
        <v>28</v>
      </c>
      <c r="CE22" s="89">
        <f t="shared" si="8"/>
        <v>7.68</v>
      </c>
      <c r="CF22" s="90">
        <f t="shared" si="10"/>
        <v>4.2666666666666666</v>
      </c>
      <c r="CG22" s="90">
        <f t="shared" si="10"/>
        <v>2.3703703703703707</v>
      </c>
      <c r="CH22" s="90">
        <f t="shared" si="10"/>
        <v>1.3168724279835393</v>
      </c>
      <c r="CI22" s="90">
        <f t="shared" si="5"/>
        <v>0.73159579332418856</v>
      </c>
      <c r="CJ22" s="165"/>
      <c r="CK22" s="165"/>
      <c r="CL22" s="165"/>
      <c r="CM22" s="165"/>
      <c r="CN22" s="89"/>
      <c r="CO22" s="155"/>
      <c r="CP22" s="155"/>
      <c r="CQ22" s="155"/>
      <c r="CR22" s="155"/>
      <c r="CS22" s="90"/>
    </row>
    <row r="23" spans="1:195" s="23" customFormat="1" ht="18" customHeight="1" x14ac:dyDescent="0.2">
      <c r="A23" s="217">
        <v>1</v>
      </c>
      <c r="B23" s="130" t="s">
        <v>75</v>
      </c>
      <c r="C23" s="83" t="s">
        <v>73</v>
      </c>
      <c r="D23" s="168">
        <v>16</v>
      </c>
      <c r="E23" s="166">
        <v>16</v>
      </c>
      <c r="F23" s="166"/>
      <c r="G23" s="166"/>
      <c r="H23" s="167">
        <v>4</v>
      </c>
      <c r="I23" s="166"/>
      <c r="J23" s="166"/>
      <c r="K23" s="166"/>
      <c r="L23" s="166"/>
      <c r="M23" s="167"/>
      <c r="N23" s="173"/>
      <c r="O23" s="173"/>
      <c r="P23" s="173"/>
      <c r="Q23" s="173"/>
      <c r="R23" s="174"/>
      <c r="S23" s="173"/>
      <c r="T23" s="173"/>
      <c r="U23" s="173"/>
      <c r="V23" s="173"/>
      <c r="W23" s="174"/>
      <c r="X23" s="175"/>
      <c r="Y23" s="175"/>
      <c r="Z23" s="175"/>
      <c r="AA23" s="175"/>
      <c r="AB23" s="174"/>
      <c r="AC23" s="175"/>
      <c r="AD23" s="175"/>
      <c r="AE23" s="175"/>
      <c r="AF23" s="175"/>
      <c r="AG23" s="174"/>
      <c r="AH23" s="146">
        <f t="shared" ref="AH23:AH29" si="16">AI23+AJ23+AK23+AL23</f>
        <v>32</v>
      </c>
      <c r="AI23" s="48">
        <f t="shared" ref="AI23:AM29" si="17">D23+I23+N23+S23+X23+AC23</f>
        <v>16</v>
      </c>
      <c r="AJ23" s="48">
        <f t="shared" si="17"/>
        <v>16</v>
      </c>
      <c r="AK23" s="48">
        <f t="shared" si="17"/>
        <v>0</v>
      </c>
      <c r="AL23" s="48">
        <f t="shared" si="17"/>
        <v>0</v>
      </c>
      <c r="AM23" s="147">
        <f t="shared" si="17"/>
        <v>4</v>
      </c>
      <c r="AN23" s="48"/>
      <c r="AO23" s="49"/>
      <c r="AP23" s="50"/>
      <c r="AQ23" s="51"/>
      <c r="AR23" s="48">
        <f>AH23</f>
        <v>32</v>
      </c>
      <c r="AS23" s="51">
        <f>AM23</f>
        <v>4</v>
      </c>
      <c r="AT23" s="48"/>
      <c r="AU23" s="49"/>
      <c r="AV23" s="50"/>
      <c r="AW23" s="52"/>
      <c r="AX23" s="48"/>
      <c r="AY23" s="49"/>
      <c r="AZ23" s="50"/>
      <c r="BA23" s="51"/>
      <c r="BB23" s="48"/>
      <c r="BC23" s="62"/>
      <c r="BD23" s="51">
        <f>AM23</f>
        <v>4</v>
      </c>
      <c r="BE23" s="67">
        <f>BD23*100/AM80</f>
        <v>2.2222222222222223</v>
      </c>
      <c r="BF23" s="64"/>
      <c r="BG23" s="65"/>
      <c r="BH23" s="64"/>
      <c r="BI23" s="65"/>
      <c r="BJ23" s="64">
        <f>AH23</f>
        <v>32</v>
      </c>
      <c r="BK23" s="65">
        <f>AM23</f>
        <v>4</v>
      </c>
      <c r="BL23" s="84"/>
      <c r="BM23" s="85"/>
      <c r="BN23" s="64"/>
      <c r="BO23" s="65"/>
      <c r="BP23" s="64"/>
      <c r="BQ23" s="65"/>
      <c r="BR23" s="84"/>
      <c r="BS23" s="85"/>
      <c r="BT23" s="64"/>
      <c r="BU23" s="65"/>
      <c r="BV23" s="81"/>
      <c r="BW23" s="65"/>
      <c r="BX23" s="66"/>
      <c r="BY23" s="65"/>
      <c r="BZ23" s="64"/>
      <c r="CA23" s="65"/>
      <c r="CB23" s="64"/>
      <c r="CC23" s="65"/>
      <c r="CD23" s="50">
        <v>4</v>
      </c>
      <c r="CE23" s="51">
        <f t="shared" ref="CE23:CE79" si="18">AH23/25</f>
        <v>1.28</v>
      </c>
      <c r="CF23" s="68">
        <f t="shared" si="10"/>
        <v>0.71111111111111114</v>
      </c>
      <c r="CG23" s="51">
        <f>CD23/25</f>
        <v>0.16</v>
      </c>
      <c r="CH23" s="68">
        <f t="shared" ref="CH23:CH29" si="19">CG23*100/25</f>
        <v>0.64</v>
      </c>
      <c r="CI23" s="68">
        <f>CF23+CH23</f>
        <v>1.3511111111111112</v>
      </c>
      <c r="CJ23" s="148"/>
      <c r="CK23" s="148"/>
      <c r="CL23" s="148"/>
      <c r="CM23" s="48"/>
      <c r="CN23" s="51"/>
      <c r="CO23" s="150"/>
      <c r="CP23" s="51">
        <f>AM23</f>
        <v>4</v>
      </c>
      <c r="CQ23" s="51"/>
      <c r="CR23" s="51"/>
      <c r="CS23" s="51"/>
    </row>
    <row r="24" spans="1:195" s="23" customFormat="1" ht="18" customHeight="1" x14ac:dyDescent="0.2">
      <c r="A24" s="56">
        <v>2</v>
      </c>
      <c r="B24" s="143" t="s">
        <v>76</v>
      </c>
      <c r="C24" s="97" t="s">
        <v>77</v>
      </c>
      <c r="D24" s="131">
        <v>8</v>
      </c>
      <c r="E24" s="131">
        <v>8</v>
      </c>
      <c r="F24" s="131"/>
      <c r="G24" s="131"/>
      <c r="H24" s="147">
        <v>3</v>
      </c>
      <c r="I24" s="157">
        <v>8</v>
      </c>
      <c r="J24" s="131">
        <v>8</v>
      </c>
      <c r="K24" s="131"/>
      <c r="L24" s="131"/>
      <c r="M24" s="147">
        <v>3</v>
      </c>
      <c r="N24" s="132"/>
      <c r="O24" s="132"/>
      <c r="P24" s="132"/>
      <c r="Q24" s="132"/>
      <c r="R24" s="145"/>
      <c r="S24" s="132"/>
      <c r="T24" s="132"/>
      <c r="U24" s="132"/>
      <c r="V24" s="132"/>
      <c r="W24" s="145"/>
      <c r="X24" s="133"/>
      <c r="Y24" s="133"/>
      <c r="Z24" s="133"/>
      <c r="AA24" s="133"/>
      <c r="AB24" s="145"/>
      <c r="AC24" s="133"/>
      <c r="AD24" s="133"/>
      <c r="AE24" s="133"/>
      <c r="AF24" s="133"/>
      <c r="AG24" s="145"/>
      <c r="AH24" s="146">
        <f t="shared" si="16"/>
        <v>32</v>
      </c>
      <c r="AI24" s="48">
        <f t="shared" si="17"/>
        <v>16</v>
      </c>
      <c r="AJ24" s="48">
        <f t="shared" si="17"/>
        <v>16</v>
      </c>
      <c r="AK24" s="48">
        <f t="shared" si="17"/>
        <v>0</v>
      </c>
      <c r="AL24" s="48">
        <f t="shared" si="17"/>
        <v>0</v>
      </c>
      <c r="AM24" s="147">
        <f t="shared" si="17"/>
        <v>6</v>
      </c>
      <c r="AN24" s="48"/>
      <c r="AO24" s="49"/>
      <c r="AP24" s="50"/>
      <c r="AQ24" s="51"/>
      <c r="AR24" s="48">
        <f>AH24</f>
        <v>32</v>
      </c>
      <c r="AS24" s="51">
        <f>AM24</f>
        <v>6</v>
      </c>
      <c r="AT24" s="48"/>
      <c r="AU24" s="49"/>
      <c r="AV24" s="50"/>
      <c r="AW24" s="52"/>
      <c r="AX24" s="48"/>
      <c r="AY24" s="49"/>
      <c r="AZ24" s="50"/>
      <c r="BA24" s="51"/>
      <c r="BB24" s="48"/>
      <c r="BC24" s="62"/>
      <c r="BD24" s="51"/>
      <c r="BE24" s="67"/>
      <c r="BF24" s="64"/>
      <c r="BG24" s="65"/>
      <c r="BH24" s="64"/>
      <c r="BI24" s="65"/>
      <c r="BJ24" s="64">
        <f t="shared" ref="BJ24:BJ25" si="20">AH24</f>
        <v>32</v>
      </c>
      <c r="BK24" s="65">
        <f t="shared" ref="BK24:BK25" si="21">AM24</f>
        <v>6</v>
      </c>
      <c r="BL24" s="84"/>
      <c r="BM24" s="85"/>
      <c r="BN24" s="64"/>
      <c r="BO24" s="65"/>
      <c r="BP24" s="64"/>
      <c r="BQ24" s="65"/>
      <c r="BR24" s="84"/>
      <c r="BS24" s="85"/>
      <c r="BT24" s="64"/>
      <c r="BU24" s="65"/>
      <c r="BV24" s="81"/>
      <c r="BW24" s="65"/>
      <c r="BX24" s="66"/>
      <c r="BY24" s="65"/>
      <c r="BZ24" s="64"/>
      <c r="CA24" s="65"/>
      <c r="CB24" s="64"/>
      <c r="CC24" s="65"/>
      <c r="CD24" s="50">
        <v>4</v>
      </c>
      <c r="CE24" s="51">
        <f t="shared" si="18"/>
        <v>1.28</v>
      </c>
      <c r="CF24" s="68">
        <f t="shared" si="10"/>
        <v>0.71111111111111114</v>
      </c>
      <c r="CG24" s="51">
        <f>CD24/25</f>
        <v>0.16</v>
      </c>
      <c r="CH24" s="68">
        <f t="shared" si="19"/>
        <v>0.64</v>
      </c>
      <c r="CI24" s="68">
        <f t="shared" ref="CI24:CI29" si="22">CF24+CH24</f>
        <v>1.3511111111111112</v>
      </c>
      <c r="CJ24" s="148"/>
      <c r="CK24" s="148"/>
      <c r="CL24" s="148"/>
      <c r="CM24" s="48"/>
      <c r="CN24" s="51"/>
      <c r="CO24" s="150"/>
      <c r="CP24" s="51">
        <f t="shared" ref="CP24:CP25" si="23">AM24</f>
        <v>6</v>
      </c>
      <c r="CQ24" s="51"/>
      <c r="CR24" s="51"/>
      <c r="CS24" s="51"/>
    </row>
    <row r="25" spans="1:195" s="23" customFormat="1" ht="21.75" customHeight="1" x14ac:dyDescent="0.2">
      <c r="A25" s="56">
        <v>3</v>
      </c>
      <c r="B25" s="130" t="s">
        <v>78</v>
      </c>
      <c r="C25" s="97" t="s">
        <v>73</v>
      </c>
      <c r="D25" s="131"/>
      <c r="E25" s="131"/>
      <c r="F25" s="131"/>
      <c r="G25" s="163"/>
      <c r="H25" s="147"/>
      <c r="I25" s="131"/>
      <c r="J25" s="131"/>
      <c r="K25" s="131"/>
      <c r="L25" s="131"/>
      <c r="M25" s="147"/>
      <c r="N25" s="153">
        <v>8</v>
      </c>
      <c r="O25" s="132">
        <v>16</v>
      </c>
      <c r="P25" s="132"/>
      <c r="Q25" s="132"/>
      <c r="R25" s="145">
        <v>3</v>
      </c>
      <c r="S25" s="132"/>
      <c r="T25" s="132"/>
      <c r="U25" s="132"/>
      <c r="V25" s="132"/>
      <c r="W25" s="145"/>
      <c r="X25" s="133"/>
      <c r="Y25" s="133"/>
      <c r="Z25" s="133"/>
      <c r="AA25" s="133"/>
      <c r="AB25" s="145"/>
      <c r="AC25" s="133"/>
      <c r="AD25" s="133"/>
      <c r="AE25" s="133"/>
      <c r="AF25" s="133"/>
      <c r="AG25" s="145"/>
      <c r="AH25" s="146">
        <f t="shared" si="16"/>
        <v>24</v>
      </c>
      <c r="AI25" s="48">
        <f t="shared" si="17"/>
        <v>8</v>
      </c>
      <c r="AJ25" s="48">
        <f t="shared" si="17"/>
        <v>16</v>
      </c>
      <c r="AK25" s="48">
        <f t="shared" si="17"/>
        <v>0</v>
      </c>
      <c r="AL25" s="48">
        <f t="shared" si="17"/>
        <v>0</v>
      </c>
      <c r="AM25" s="147">
        <f t="shared" si="17"/>
        <v>3</v>
      </c>
      <c r="AN25" s="48"/>
      <c r="AO25" s="49"/>
      <c r="AP25" s="50"/>
      <c r="AQ25" s="51"/>
      <c r="AR25" s="48">
        <f>AH25</f>
        <v>24</v>
      </c>
      <c r="AS25" s="51">
        <f>AM25</f>
        <v>3</v>
      </c>
      <c r="AT25" s="48"/>
      <c r="AU25" s="49"/>
      <c r="AV25" s="50"/>
      <c r="AW25" s="52"/>
      <c r="AX25" s="48"/>
      <c r="AY25" s="49"/>
      <c r="AZ25" s="50"/>
      <c r="BA25" s="51"/>
      <c r="BB25" s="48"/>
      <c r="BC25" s="62"/>
      <c r="BD25" s="51">
        <f>AM25</f>
        <v>3</v>
      </c>
      <c r="BE25" s="67">
        <f>BD25*100/AM80</f>
        <v>1.6666666666666667</v>
      </c>
      <c r="BF25" s="64"/>
      <c r="BG25" s="65"/>
      <c r="BH25" s="64"/>
      <c r="BI25" s="65"/>
      <c r="BJ25" s="64">
        <f t="shared" si="20"/>
        <v>24</v>
      </c>
      <c r="BK25" s="65">
        <f t="shared" si="21"/>
        <v>3</v>
      </c>
      <c r="BL25" s="84"/>
      <c r="BM25" s="85"/>
      <c r="BN25" s="64"/>
      <c r="BO25" s="65"/>
      <c r="BP25" s="64"/>
      <c r="BQ25" s="65"/>
      <c r="BR25" s="84"/>
      <c r="BS25" s="85"/>
      <c r="BT25" s="64"/>
      <c r="BU25" s="65"/>
      <c r="BV25" s="81"/>
      <c r="BW25" s="65"/>
      <c r="BX25" s="66"/>
      <c r="BY25" s="65"/>
      <c r="BZ25" s="64"/>
      <c r="CA25" s="65"/>
      <c r="CB25" s="64"/>
      <c r="CC25" s="65"/>
      <c r="CD25" s="50">
        <v>4</v>
      </c>
      <c r="CE25" s="51">
        <f t="shared" si="18"/>
        <v>0.96</v>
      </c>
      <c r="CF25" s="68">
        <f t="shared" si="10"/>
        <v>0.53333333333333333</v>
      </c>
      <c r="CG25" s="51">
        <f t="shared" ref="CG25:CG29" si="24">CD25/25</f>
        <v>0.16</v>
      </c>
      <c r="CH25" s="68">
        <f t="shared" si="19"/>
        <v>0.64</v>
      </c>
      <c r="CI25" s="68">
        <f t="shared" si="22"/>
        <v>1.1733333333333333</v>
      </c>
      <c r="CJ25" s="148"/>
      <c r="CK25" s="148"/>
      <c r="CL25" s="148"/>
      <c r="CM25" s="48"/>
      <c r="CN25" s="51"/>
      <c r="CO25" s="150"/>
      <c r="CP25" s="51">
        <f t="shared" si="23"/>
        <v>3</v>
      </c>
      <c r="CQ25" s="51"/>
      <c r="CR25" s="51"/>
      <c r="CS25" s="51"/>
    </row>
    <row r="26" spans="1:195" s="23" customFormat="1" ht="18" customHeight="1" x14ac:dyDescent="0.2">
      <c r="A26" s="56">
        <v>4</v>
      </c>
      <c r="B26" s="143" t="s">
        <v>79</v>
      </c>
      <c r="C26" s="97" t="s">
        <v>73</v>
      </c>
      <c r="D26" s="131">
        <v>16</v>
      </c>
      <c r="E26" s="131">
        <v>8</v>
      </c>
      <c r="F26" s="131"/>
      <c r="G26" s="131"/>
      <c r="H26" s="147">
        <v>4</v>
      </c>
      <c r="I26" s="131"/>
      <c r="J26" s="131"/>
      <c r="K26" s="131"/>
      <c r="L26" s="131"/>
      <c r="M26" s="147"/>
      <c r="N26" s="132"/>
      <c r="O26" s="132"/>
      <c r="P26" s="132"/>
      <c r="Q26" s="132"/>
      <c r="R26" s="145"/>
      <c r="S26" s="132"/>
      <c r="T26" s="132"/>
      <c r="U26" s="132"/>
      <c r="V26" s="132"/>
      <c r="W26" s="145"/>
      <c r="X26" s="133"/>
      <c r="Y26" s="133"/>
      <c r="Z26" s="133"/>
      <c r="AA26" s="133"/>
      <c r="AB26" s="145"/>
      <c r="AC26" s="133"/>
      <c r="AD26" s="133"/>
      <c r="AE26" s="133"/>
      <c r="AF26" s="133"/>
      <c r="AG26" s="145"/>
      <c r="AH26" s="146">
        <f t="shared" si="16"/>
        <v>24</v>
      </c>
      <c r="AI26" s="48">
        <f>D26+I26+N26+S26+X26+AC26</f>
        <v>16</v>
      </c>
      <c r="AJ26" s="48">
        <f t="shared" si="17"/>
        <v>8</v>
      </c>
      <c r="AK26" s="48">
        <f t="shared" si="17"/>
        <v>0</v>
      </c>
      <c r="AL26" s="48">
        <f t="shared" si="17"/>
        <v>0</v>
      </c>
      <c r="AM26" s="147">
        <f t="shared" si="17"/>
        <v>4</v>
      </c>
      <c r="AN26" s="48"/>
      <c r="AO26" s="49"/>
      <c r="AP26" s="50">
        <f>AH26</f>
        <v>24</v>
      </c>
      <c r="AQ26" s="51">
        <f>AM26</f>
        <v>4</v>
      </c>
      <c r="AR26" s="48"/>
      <c r="AS26" s="51"/>
      <c r="AT26" s="48"/>
      <c r="AU26" s="49"/>
      <c r="AV26" s="50"/>
      <c r="AW26" s="52"/>
      <c r="AX26" s="48"/>
      <c r="AY26" s="49"/>
      <c r="AZ26" s="50"/>
      <c r="BA26" s="51"/>
      <c r="BB26" s="48"/>
      <c r="BC26" s="62"/>
      <c r="BD26" s="51"/>
      <c r="BE26" s="67"/>
      <c r="BF26" s="64"/>
      <c r="BG26" s="65"/>
      <c r="BH26" s="64">
        <f>AH26</f>
        <v>24</v>
      </c>
      <c r="BI26" s="65">
        <f>AM26</f>
        <v>4</v>
      </c>
      <c r="BJ26" s="64"/>
      <c r="BK26" s="65"/>
      <c r="BL26" s="84"/>
      <c r="BM26" s="85"/>
      <c r="BN26" s="64"/>
      <c r="BO26" s="65"/>
      <c r="BP26" s="64"/>
      <c r="BQ26" s="65"/>
      <c r="BR26" s="84"/>
      <c r="BS26" s="85"/>
      <c r="BT26" s="64"/>
      <c r="BU26" s="65"/>
      <c r="BV26" s="81"/>
      <c r="BW26" s="65"/>
      <c r="BX26" s="66"/>
      <c r="BY26" s="65"/>
      <c r="BZ26" s="64"/>
      <c r="CA26" s="65"/>
      <c r="CB26" s="64"/>
      <c r="CC26" s="65"/>
      <c r="CD26" s="50">
        <v>4</v>
      </c>
      <c r="CE26" s="51">
        <f t="shared" si="18"/>
        <v>0.96</v>
      </c>
      <c r="CF26" s="68">
        <f t="shared" si="10"/>
        <v>0.53333333333333333</v>
      </c>
      <c r="CG26" s="51">
        <f t="shared" si="24"/>
        <v>0.16</v>
      </c>
      <c r="CH26" s="68">
        <f t="shared" si="19"/>
        <v>0.64</v>
      </c>
      <c r="CI26" s="68">
        <f t="shared" si="22"/>
        <v>1.1733333333333333</v>
      </c>
      <c r="CJ26" s="148"/>
      <c r="CK26" s="148"/>
      <c r="CL26" s="148"/>
      <c r="CM26" s="48"/>
      <c r="CN26" s="51"/>
      <c r="CO26" s="150"/>
      <c r="CP26" s="51"/>
      <c r="CQ26" s="51"/>
      <c r="CR26" s="51"/>
      <c r="CS26" s="51"/>
    </row>
    <row r="27" spans="1:195" s="23" customFormat="1" ht="18" customHeight="1" x14ac:dyDescent="0.2">
      <c r="A27" s="56">
        <v>5</v>
      </c>
      <c r="B27" s="164" t="s">
        <v>80</v>
      </c>
      <c r="C27" s="97" t="s">
        <v>73</v>
      </c>
      <c r="D27" s="131"/>
      <c r="E27" s="131"/>
      <c r="F27" s="131"/>
      <c r="G27" s="131"/>
      <c r="H27" s="147"/>
      <c r="I27" s="157">
        <v>16</v>
      </c>
      <c r="J27" s="131">
        <v>16</v>
      </c>
      <c r="K27" s="131"/>
      <c r="L27" s="131"/>
      <c r="M27" s="147">
        <v>4</v>
      </c>
      <c r="N27" s="132"/>
      <c r="O27" s="132"/>
      <c r="P27" s="132"/>
      <c r="Q27" s="132"/>
      <c r="R27" s="145"/>
      <c r="S27" s="132"/>
      <c r="T27" s="132"/>
      <c r="U27" s="132"/>
      <c r="V27" s="132"/>
      <c r="W27" s="145"/>
      <c r="X27" s="133"/>
      <c r="Y27" s="133"/>
      <c r="Z27" s="133"/>
      <c r="AA27" s="133"/>
      <c r="AB27" s="145"/>
      <c r="AC27" s="133"/>
      <c r="AD27" s="133"/>
      <c r="AE27" s="133"/>
      <c r="AF27" s="133"/>
      <c r="AG27" s="145"/>
      <c r="AH27" s="146">
        <f t="shared" si="16"/>
        <v>32</v>
      </c>
      <c r="AI27" s="48">
        <f>D27+I27+N27+S27+X27+AC27</f>
        <v>16</v>
      </c>
      <c r="AJ27" s="48">
        <f>E27+J27+O27+T27+Y27+AD27</f>
        <v>16</v>
      </c>
      <c r="AK27" s="48">
        <f>F27+K27+P27+U27+Z27+AE27</f>
        <v>0</v>
      </c>
      <c r="AL27" s="48">
        <f t="shared" si="17"/>
        <v>0</v>
      </c>
      <c r="AM27" s="147">
        <f t="shared" si="17"/>
        <v>4</v>
      </c>
      <c r="AN27" s="48"/>
      <c r="AO27" s="49"/>
      <c r="AP27" s="50">
        <f>AH27</f>
        <v>32</v>
      </c>
      <c r="AQ27" s="51">
        <f>AM27</f>
        <v>4</v>
      </c>
      <c r="AR27" s="48"/>
      <c r="AS27" s="51"/>
      <c r="AT27" s="48"/>
      <c r="AU27" s="49"/>
      <c r="AV27" s="50"/>
      <c r="AW27" s="52"/>
      <c r="AX27" s="48"/>
      <c r="AY27" s="49"/>
      <c r="AZ27" s="50"/>
      <c r="BA27" s="51"/>
      <c r="BB27" s="48"/>
      <c r="BC27" s="62"/>
      <c r="BD27" s="51"/>
      <c r="BE27" s="67"/>
      <c r="BF27" s="64"/>
      <c r="BG27" s="65"/>
      <c r="BH27" s="64">
        <f t="shared" ref="BH27:BH28" si="25">AH27</f>
        <v>32</v>
      </c>
      <c r="BI27" s="65">
        <f t="shared" ref="BI27:BI28" si="26">AM27</f>
        <v>4</v>
      </c>
      <c r="BJ27" s="64"/>
      <c r="BK27" s="65"/>
      <c r="BL27" s="84"/>
      <c r="BM27" s="85"/>
      <c r="BN27" s="64"/>
      <c r="BO27" s="65"/>
      <c r="BP27" s="64"/>
      <c r="BQ27" s="65"/>
      <c r="BR27" s="84"/>
      <c r="BS27" s="85"/>
      <c r="BT27" s="64"/>
      <c r="BU27" s="65"/>
      <c r="BV27" s="81"/>
      <c r="BW27" s="65"/>
      <c r="BX27" s="66"/>
      <c r="BY27" s="65"/>
      <c r="BZ27" s="64"/>
      <c r="CA27" s="65"/>
      <c r="CB27" s="64"/>
      <c r="CC27" s="65"/>
      <c r="CD27" s="50">
        <v>4</v>
      </c>
      <c r="CE27" s="51">
        <f t="shared" si="18"/>
        <v>1.28</v>
      </c>
      <c r="CF27" s="68">
        <f t="shared" si="10"/>
        <v>0.71111111111111114</v>
      </c>
      <c r="CG27" s="51">
        <f>CD27/25</f>
        <v>0.16</v>
      </c>
      <c r="CH27" s="68">
        <f t="shared" si="19"/>
        <v>0.64</v>
      </c>
      <c r="CI27" s="68">
        <f t="shared" si="22"/>
        <v>1.3511111111111112</v>
      </c>
      <c r="CJ27" s="148"/>
      <c r="CK27" s="148"/>
      <c r="CL27" s="148"/>
      <c r="CM27" s="48"/>
      <c r="CN27" s="51"/>
      <c r="CO27" s="150"/>
      <c r="CP27" s="51"/>
      <c r="CQ27" s="51"/>
      <c r="CR27" s="51"/>
      <c r="CS27" s="51"/>
    </row>
    <row r="28" spans="1:195" s="23" customFormat="1" ht="18" customHeight="1" x14ac:dyDescent="0.2">
      <c r="A28" s="56">
        <v>6</v>
      </c>
      <c r="B28" s="164" t="s">
        <v>81</v>
      </c>
      <c r="C28" s="97" t="s">
        <v>71</v>
      </c>
      <c r="D28" s="131"/>
      <c r="E28" s="131"/>
      <c r="F28" s="131"/>
      <c r="G28" s="131"/>
      <c r="H28" s="147"/>
      <c r="I28" s="157"/>
      <c r="J28" s="131"/>
      <c r="K28" s="131"/>
      <c r="L28" s="131"/>
      <c r="M28" s="147"/>
      <c r="N28" s="132">
        <v>8</v>
      </c>
      <c r="O28" s="132">
        <v>16</v>
      </c>
      <c r="P28" s="132"/>
      <c r="Q28" s="132"/>
      <c r="R28" s="145">
        <v>3</v>
      </c>
      <c r="S28" s="132"/>
      <c r="T28" s="132"/>
      <c r="U28" s="132"/>
      <c r="V28" s="132"/>
      <c r="W28" s="145"/>
      <c r="X28" s="133"/>
      <c r="Y28" s="133"/>
      <c r="Z28" s="133"/>
      <c r="AA28" s="133"/>
      <c r="AB28" s="145"/>
      <c r="AC28" s="133"/>
      <c r="AD28" s="133"/>
      <c r="AE28" s="133"/>
      <c r="AF28" s="133"/>
      <c r="AG28" s="145"/>
      <c r="AH28" s="146">
        <f t="shared" si="16"/>
        <v>24</v>
      </c>
      <c r="AI28" s="48">
        <f>D28+I28+N28+S28+X28+AC28</f>
        <v>8</v>
      </c>
      <c r="AJ28" s="48">
        <f>E28+J28+O28+T28+Y28+AD28</f>
        <v>16</v>
      </c>
      <c r="AK28" s="48">
        <f>F28+K28+P28+U28+Z28+AE28</f>
        <v>0</v>
      </c>
      <c r="AL28" s="48">
        <f t="shared" si="17"/>
        <v>0</v>
      </c>
      <c r="AM28" s="147">
        <f t="shared" si="17"/>
        <v>3</v>
      </c>
      <c r="AN28" s="48"/>
      <c r="AO28" s="49"/>
      <c r="AP28" s="50">
        <f>AH28</f>
        <v>24</v>
      </c>
      <c r="AQ28" s="51">
        <f>AM28</f>
        <v>3</v>
      </c>
      <c r="AR28" s="48"/>
      <c r="AS28" s="51"/>
      <c r="AT28" s="48"/>
      <c r="AU28" s="49"/>
      <c r="AV28" s="50"/>
      <c r="AW28" s="52"/>
      <c r="AX28" s="48"/>
      <c r="AY28" s="49"/>
      <c r="AZ28" s="50"/>
      <c r="BA28" s="51"/>
      <c r="BB28" s="48"/>
      <c r="BC28" s="62"/>
      <c r="BD28" s="51"/>
      <c r="BE28" s="67"/>
      <c r="BF28" s="64"/>
      <c r="BG28" s="65"/>
      <c r="BH28" s="64">
        <f t="shared" si="25"/>
        <v>24</v>
      </c>
      <c r="BI28" s="65">
        <f t="shared" si="26"/>
        <v>3</v>
      </c>
      <c r="BJ28" s="64"/>
      <c r="BK28" s="65"/>
      <c r="BL28" s="84"/>
      <c r="BM28" s="85"/>
      <c r="BN28" s="64"/>
      <c r="BO28" s="65"/>
      <c r="BP28" s="64"/>
      <c r="BQ28" s="65"/>
      <c r="BR28" s="84"/>
      <c r="BS28" s="85"/>
      <c r="BT28" s="64"/>
      <c r="BU28" s="65"/>
      <c r="BV28" s="81"/>
      <c r="BW28" s="65"/>
      <c r="BX28" s="66"/>
      <c r="BY28" s="65"/>
      <c r="BZ28" s="64"/>
      <c r="CA28" s="65"/>
      <c r="CB28" s="64"/>
      <c r="CC28" s="65"/>
      <c r="CD28" s="50">
        <v>4</v>
      </c>
      <c r="CE28" s="51">
        <f t="shared" si="18"/>
        <v>0.96</v>
      </c>
      <c r="CF28" s="68">
        <f t="shared" si="10"/>
        <v>0.53333333333333333</v>
      </c>
      <c r="CG28" s="51">
        <f>CD28/25</f>
        <v>0.16</v>
      </c>
      <c r="CH28" s="68">
        <f t="shared" si="19"/>
        <v>0.64</v>
      </c>
      <c r="CI28" s="68">
        <f t="shared" si="22"/>
        <v>1.1733333333333333</v>
      </c>
      <c r="CJ28" s="148"/>
      <c r="CK28" s="148"/>
      <c r="CL28" s="148"/>
      <c r="CM28" s="48"/>
      <c r="CN28" s="51"/>
      <c r="CO28" s="150"/>
      <c r="CP28" s="51"/>
      <c r="CQ28" s="51"/>
      <c r="CR28" s="51"/>
      <c r="CS28" s="51"/>
    </row>
    <row r="29" spans="1:195" s="23" customFormat="1" ht="20.25" customHeight="1" x14ac:dyDescent="0.2">
      <c r="A29" s="56">
        <v>7</v>
      </c>
      <c r="B29" s="130" t="s">
        <v>82</v>
      </c>
      <c r="C29" s="97" t="s">
        <v>73</v>
      </c>
      <c r="D29" s="131"/>
      <c r="E29" s="131"/>
      <c r="F29" s="131"/>
      <c r="G29" s="131"/>
      <c r="H29" s="147"/>
      <c r="I29" s="157">
        <v>16</v>
      </c>
      <c r="J29" s="131">
        <v>8</v>
      </c>
      <c r="K29" s="131"/>
      <c r="L29" s="131"/>
      <c r="M29" s="147">
        <v>3</v>
      </c>
      <c r="N29" s="132"/>
      <c r="O29" s="132"/>
      <c r="P29" s="132"/>
      <c r="Q29" s="132"/>
      <c r="R29" s="145"/>
      <c r="S29" s="132"/>
      <c r="T29" s="132"/>
      <c r="U29" s="132"/>
      <c r="V29" s="132"/>
      <c r="W29" s="145"/>
      <c r="X29" s="133"/>
      <c r="Y29" s="133"/>
      <c r="Z29" s="133"/>
      <c r="AA29" s="133"/>
      <c r="AB29" s="145"/>
      <c r="AC29" s="133"/>
      <c r="AD29" s="133"/>
      <c r="AE29" s="133"/>
      <c r="AF29" s="133"/>
      <c r="AG29" s="145"/>
      <c r="AH29" s="146">
        <f t="shared" si="16"/>
        <v>24</v>
      </c>
      <c r="AI29" s="48">
        <f t="shared" ref="AI29:AK29" si="27">D29+I29+N29+S29+X29+AC29</f>
        <v>16</v>
      </c>
      <c r="AJ29" s="48">
        <f t="shared" si="27"/>
        <v>8</v>
      </c>
      <c r="AK29" s="48">
        <f t="shared" si="27"/>
        <v>0</v>
      </c>
      <c r="AL29" s="48">
        <f t="shared" si="17"/>
        <v>0</v>
      </c>
      <c r="AM29" s="147">
        <f t="shared" si="17"/>
        <v>3</v>
      </c>
      <c r="AN29" s="48"/>
      <c r="AO29" s="49"/>
      <c r="AP29" s="50"/>
      <c r="AQ29" s="51"/>
      <c r="AR29" s="48"/>
      <c r="AS29" s="51"/>
      <c r="AT29" s="48"/>
      <c r="AU29" s="49"/>
      <c r="AV29" s="50"/>
      <c r="AW29" s="52"/>
      <c r="AX29" s="48"/>
      <c r="AY29" s="49"/>
      <c r="AZ29" s="50"/>
      <c r="BA29" s="51"/>
      <c r="BB29" s="48"/>
      <c r="BC29" s="62"/>
      <c r="BD29" s="51">
        <f>AM29</f>
        <v>3</v>
      </c>
      <c r="BE29" s="67">
        <f>BD29*100/AM80</f>
        <v>1.6666666666666667</v>
      </c>
      <c r="BF29" s="64"/>
      <c r="BG29" s="65"/>
      <c r="BH29" s="64"/>
      <c r="BI29" s="65"/>
      <c r="BJ29" s="64">
        <f>AH29</f>
        <v>24</v>
      </c>
      <c r="BK29" s="65">
        <f>AM29</f>
        <v>3</v>
      </c>
      <c r="BL29" s="84"/>
      <c r="BM29" s="85"/>
      <c r="BN29" s="64"/>
      <c r="BO29" s="65"/>
      <c r="BP29" s="64"/>
      <c r="BQ29" s="65"/>
      <c r="BR29" s="84"/>
      <c r="BS29" s="85"/>
      <c r="BT29" s="64"/>
      <c r="BU29" s="65"/>
      <c r="BV29" s="81"/>
      <c r="BW29" s="65"/>
      <c r="BX29" s="66"/>
      <c r="BY29" s="65"/>
      <c r="BZ29" s="64"/>
      <c r="CA29" s="65"/>
      <c r="CB29" s="64"/>
      <c r="CC29" s="65"/>
      <c r="CD29" s="50">
        <v>4</v>
      </c>
      <c r="CE29" s="51">
        <f t="shared" si="18"/>
        <v>0.96</v>
      </c>
      <c r="CF29" s="68">
        <f t="shared" si="10"/>
        <v>0.53333333333333333</v>
      </c>
      <c r="CG29" s="51">
        <f t="shared" si="24"/>
        <v>0.16</v>
      </c>
      <c r="CH29" s="68">
        <f t="shared" si="19"/>
        <v>0.64</v>
      </c>
      <c r="CI29" s="68">
        <f t="shared" si="22"/>
        <v>1.1733333333333333</v>
      </c>
      <c r="CJ29" s="148"/>
      <c r="CK29" s="148"/>
      <c r="CL29" s="148"/>
      <c r="CM29" s="48"/>
      <c r="CN29" s="51"/>
      <c r="CO29" s="150"/>
      <c r="CP29" s="51">
        <f>AM29</f>
        <v>3</v>
      </c>
      <c r="CQ29" s="51"/>
      <c r="CR29" s="51"/>
      <c r="CS29" s="51"/>
    </row>
    <row r="30" spans="1:195" s="23" customFormat="1" ht="18" customHeight="1" x14ac:dyDescent="0.2">
      <c r="A30" s="349" t="s">
        <v>83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0"/>
      <c r="U30" s="350"/>
      <c r="V30" s="350"/>
      <c r="W30" s="350"/>
      <c r="X30" s="350"/>
      <c r="Y30" s="350"/>
      <c r="Z30" s="350"/>
      <c r="AA30" s="350"/>
      <c r="AB30" s="350"/>
      <c r="AC30" s="350"/>
      <c r="AD30" s="350"/>
      <c r="AE30" s="350"/>
      <c r="AF30" s="350"/>
      <c r="AG30" s="350"/>
      <c r="AH30" s="87">
        <f t="shared" ref="AH30:AL30" si="28">SUM(AH31:AH44)</f>
        <v>262</v>
      </c>
      <c r="AI30" s="87">
        <f t="shared" si="28"/>
        <v>64</v>
      </c>
      <c r="AJ30" s="87">
        <f t="shared" si="28"/>
        <v>136</v>
      </c>
      <c r="AK30" s="87">
        <f t="shared" si="28"/>
        <v>32</v>
      </c>
      <c r="AL30" s="87">
        <f t="shared" si="28"/>
        <v>30</v>
      </c>
      <c r="AM30" s="86">
        <f>SUM(AM31:AM44)</f>
        <v>36</v>
      </c>
      <c r="AN30" s="86">
        <f t="shared" ref="AN30:CO30" si="29">SUM(AN31:AN44)</f>
        <v>0</v>
      </c>
      <c r="AO30" s="86">
        <f t="shared" si="29"/>
        <v>0</v>
      </c>
      <c r="AP30" s="86">
        <f t="shared" si="29"/>
        <v>0</v>
      </c>
      <c r="AQ30" s="86">
        <f t="shared" si="29"/>
        <v>0</v>
      </c>
      <c r="AR30" s="86">
        <f t="shared" si="29"/>
        <v>0</v>
      </c>
      <c r="AS30" s="86">
        <f t="shared" si="29"/>
        <v>0</v>
      </c>
      <c r="AT30" s="86">
        <f t="shared" si="29"/>
        <v>30</v>
      </c>
      <c r="AU30" s="86">
        <f t="shared" si="29"/>
        <v>3</v>
      </c>
      <c r="AV30" s="86">
        <f t="shared" si="29"/>
        <v>48</v>
      </c>
      <c r="AW30" s="86">
        <f t="shared" si="29"/>
        <v>7</v>
      </c>
      <c r="AX30" s="86">
        <f t="shared" si="29"/>
        <v>8</v>
      </c>
      <c r="AY30" s="86">
        <f t="shared" si="29"/>
        <v>1</v>
      </c>
      <c r="AZ30" s="86">
        <f t="shared" si="29"/>
        <v>0</v>
      </c>
      <c r="BA30" s="86">
        <f t="shared" si="29"/>
        <v>0</v>
      </c>
      <c r="BB30" s="86">
        <f t="shared" si="29"/>
        <v>0</v>
      </c>
      <c r="BC30" s="86">
        <f t="shared" si="29"/>
        <v>0</v>
      </c>
      <c r="BD30" s="86">
        <f t="shared" si="29"/>
        <v>8</v>
      </c>
      <c r="BE30" s="86">
        <f t="shared" si="29"/>
        <v>4.4444444444444446</v>
      </c>
      <c r="BF30" s="86">
        <f t="shared" si="29"/>
        <v>8</v>
      </c>
      <c r="BG30" s="86">
        <f t="shared" si="29"/>
        <v>1</v>
      </c>
      <c r="BH30" s="86">
        <f t="shared" si="29"/>
        <v>0</v>
      </c>
      <c r="BI30" s="86">
        <f t="shared" si="29"/>
        <v>0</v>
      </c>
      <c r="BJ30" s="86">
        <f t="shared" si="29"/>
        <v>0</v>
      </c>
      <c r="BK30" s="86">
        <f t="shared" si="29"/>
        <v>0</v>
      </c>
      <c r="BL30" s="86">
        <f t="shared" si="29"/>
        <v>0</v>
      </c>
      <c r="BM30" s="86">
        <f t="shared" si="29"/>
        <v>0</v>
      </c>
      <c r="BN30" s="86">
        <f t="shared" si="29"/>
        <v>88</v>
      </c>
      <c r="BO30" s="86">
        <f t="shared" si="29"/>
        <v>15</v>
      </c>
      <c r="BP30" s="86">
        <f t="shared" si="29"/>
        <v>48</v>
      </c>
      <c r="BQ30" s="86">
        <f t="shared" si="29"/>
        <v>6</v>
      </c>
      <c r="BR30" s="86">
        <f t="shared" si="29"/>
        <v>0</v>
      </c>
      <c r="BS30" s="86">
        <f t="shared" si="29"/>
        <v>0</v>
      </c>
      <c r="BT30" s="86">
        <f t="shared" si="29"/>
        <v>8</v>
      </c>
      <c r="BU30" s="86">
        <f t="shared" si="29"/>
        <v>1</v>
      </c>
      <c r="BV30" s="86">
        <f t="shared" si="29"/>
        <v>24</v>
      </c>
      <c r="BW30" s="86">
        <f t="shared" si="29"/>
        <v>3</v>
      </c>
      <c r="BX30" s="86">
        <f t="shared" si="29"/>
        <v>8</v>
      </c>
      <c r="BY30" s="86">
        <f t="shared" si="29"/>
        <v>1</v>
      </c>
      <c r="BZ30" s="86">
        <f t="shared" si="29"/>
        <v>16</v>
      </c>
      <c r="CA30" s="86">
        <f t="shared" si="29"/>
        <v>2</v>
      </c>
      <c r="CB30" s="86">
        <f t="shared" si="29"/>
        <v>0</v>
      </c>
      <c r="CC30" s="86">
        <f t="shared" si="29"/>
        <v>0</v>
      </c>
      <c r="CD30" s="86">
        <f t="shared" si="29"/>
        <v>28</v>
      </c>
      <c r="CE30" s="86">
        <f t="shared" si="29"/>
        <v>10.48</v>
      </c>
      <c r="CF30" s="86">
        <f t="shared" si="29"/>
        <v>5.822222222222222</v>
      </c>
      <c r="CG30" s="86">
        <f t="shared" si="29"/>
        <v>1.1200000000000001</v>
      </c>
      <c r="CH30" s="86">
        <f t="shared" si="29"/>
        <v>0.62222222222222223</v>
      </c>
      <c r="CI30" s="86">
        <f t="shared" si="29"/>
        <v>6.4444444444444446</v>
      </c>
      <c r="CJ30" s="86">
        <f t="shared" si="29"/>
        <v>0</v>
      </c>
      <c r="CK30" s="86">
        <f t="shared" si="29"/>
        <v>0</v>
      </c>
      <c r="CL30" s="86">
        <f t="shared" si="29"/>
        <v>0</v>
      </c>
      <c r="CM30" s="87">
        <f t="shared" si="29"/>
        <v>214</v>
      </c>
      <c r="CN30" s="86">
        <f t="shared" si="29"/>
        <v>29</v>
      </c>
      <c r="CO30" s="86">
        <f t="shared" si="29"/>
        <v>16.111111111111111</v>
      </c>
      <c r="CP30" s="155"/>
      <c r="CQ30" s="155"/>
      <c r="CR30" s="155"/>
      <c r="CS30" s="90"/>
    </row>
    <row r="31" spans="1:195" s="23" customFormat="1" ht="18" customHeight="1" x14ac:dyDescent="0.2">
      <c r="A31" s="56">
        <v>1</v>
      </c>
      <c r="B31" s="143" t="s">
        <v>84</v>
      </c>
      <c r="C31" s="97" t="s">
        <v>73</v>
      </c>
      <c r="D31" s="157">
        <v>8</v>
      </c>
      <c r="E31" s="131">
        <v>16</v>
      </c>
      <c r="F31" s="131"/>
      <c r="G31" s="131"/>
      <c r="H31" s="147">
        <v>4</v>
      </c>
      <c r="I31" s="131"/>
      <c r="J31" s="131"/>
      <c r="K31" s="131"/>
      <c r="L31" s="131"/>
      <c r="M31" s="147"/>
      <c r="N31" s="132"/>
      <c r="O31" s="132"/>
      <c r="P31" s="132"/>
      <c r="Q31" s="132"/>
      <c r="R31" s="145"/>
      <c r="S31" s="132"/>
      <c r="T31" s="132"/>
      <c r="U31" s="132"/>
      <c r="V31" s="132"/>
      <c r="W31" s="145"/>
      <c r="X31" s="133"/>
      <c r="Y31" s="133"/>
      <c r="Z31" s="133"/>
      <c r="AA31" s="133"/>
      <c r="AB31" s="145"/>
      <c r="AC31" s="133"/>
      <c r="AD31" s="133"/>
      <c r="AE31" s="133"/>
      <c r="AF31" s="133"/>
      <c r="AG31" s="145"/>
      <c r="AH31" s="146">
        <f t="shared" ref="AH31:AH43" si="30">AI31+AJ31+AK31+AL31</f>
        <v>24</v>
      </c>
      <c r="AI31" s="48">
        <f>D31+I31+N31+S31+X31+AC31</f>
        <v>8</v>
      </c>
      <c r="AJ31" s="48">
        <f>E31+J31+O31+T31+Y31+AD31</f>
        <v>16</v>
      </c>
      <c r="AK31" s="48">
        <f>F31+K31+P31+U31+Z31+AE31</f>
        <v>0</v>
      </c>
      <c r="AL31" s="48">
        <f>G31+L31+Q31+V31+AA31+AF31</f>
        <v>0</v>
      </c>
      <c r="AM31" s="147">
        <f>H31+M31+R31+W31+AB31+AG31</f>
        <v>4</v>
      </c>
      <c r="AN31" s="48"/>
      <c r="AO31" s="49"/>
      <c r="AP31" s="50"/>
      <c r="AQ31" s="51"/>
      <c r="AR31" s="48"/>
      <c r="AS31" s="51"/>
      <c r="AT31" s="48"/>
      <c r="AU31" s="49"/>
      <c r="AV31" s="50"/>
      <c r="AW31" s="52"/>
      <c r="AX31" s="48"/>
      <c r="AY31" s="49"/>
      <c r="AZ31" s="50"/>
      <c r="BA31" s="51"/>
      <c r="BB31" s="48"/>
      <c r="BC31" s="62"/>
      <c r="BD31" s="51"/>
      <c r="BE31" s="67"/>
      <c r="BF31" s="64"/>
      <c r="BG31" s="65"/>
      <c r="BH31" s="64"/>
      <c r="BI31" s="65"/>
      <c r="BJ31" s="64"/>
      <c r="BK31" s="65"/>
      <c r="BL31" s="84"/>
      <c r="BM31" s="85"/>
      <c r="BN31" s="64">
        <f>AH31</f>
        <v>24</v>
      </c>
      <c r="BO31" s="65">
        <f>AM31</f>
        <v>4</v>
      </c>
      <c r="BP31" s="64"/>
      <c r="BQ31" s="65"/>
      <c r="BR31" s="84"/>
      <c r="BS31" s="85"/>
      <c r="BT31" s="64"/>
      <c r="BU31" s="65"/>
      <c r="BV31" s="81"/>
      <c r="BW31" s="65"/>
      <c r="BX31" s="66"/>
      <c r="BY31" s="65"/>
      <c r="BZ31" s="64"/>
      <c r="CA31" s="65"/>
      <c r="CB31" s="64"/>
      <c r="CC31" s="65"/>
      <c r="CD31" s="50">
        <v>4</v>
      </c>
      <c r="CE31" s="51">
        <f t="shared" si="18"/>
        <v>0.96</v>
      </c>
      <c r="CF31" s="68">
        <f t="shared" si="10"/>
        <v>0.53333333333333333</v>
      </c>
      <c r="CG31" s="51">
        <f>CD31/25</f>
        <v>0.16</v>
      </c>
      <c r="CH31" s="68">
        <f>CG31*100/180</f>
        <v>8.8888888888888892E-2</v>
      </c>
      <c r="CI31" s="68">
        <f>CF31+CH31</f>
        <v>0.62222222222222223</v>
      </c>
      <c r="CJ31" s="148"/>
      <c r="CK31" s="148"/>
      <c r="CL31" s="148"/>
      <c r="CM31" s="48"/>
      <c r="CN31" s="51"/>
      <c r="CO31" s="150">
        <f t="shared" ref="CO31:CO34" si="31">CN31*100/180</f>
        <v>0</v>
      </c>
      <c r="CP31" s="51"/>
      <c r="CQ31" s="51"/>
      <c r="CR31" s="51"/>
      <c r="CS31" s="51"/>
    </row>
    <row r="32" spans="1:195" s="23" customFormat="1" ht="21.75" customHeight="1" x14ac:dyDescent="0.2">
      <c r="A32" s="56">
        <v>2</v>
      </c>
      <c r="B32" s="130" t="s">
        <v>85</v>
      </c>
      <c r="C32" s="97" t="s">
        <v>71</v>
      </c>
      <c r="D32" s="131"/>
      <c r="E32" s="131"/>
      <c r="F32" s="131"/>
      <c r="G32" s="131"/>
      <c r="H32" s="147"/>
      <c r="I32" s="131"/>
      <c r="J32" s="131"/>
      <c r="K32" s="131"/>
      <c r="L32" s="131"/>
      <c r="M32" s="147"/>
      <c r="N32" s="132"/>
      <c r="O32" s="132"/>
      <c r="P32" s="132"/>
      <c r="Q32" s="132"/>
      <c r="R32" s="145"/>
      <c r="S32" s="132"/>
      <c r="T32" s="132"/>
      <c r="U32" s="132"/>
      <c r="V32" s="132"/>
      <c r="W32" s="145"/>
      <c r="X32" s="133">
        <v>8</v>
      </c>
      <c r="Y32" s="133">
        <v>16</v>
      </c>
      <c r="Z32" s="133"/>
      <c r="AA32" s="133"/>
      <c r="AB32" s="145">
        <v>4</v>
      </c>
      <c r="AC32" s="133"/>
      <c r="AD32" s="133"/>
      <c r="AE32" s="133"/>
      <c r="AF32" s="133"/>
      <c r="AG32" s="145"/>
      <c r="AH32" s="146">
        <f t="shared" si="30"/>
        <v>24</v>
      </c>
      <c r="AI32" s="48">
        <f t="shared" ref="AI32:AM44" si="32">D32+I32+N32+S32+X32+AC32</f>
        <v>8</v>
      </c>
      <c r="AJ32" s="48">
        <f t="shared" si="32"/>
        <v>16</v>
      </c>
      <c r="AK32" s="48">
        <f t="shared" si="32"/>
        <v>0</v>
      </c>
      <c r="AL32" s="48">
        <f t="shared" si="32"/>
        <v>0</v>
      </c>
      <c r="AM32" s="147">
        <f t="shared" si="32"/>
        <v>4</v>
      </c>
      <c r="AN32" s="48"/>
      <c r="AO32" s="49"/>
      <c r="AP32" s="50"/>
      <c r="AQ32" s="51"/>
      <c r="AR32" s="48"/>
      <c r="AS32" s="51"/>
      <c r="AT32" s="48"/>
      <c r="AU32" s="49"/>
      <c r="AV32" s="50"/>
      <c r="AW32" s="52"/>
      <c r="AX32" s="48"/>
      <c r="AY32" s="49"/>
      <c r="AZ32" s="50"/>
      <c r="BA32" s="51"/>
      <c r="BB32" s="48"/>
      <c r="BC32" s="62"/>
      <c r="BD32" s="51">
        <f>AM32</f>
        <v>4</v>
      </c>
      <c r="BE32" s="67">
        <f>BD32*100/AM80</f>
        <v>2.2222222222222223</v>
      </c>
      <c r="BF32" s="64"/>
      <c r="BG32" s="65"/>
      <c r="BH32" s="64"/>
      <c r="BI32" s="65"/>
      <c r="BJ32" s="64"/>
      <c r="BK32" s="65"/>
      <c r="BL32" s="84"/>
      <c r="BM32" s="85"/>
      <c r="BN32" s="64">
        <f>AH32</f>
        <v>24</v>
      </c>
      <c r="BO32" s="65">
        <f>AM32</f>
        <v>4</v>
      </c>
      <c r="BP32" s="64"/>
      <c r="BQ32" s="65"/>
      <c r="BR32" s="84"/>
      <c r="BS32" s="85"/>
      <c r="BT32" s="64"/>
      <c r="BU32" s="65"/>
      <c r="BV32" s="81"/>
      <c r="BW32" s="65"/>
      <c r="BX32" s="66"/>
      <c r="BY32" s="65"/>
      <c r="BZ32" s="64"/>
      <c r="CA32" s="65"/>
      <c r="CB32" s="64"/>
      <c r="CC32" s="65"/>
      <c r="CD32" s="50">
        <v>2</v>
      </c>
      <c r="CE32" s="51">
        <f t="shared" si="18"/>
        <v>0.96</v>
      </c>
      <c r="CF32" s="68">
        <f t="shared" si="10"/>
        <v>0.53333333333333333</v>
      </c>
      <c r="CG32" s="51">
        <f t="shared" ref="CG32:CG44" si="33">CD32/25</f>
        <v>0.08</v>
      </c>
      <c r="CH32" s="68">
        <f t="shared" ref="CH32:CH44" si="34">CG32*100/180</f>
        <v>4.4444444444444446E-2</v>
      </c>
      <c r="CI32" s="68">
        <f t="shared" ref="CI32:CI44" si="35">CF32+CH32</f>
        <v>0.57777777777777772</v>
      </c>
      <c r="CJ32" s="148"/>
      <c r="CK32" s="148"/>
      <c r="CL32" s="148"/>
      <c r="CM32" s="48">
        <f>AH32</f>
        <v>24</v>
      </c>
      <c r="CN32" s="51">
        <f>AM32</f>
        <v>4</v>
      </c>
      <c r="CO32" s="150">
        <f t="shared" si="31"/>
        <v>2.2222222222222223</v>
      </c>
      <c r="CP32" s="51">
        <f>AM32</f>
        <v>4</v>
      </c>
      <c r="CQ32" s="51"/>
      <c r="CR32" s="51"/>
      <c r="CS32" s="51"/>
    </row>
    <row r="33" spans="1:97" s="23" customFormat="1" ht="18" customHeight="1" x14ac:dyDescent="0.2">
      <c r="A33" s="56">
        <v>3</v>
      </c>
      <c r="B33" s="130" t="s">
        <v>86</v>
      </c>
      <c r="C33" s="83" t="s">
        <v>73</v>
      </c>
      <c r="D33" s="166"/>
      <c r="E33" s="166"/>
      <c r="F33" s="166"/>
      <c r="G33" s="166"/>
      <c r="H33" s="167"/>
      <c r="I33" s="168"/>
      <c r="J33" s="169"/>
      <c r="K33" s="170"/>
      <c r="L33" s="170"/>
      <c r="M33" s="171"/>
      <c r="N33" s="172"/>
      <c r="O33" s="173"/>
      <c r="P33" s="173"/>
      <c r="Q33" s="173"/>
      <c r="R33" s="174"/>
      <c r="S33" s="173">
        <v>8</v>
      </c>
      <c r="T33" s="173">
        <v>16</v>
      </c>
      <c r="U33" s="173"/>
      <c r="V33" s="173"/>
      <c r="W33" s="174">
        <v>3</v>
      </c>
      <c r="X33" s="175"/>
      <c r="Y33" s="175"/>
      <c r="Z33" s="175"/>
      <c r="AA33" s="175"/>
      <c r="AB33" s="174"/>
      <c r="AC33" s="175"/>
      <c r="AD33" s="175"/>
      <c r="AE33" s="175"/>
      <c r="AF33" s="175"/>
      <c r="AG33" s="174"/>
      <c r="AH33" s="176">
        <f t="shared" si="30"/>
        <v>24</v>
      </c>
      <c r="AI33" s="151">
        <f t="shared" si="32"/>
        <v>8</v>
      </c>
      <c r="AJ33" s="151">
        <f t="shared" si="32"/>
        <v>16</v>
      </c>
      <c r="AK33" s="151">
        <f t="shared" si="32"/>
        <v>0</v>
      </c>
      <c r="AL33" s="151">
        <f t="shared" si="32"/>
        <v>0</v>
      </c>
      <c r="AM33" s="167">
        <f t="shared" si="32"/>
        <v>3</v>
      </c>
      <c r="AN33" s="48"/>
      <c r="AO33" s="49"/>
      <c r="AP33" s="50"/>
      <c r="AQ33" s="51"/>
      <c r="AR33" s="48"/>
      <c r="AS33" s="51"/>
      <c r="AT33" s="48"/>
      <c r="AU33" s="49"/>
      <c r="AV33" s="50">
        <f>AH33</f>
        <v>24</v>
      </c>
      <c r="AW33" s="52">
        <f>AM33</f>
        <v>3</v>
      </c>
      <c r="AX33" s="48"/>
      <c r="AY33" s="49"/>
      <c r="AZ33" s="50"/>
      <c r="BA33" s="51"/>
      <c r="BB33" s="48"/>
      <c r="BC33" s="62"/>
      <c r="BD33" s="51">
        <f>AM33</f>
        <v>3</v>
      </c>
      <c r="BE33" s="67">
        <f>BD33*100/AM80</f>
        <v>1.6666666666666667</v>
      </c>
      <c r="BF33" s="64"/>
      <c r="BG33" s="65"/>
      <c r="BH33" s="64"/>
      <c r="BI33" s="65"/>
      <c r="BJ33" s="64"/>
      <c r="BK33" s="65"/>
      <c r="BL33" s="84"/>
      <c r="BM33" s="85"/>
      <c r="BN33" s="64"/>
      <c r="BO33" s="65"/>
      <c r="BP33" s="64"/>
      <c r="BQ33" s="65"/>
      <c r="BR33" s="84"/>
      <c r="BS33" s="85"/>
      <c r="BT33" s="64"/>
      <c r="BU33" s="65"/>
      <c r="BV33" s="81"/>
      <c r="BW33" s="65"/>
      <c r="BX33" s="66"/>
      <c r="BY33" s="65"/>
      <c r="BZ33" s="64"/>
      <c r="CA33" s="65"/>
      <c r="CB33" s="64"/>
      <c r="CC33" s="65"/>
      <c r="CD33" s="50">
        <v>4</v>
      </c>
      <c r="CE33" s="51">
        <f t="shared" si="18"/>
        <v>0.96</v>
      </c>
      <c r="CF33" s="68">
        <f t="shared" si="10"/>
        <v>0.53333333333333333</v>
      </c>
      <c r="CG33" s="51">
        <f t="shared" si="33"/>
        <v>0.16</v>
      </c>
      <c r="CH33" s="68">
        <f t="shared" si="34"/>
        <v>8.8888888888888892E-2</v>
      </c>
      <c r="CI33" s="68">
        <f t="shared" si="35"/>
        <v>0.62222222222222223</v>
      </c>
      <c r="CJ33" s="148"/>
      <c r="CK33" s="148"/>
      <c r="CL33" s="148"/>
      <c r="CM33" s="48"/>
      <c r="CN33" s="51"/>
      <c r="CO33" s="150">
        <f t="shared" si="31"/>
        <v>0</v>
      </c>
      <c r="CP33" s="51">
        <f t="shared" ref="CP33:CP34" si="36">AM33</f>
        <v>3</v>
      </c>
      <c r="CQ33" s="51"/>
      <c r="CR33" s="51"/>
      <c r="CS33" s="51"/>
    </row>
    <row r="34" spans="1:97" s="23" customFormat="1" ht="18" customHeight="1" x14ac:dyDescent="0.2">
      <c r="A34" s="56">
        <v>4</v>
      </c>
      <c r="B34" s="143" t="s">
        <v>87</v>
      </c>
      <c r="C34" s="97" t="s">
        <v>71</v>
      </c>
      <c r="D34" s="131"/>
      <c r="E34" s="131"/>
      <c r="F34" s="131"/>
      <c r="G34" s="131"/>
      <c r="H34" s="147"/>
      <c r="I34" s="131">
        <v>8</v>
      </c>
      <c r="J34" s="131">
        <v>8</v>
      </c>
      <c r="K34" s="131"/>
      <c r="L34" s="131"/>
      <c r="M34" s="147">
        <v>3</v>
      </c>
      <c r="N34" s="132"/>
      <c r="O34" s="132">
        <v>8</v>
      </c>
      <c r="P34" s="132"/>
      <c r="Q34" s="132"/>
      <c r="R34" s="145">
        <v>1</v>
      </c>
      <c r="S34" s="132"/>
      <c r="T34" s="132"/>
      <c r="U34" s="132"/>
      <c r="V34" s="132"/>
      <c r="W34" s="145"/>
      <c r="X34" s="133"/>
      <c r="Y34" s="133"/>
      <c r="Z34" s="133"/>
      <c r="AA34" s="133"/>
      <c r="AB34" s="145"/>
      <c r="AC34" s="133"/>
      <c r="AD34" s="133"/>
      <c r="AE34" s="133"/>
      <c r="AF34" s="133"/>
      <c r="AG34" s="145"/>
      <c r="AH34" s="146">
        <f t="shared" si="30"/>
        <v>24</v>
      </c>
      <c r="AI34" s="48">
        <f t="shared" si="32"/>
        <v>8</v>
      </c>
      <c r="AJ34" s="48">
        <f t="shared" si="32"/>
        <v>16</v>
      </c>
      <c r="AK34" s="48">
        <f t="shared" si="32"/>
        <v>0</v>
      </c>
      <c r="AL34" s="48">
        <f t="shared" si="32"/>
        <v>0</v>
      </c>
      <c r="AM34" s="147">
        <f t="shared" si="32"/>
        <v>4</v>
      </c>
      <c r="AN34" s="48"/>
      <c r="AO34" s="49"/>
      <c r="AP34" s="50"/>
      <c r="AQ34" s="51"/>
      <c r="AR34" s="48"/>
      <c r="AS34" s="51"/>
      <c r="AT34" s="48"/>
      <c r="AU34" s="49"/>
      <c r="AV34" s="50">
        <f>AH34</f>
        <v>24</v>
      </c>
      <c r="AW34" s="52">
        <f>AM34</f>
        <v>4</v>
      </c>
      <c r="AX34" s="48"/>
      <c r="AY34" s="49"/>
      <c r="AZ34" s="50"/>
      <c r="BA34" s="51"/>
      <c r="BB34" s="48"/>
      <c r="BC34" s="62"/>
      <c r="BD34" s="51"/>
      <c r="BE34" s="67"/>
      <c r="BF34" s="64"/>
      <c r="BG34" s="65"/>
      <c r="BH34" s="64"/>
      <c r="BI34" s="65"/>
      <c r="BJ34" s="64"/>
      <c r="BK34" s="65"/>
      <c r="BL34" s="84"/>
      <c r="BM34" s="85"/>
      <c r="BN34" s="64">
        <f>AH34</f>
        <v>24</v>
      </c>
      <c r="BO34" s="65">
        <f>AM34</f>
        <v>4</v>
      </c>
      <c r="BP34" s="64"/>
      <c r="BQ34" s="65"/>
      <c r="BR34" s="84"/>
      <c r="BS34" s="85"/>
      <c r="BT34" s="64"/>
      <c r="BU34" s="65"/>
      <c r="BV34" s="81"/>
      <c r="BW34" s="65"/>
      <c r="BX34" s="66"/>
      <c r="BY34" s="65"/>
      <c r="BZ34" s="64"/>
      <c r="CA34" s="65"/>
      <c r="CB34" s="64"/>
      <c r="CC34" s="65"/>
      <c r="CD34" s="50"/>
      <c r="CE34" s="51">
        <f t="shared" si="18"/>
        <v>0.96</v>
      </c>
      <c r="CF34" s="68">
        <f t="shared" si="10"/>
        <v>0.53333333333333333</v>
      </c>
      <c r="CG34" s="51">
        <f t="shared" si="33"/>
        <v>0</v>
      </c>
      <c r="CH34" s="68">
        <f t="shared" si="34"/>
        <v>0</v>
      </c>
      <c r="CI34" s="68">
        <f t="shared" si="35"/>
        <v>0.53333333333333333</v>
      </c>
      <c r="CJ34" s="148"/>
      <c r="CK34" s="148"/>
      <c r="CL34" s="148"/>
      <c r="CM34" s="48">
        <f>AH34</f>
        <v>24</v>
      </c>
      <c r="CN34" s="51">
        <f t="shared" ref="CN34:CN44" si="37">AM34</f>
        <v>4</v>
      </c>
      <c r="CO34" s="150">
        <f t="shared" si="31"/>
        <v>2.2222222222222223</v>
      </c>
      <c r="CP34" s="51">
        <f t="shared" si="36"/>
        <v>4</v>
      </c>
      <c r="CQ34" s="51"/>
      <c r="CR34" s="51"/>
      <c r="CS34" s="51"/>
    </row>
    <row r="35" spans="1:97" s="23" customFormat="1" ht="18" customHeight="1" x14ac:dyDescent="0.2">
      <c r="A35" s="56">
        <v>5</v>
      </c>
      <c r="B35" s="143" t="s">
        <v>88</v>
      </c>
      <c r="C35" s="97" t="s">
        <v>71</v>
      </c>
      <c r="D35" s="131"/>
      <c r="E35" s="131"/>
      <c r="F35" s="131"/>
      <c r="G35" s="131"/>
      <c r="H35" s="147"/>
      <c r="I35" s="131"/>
      <c r="J35" s="131">
        <v>8</v>
      </c>
      <c r="K35" s="131"/>
      <c r="L35" s="131"/>
      <c r="M35" s="147">
        <v>1</v>
      </c>
      <c r="N35" s="132"/>
      <c r="O35" s="132"/>
      <c r="P35" s="132"/>
      <c r="Q35" s="132"/>
      <c r="R35" s="145"/>
      <c r="S35" s="132"/>
      <c r="T35" s="132"/>
      <c r="U35" s="132"/>
      <c r="V35" s="132"/>
      <c r="W35" s="145"/>
      <c r="X35" s="133"/>
      <c r="Y35" s="133"/>
      <c r="Z35" s="133"/>
      <c r="AA35" s="133"/>
      <c r="AB35" s="145"/>
      <c r="AC35" s="133"/>
      <c r="AD35" s="133"/>
      <c r="AE35" s="133"/>
      <c r="AF35" s="133"/>
      <c r="AG35" s="145"/>
      <c r="AH35" s="146">
        <f t="shared" si="30"/>
        <v>8</v>
      </c>
      <c r="AI35" s="48">
        <f t="shared" si="32"/>
        <v>0</v>
      </c>
      <c r="AJ35" s="48">
        <f t="shared" si="32"/>
        <v>8</v>
      </c>
      <c r="AK35" s="48">
        <f t="shared" si="32"/>
        <v>0</v>
      </c>
      <c r="AL35" s="48">
        <f t="shared" si="32"/>
        <v>0</v>
      </c>
      <c r="AM35" s="147">
        <f t="shared" si="32"/>
        <v>1</v>
      </c>
      <c r="AN35" s="48"/>
      <c r="AO35" s="49"/>
      <c r="AP35" s="50"/>
      <c r="AQ35" s="51"/>
      <c r="AR35" s="48"/>
      <c r="AS35" s="51"/>
      <c r="AT35" s="48"/>
      <c r="AU35" s="49"/>
      <c r="AV35" s="50"/>
      <c r="AW35" s="52"/>
      <c r="AX35" s="48">
        <f>AH35</f>
        <v>8</v>
      </c>
      <c r="AY35" s="49">
        <f>AM35</f>
        <v>1</v>
      </c>
      <c r="AZ35" s="50"/>
      <c r="BA35" s="51"/>
      <c r="BB35" s="48"/>
      <c r="BC35" s="62"/>
      <c r="BD35" s="51"/>
      <c r="BE35" s="67"/>
      <c r="BF35" s="64"/>
      <c r="BG35" s="65"/>
      <c r="BH35" s="64"/>
      <c r="BI35" s="65"/>
      <c r="BJ35" s="64"/>
      <c r="BK35" s="65"/>
      <c r="BL35" s="84"/>
      <c r="BM35" s="85"/>
      <c r="BN35" s="64"/>
      <c r="BO35" s="65"/>
      <c r="BP35" s="64"/>
      <c r="BQ35" s="65"/>
      <c r="BR35" s="84"/>
      <c r="BS35" s="85"/>
      <c r="BT35" s="64">
        <f>AH35</f>
        <v>8</v>
      </c>
      <c r="BU35" s="65">
        <f>AM35</f>
        <v>1</v>
      </c>
      <c r="BV35" s="81"/>
      <c r="BW35" s="65"/>
      <c r="BX35" s="66"/>
      <c r="BY35" s="65"/>
      <c r="BZ35" s="64"/>
      <c r="CA35" s="65"/>
      <c r="CB35" s="64"/>
      <c r="CC35" s="65"/>
      <c r="CD35" s="50"/>
      <c r="CE35" s="51">
        <f t="shared" si="18"/>
        <v>0.32</v>
      </c>
      <c r="CF35" s="68">
        <f t="shared" si="10"/>
        <v>0.17777777777777778</v>
      </c>
      <c r="CG35" s="51">
        <f t="shared" si="33"/>
        <v>0</v>
      </c>
      <c r="CH35" s="68">
        <f t="shared" si="34"/>
        <v>0</v>
      </c>
      <c r="CI35" s="68">
        <f t="shared" si="35"/>
        <v>0.17777777777777778</v>
      </c>
      <c r="CJ35" s="148"/>
      <c r="CK35" s="148"/>
      <c r="CL35" s="148"/>
      <c r="CM35" s="48">
        <f t="shared" ref="CM35:CM44" si="38">AH35</f>
        <v>8</v>
      </c>
      <c r="CN35" s="51">
        <f t="shared" si="37"/>
        <v>1</v>
      </c>
      <c r="CO35" s="150">
        <f>CN35*100/180</f>
        <v>0.55555555555555558</v>
      </c>
      <c r="CP35" s="51"/>
      <c r="CQ35" s="51"/>
      <c r="CR35" s="51"/>
      <c r="CS35" s="51"/>
    </row>
    <row r="36" spans="1:97" s="23" customFormat="1" ht="18" customHeight="1" x14ac:dyDescent="0.2">
      <c r="A36" s="56">
        <v>6</v>
      </c>
      <c r="B36" s="143" t="s">
        <v>89</v>
      </c>
      <c r="C36" s="97" t="s">
        <v>71</v>
      </c>
      <c r="D36" s="131"/>
      <c r="E36" s="131"/>
      <c r="F36" s="131"/>
      <c r="G36" s="131"/>
      <c r="H36" s="147"/>
      <c r="I36" s="131">
        <v>8</v>
      </c>
      <c r="J36" s="131">
        <v>16</v>
      </c>
      <c r="K36" s="131"/>
      <c r="L36" s="131"/>
      <c r="M36" s="147">
        <v>3</v>
      </c>
      <c r="N36" s="132"/>
      <c r="O36" s="132"/>
      <c r="P36" s="132"/>
      <c r="Q36" s="132"/>
      <c r="R36" s="145"/>
      <c r="S36" s="132"/>
      <c r="T36" s="132"/>
      <c r="U36" s="132"/>
      <c r="V36" s="132"/>
      <c r="W36" s="145"/>
      <c r="X36" s="133"/>
      <c r="Y36" s="133"/>
      <c r="Z36" s="133"/>
      <c r="AA36" s="133"/>
      <c r="AB36" s="145"/>
      <c r="AC36" s="133"/>
      <c r="AD36" s="133"/>
      <c r="AE36" s="133"/>
      <c r="AF36" s="133"/>
      <c r="AG36" s="145"/>
      <c r="AH36" s="146">
        <f t="shared" si="30"/>
        <v>24</v>
      </c>
      <c r="AI36" s="48">
        <f t="shared" si="32"/>
        <v>8</v>
      </c>
      <c r="AJ36" s="48">
        <f t="shared" si="32"/>
        <v>16</v>
      </c>
      <c r="AK36" s="48">
        <f t="shared" si="32"/>
        <v>0</v>
      </c>
      <c r="AL36" s="48">
        <f t="shared" si="32"/>
        <v>0</v>
      </c>
      <c r="AM36" s="147">
        <f t="shared" si="32"/>
        <v>3</v>
      </c>
      <c r="AN36" s="48"/>
      <c r="AO36" s="49"/>
      <c r="AP36" s="50"/>
      <c r="AQ36" s="51"/>
      <c r="AR36" s="48"/>
      <c r="AS36" s="51"/>
      <c r="AT36" s="48"/>
      <c r="AU36" s="49"/>
      <c r="AV36" s="50"/>
      <c r="AW36" s="52"/>
      <c r="AX36" s="48"/>
      <c r="AY36" s="49"/>
      <c r="AZ36" s="50"/>
      <c r="BA36" s="51"/>
      <c r="BB36" s="48"/>
      <c r="BC36" s="62"/>
      <c r="BD36" s="51"/>
      <c r="BE36" s="67"/>
      <c r="BF36" s="64"/>
      <c r="BG36" s="65"/>
      <c r="BH36" s="64"/>
      <c r="BI36" s="65"/>
      <c r="BJ36" s="64"/>
      <c r="BK36" s="65"/>
      <c r="BL36" s="84"/>
      <c r="BM36" s="85"/>
      <c r="BN36" s="64"/>
      <c r="BO36" s="65"/>
      <c r="BP36" s="64"/>
      <c r="BQ36" s="65"/>
      <c r="BR36" s="84"/>
      <c r="BS36" s="85"/>
      <c r="BT36" s="64"/>
      <c r="BU36" s="65"/>
      <c r="BV36" s="81">
        <f>AH36</f>
        <v>24</v>
      </c>
      <c r="BW36" s="65">
        <f>AM36</f>
        <v>3</v>
      </c>
      <c r="BX36" s="66"/>
      <c r="BY36" s="65"/>
      <c r="BZ36" s="64"/>
      <c r="CA36" s="65"/>
      <c r="CB36" s="64"/>
      <c r="CC36" s="65"/>
      <c r="CD36" s="50"/>
      <c r="CE36" s="51">
        <f t="shared" si="18"/>
        <v>0.96</v>
      </c>
      <c r="CF36" s="68">
        <f t="shared" si="10"/>
        <v>0.53333333333333333</v>
      </c>
      <c r="CG36" s="51">
        <f t="shared" si="33"/>
        <v>0</v>
      </c>
      <c r="CH36" s="68">
        <f t="shared" si="34"/>
        <v>0</v>
      </c>
      <c r="CI36" s="68">
        <f t="shared" si="35"/>
        <v>0.53333333333333333</v>
      </c>
      <c r="CJ36" s="148"/>
      <c r="CK36" s="148"/>
      <c r="CL36" s="148"/>
      <c r="CM36" s="48">
        <f t="shared" si="38"/>
        <v>24</v>
      </c>
      <c r="CN36" s="51">
        <f t="shared" si="37"/>
        <v>3</v>
      </c>
      <c r="CO36" s="150">
        <f t="shared" ref="CO36:CO44" si="39">CN36*100/180</f>
        <v>1.6666666666666667</v>
      </c>
      <c r="CP36" s="51"/>
      <c r="CQ36" s="51"/>
      <c r="CR36" s="51">
        <f>AM36</f>
        <v>3</v>
      </c>
      <c r="CS36" s="51"/>
    </row>
    <row r="37" spans="1:97" s="23" customFormat="1" ht="18" customHeight="1" x14ac:dyDescent="0.2">
      <c r="A37" s="56">
        <v>7</v>
      </c>
      <c r="B37" s="143" t="s">
        <v>90</v>
      </c>
      <c r="C37" s="97" t="s">
        <v>71</v>
      </c>
      <c r="D37" s="131"/>
      <c r="E37" s="131"/>
      <c r="F37" s="131"/>
      <c r="G37" s="131"/>
      <c r="H37" s="177"/>
      <c r="I37" s="131"/>
      <c r="J37" s="131"/>
      <c r="K37" s="131"/>
      <c r="L37" s="131"/>
      <c r="M37" s="147"/>
      <c r="N37" s="132"/>
      <c r="O37" s="132"/>
      <c r="P37" s="132"/>
      <c r="Q37" s="132"/>
      <c r="R37" s="145"/>
      <c r="S37" s="132"/>
      <c r="T37" s="132"/>
      <c r="U37" s="132"/>
      <c r="V37" s="132"/>
      <c r="W37" s="145"/>
      <c r="X37" s="133"/>
      <c r="Y37" s="133"/>
      <c r="Z37" s="133">
        <v>16</v>
      </c>
      <c r="AA37" s="133"/>
      <c r="AB37" s="145">
        <v>3</v>
      </c>
      <c r="AC37" s="133"/>
      <c r="AD37" s="133"/>
      <c r="AE37" s="133"/>
      <c r="AF37" s="133"/>
      <c r="AG37" s="145"/>
      <c r="AH37" s="146">
        <f t="shared" si="30"/>
        <v>16</v>
      </c>
      <c r="AI37" s="48">
        <f t="shared" si="32"/>
        <v>0</v>
      </c>
      <c r="AJ37" s="48">
        <f t="shared" si="32"/>
        <v>0</v>
      </c>
      <c r="AK37" s="48">
        <f t="shared" si="32"/>
        <v>16</v>
      </c>
      <c r="AL37" s="48">
        <f t="shared" si="32"/>
        <v>0</v>
      </c>
      <c r="AM37" s="147">
        <f t="shared" si="32"/>
        <v>3</v>
      </c>
      <c r="AN37" s="48"/>
      <c r="AO37" s="49"/>
      <c r="AP37" s="50"/>
      <c r="AQ37" s="51"/>
      <c r="AR37" s="48"/>
      <c r="AS37" s="51"/>
      <c r="AT37" s="48"/>
      <c r="AU37" s="49"/>
      <c r="AV37" s="50"/>
      <c r="AW37" s="52"/>
      <c r="AX37" s="48"/>
      <c r="AY37" s="49"/>
      <c r="AZ37" s="50"/>
      <c r="BA37" s="51"/>
      <c r="BB37" s="48"/>
      <c r="BC37" s="62"/>
      <c r="BD37" s="51"/>
      <c r="BE37" s="67"/>
      <c r="BF37" s="64"/>
      <c r="BG37" s="65"/>
      <c r="BH37" s="64"/>
      <c r="BI37" s="65"/>
      <c r="BJ37" s="64"/>
      <c r="BK37" s="65"/>
      <c r="BL37" s="84"/>
      <c r="BM37" s="85"/>
      <c r="BN37" s="64">
        <f>AH37</f>
        <v>16</v>
      </c>
      <c r="BO37" s="65">
        <f>AM37</f>
        <v>3</v>
      </c>
      <c r="BP37" s="64"/>
      <c r="BQ37" s="65"/>
      <c r="BR37" s="84"/>
      <c r="BS37" s="85"/>
      <c r="BT37" s="64"/>
      <c r="BU37" s="65"/>
      <c r="BV37" s="81"/>
      <c r="BW37" s="65"/>
      <c r="BX37" s="66"/>
      <c r="BY37" s="65"/>
      <c r="BZ37" s="64"/>
      <c r="CA37" s="65"/>
      <c r="CB37" s="64"/>
      <c r="CC37" s="65"/>
      <c r="CD37" s="50"/>
      <c r="CE37" s="51">
        <f t="shared" si="18"/>
        <v>0.64</v>
      </c>
      <c r="CF37" s="68">
        <f t="shared" si="10"/>
        <v>0.35555555555555557</v>
      </c>
      <c r="CG37" s="51">
        <f t="shared" si="33"/>
        <v>0</v>
      </c>
      <c r="CH37" s="68">
        <f t="shared" si="34"/>
        <v>0</v>
      </c>
      <c r="CI37" s="68">
        <f t="shared" si="35"/>
        <v>0.35555555555555557</v>
      </c>
      <c r="CJ37" s="148"/>
      <c r="CK37" s="148"/>
      <c r="CL37" s="148"/>
      <c r="CM37" s="48">
        <f t="shared" si="38"/>
        <v>16</v>
      </c>
      <c r="CN37" s="51">
        <f t="shared" si="37"/>
        <v>3</v>
      </c>
      <c r="CO37" s="150">
        <f t="shared" si="39"/>
        <v>1.6666666666666667</v>
      </c>
      <c r="CP37" s="51">
        <f>AM37</f>
        <v>3</v>
      </c>
      <c r="CQ37" s="51"/>
      <c r="CR37" s="51"/>
      <c r="CS37" s="51"/>
    </row>
    <row r="38" spans="1:97" s="23" customFormat="1" ht="18" customHeight="1" x14ac:dyDescent="0.2">
      <c r="A38" s="56">
        <v>8</v>
      </c>
      <c r="B38" s="143" t="s">
        <v>91</v>
      </c>
      <c r="C38" s="97" t="s">
        <v>71</v>
      </c>
      <c r="D38" s="131">
        <v>8</v>
      </c>
      <c r="E38" s="131"/>
      <c r="F38" s="131"/>
      <c r="G38" s="131"/>
      <c r="H38" s="147">
        <v>1</v>
      </c>
      <c r="I38" s="131"/>
      <c r="J38" s="131"/>
      <c r="K38" s="131"/>
      <c r="L38" s="131"/>
      <c r="M38" s="147"/>
      <c r="N38" s="132"/>
      <c r="O38" s="132"/>
      <c r="P38" s="132"/>
      <c r="Q38" s="132"/>
      <c r="R38" s="145"/>
      <c r="S38" s="132"/>
      <c r="T38" s="132"/>
      <c r="U38" s="132"/>
      <c r="V38" s="132"/>
      <c r="W38" s="145"/>
      <c r="X38" s="133"/>
      <c r="Y38" s="133"/>
      <c r="Z38" s="133"/>
      <c r="AA38" s="133"/>
      <c r="AB38" s="145"/>
      <c r="AC38" s="133"/>
      <c r="AD38" s="133"/>
      <c r="AE38" s="133"/>
      <c r="AF38" s="133"/>
      <c r="AG38" s="145"/>
      <c r="AH38" s="146">
        <f t="shared" si="30"/>
        <v>8</v>
      </c>
      <c r="AI38" s="48">
        <f t="shared" si="32"/>
        <v>8</v>
      </c>
      <c r="AJ38" s="48">
        <f t="shared" si="32"/>
        <v>0</v>
      </c>
      <c r="AK38" s="48">
        <f t="shared" si="32"/>
        <v>0</v>
      </c>
      <c r="AL38" s="48">
        <f t="shared" si="32"/>
        <v>0</v>
      </c>
      <c r="AM38" s="147">
        <f t="shared" si="32"/>
        <v>1</v>
      </c>
      <c r="AN38" s="48"/>
      <c r="AO38" s="49"/>
      <c r="AP38" s="50"/>
      <c r="AQ38" s="51"/>
      <c r="AR38" s="48"/>
      <c r="AS38" s="51"/>
      <c r="AT38" s="48"/>
      <c r="AU38" s="49"/>
      <c r="AV38" s="50"/>
      <c r="AW38" s="52"/>
      <c r="AX38" s="48"/>
      <c r="AY38" s="49"/>
      <c r="AZ38" s="50"/>
      <c r="BA38" s="51"/>
      <c r="BB38" s="48"/>
      <c r="BC38" s="62"/>
      <c r="BD38" s="51"/>
      <c r="BE38" s="67"/>
      <c r="BF38" s="64">
        <f>AH38</f>
        <v>8</v>
      </c>
      <c r="BG38" s="65">
        <f>AM38</f>
        <v>1</v>
      </c>
      <c r="BH38" s="64"/>
      <c r="BI38" s="65"/>
      <c r="BJ38" s="64"/>
      <c r="BK38" s="65"/>
      <c r="BL38" s="84"/>
      <c r="BM38" s="85"/>
      <c r="BN38" s="64"/>
      <c r="BO38" s="65"/>
      <c r="BP38" s="64"/>
      <c r="BQ38" s="65"/>
      <c r="BR38" s="84"/>
      <c r="BS38" s="85"/>
      <c r="BT38" s="64"/>
      <c r="BU38" s="65"/>
      <c r="BV38" s="81"/>
      <c r="BW38" s="65"/>
      <c r="BX38" s="66"/>
      <c r="BY38" s="65"/>
      <c r="BZ38" s="64"/>
      <c r="CA38" s="65"/>
      <c r="CB38" s="64"/>
      <c r="CC38" s="65"/>
      <c r="CD38" s="50"/>
      <c r="CE38" s="51">
        <f t="shared" si="18"/>
        <v>0.32</v>
      </c>
      <c r="CF38" s="68">
        <f t="shared" si="10"/>
        <v>0.17777777777777778</v>
      </c>
      <c r="CG38" s="51">
        <f t="shared" si="33"/>
        <v>0</v>
      </c>
      <c r="CH38" s="68">
        <f t="shared" si="34"/>
        <v>0</v>
      </c>
      <c r="CI38" s="68">
        <f t="shared" si="35"/>
        <v>0.17777777777777778</v>
      </c>
      <c r="CJ38" s="148"/>
      <c r="CK38" s="148"/>
      <c r="CL38" s="148"/>
      <c r="CM38" s="48">
        <f t="shared" si="38"/>
        <v>8</v>
      </c>
      <c r="CN38" s="51">
        <f t="shared" si="37"/>
        <v>1</v>
      </c>
      <c r="CO38" s="150">
        <f t="shared" si="39"/>
        <v>0.55555555555555558</v>
      </c>
      <c r="CP38" s="51"/>
      <c r="CQ38" s="51"/>
      <c r="CR38" s="51"/>
      <c r="CS38" s="51"/>
    </row>
    <row r="39" spans="1:97" s="23" customFormat="1" ht="18" customHeight="1" x14ac:dyDescent="0.2">
      <c r="A39" s="56">
        <v>9</v>
      </c>
      <c r="B39" s="143" t="s">
        <v>92</v>
      </c>
      <c r="C39" s="97" t="s">
        <v>71</v>
      </c>
      <c r="D39" s="131"/>
      <c r="E39" s="131"/>
      <c r="F39" s="131"/>
      <c r="G39" s="131"/>
      <c r="H39" s="147"/>
      <c r="I39" s="131"/>
      <c r="J39" s="131">
        <v>8</v>
      </c>
      <c r="K39" s="131"/>
      <c r="L39" s="131"/>
      <c r="M39" s="147">
        <v>1</v>
      </c>
      <c r="N39" s="132"/>
      <c r="O39" s="132"/>
      <c r="P39" s="132"/>
      <c r="Q39" s="132"/>
      <c r="R39" s="145"/>
      <c r="S39" s="132"/>
      <c r="T39" s="132"/>
      <c r="U39" s="132"/>
      <c r="V39" s="132"/>
      <c r="W39" s="145"/>
      <c r="X39" s="133"/>
      <c r="Y39" s="133"/>
      <c r="Z39" s="133"/>
      <c r="AA39" s="133"/>
      <c r="AB39" s="145"/>
      <c r="AC39" s="133"/>
      <c r="AD39" s="133"/>
      <c r="AE39" s="133"/>
      <c r="AF39" s="133"/>
      <c r="AG39" s="145"/>
      <c r="AH39" s="146">
        <f t="shared" si="30"/>
        <v>8</v>
      </c>
      <c r="AI39" s="48">
        <f t="shared" si="32"/>
        <v>0</v>
      </c>
      <c r="AJ39" s="48">
        <f t="shared" si="32"/>
        <v>8</v>
      </c>
      <c r="AK39" s="48">
        <f t="shared" si="32"/>
        <v>0</v>
      </c>
      <c r="AL39" s="48">
        <f t="shared" si="32"/>
        <v>0</v>
      </c>
      <c r="AM39" s="147">
        <f t="shared" si="32"/>
        <v>1</v>
      </c>
      <c r="AN39" s="48"/>
      <c r="AO39" s="49"/>
      <c r="AP39" s="50"/>
      <c r="AQ39" s="51"/>
      <c r="AR39" s="48"/>
      <c r="AS39" s="51"/>
      <c r="AT39" s="48"/>
      <c r="AU39" s="49"/>
      <c r="AV39" s="50"/>
      <c r="AW39" s="52"/>
      <c r="AX39" s="48"/>
      <c r="AY39" s="49"/>
      <c r="AZ39" s="50"/>
      <c r="BA39" s="51"/>
      <c r="BB39" s="48"/>
      <c r="BC39" s="62"/>
      <c r="BD39" s="51"/>
      <c r="BE39" s="67"/>
      <c r="BF39" s="64"/>
      <c r="BG39" s="65"/>
      <c r="BH39" s="64"/>
      <c r="BI39" s="65"/>
      <c r="BJ39" s="64"/>
      <c r="BK39" s="65"/>
      <c r="BL39" s="84"/>
      <c r="BM39" s="85"/>
      <c r="BN39" s="64"/>
      <c r="BO39" s="65"/>
      <c r="BP39" s="64"/>
      <c r="BQ39" s="65"/>
      <c r="BR39" s="84"/>
      <c r="BS39" s="85"/>
      <c r="BT39" s="64"/>
      <c r="BU39" s="65"/>
      <c r="BV39" s="81"/>
      <c r="BW39" s="65"/>
      <c r="BX39" s="66">
        <f>AH39</f>
        <v>8</v>
      </c>
      <c r="BY39" s="65">
        <f>AM39</f>
        <v>1</v>
      </c>
      <c r="BZ39" s="64"/>
      <c r="CA39" s="65"/>
      <c r="CB39" s="64"/>
      <c r="CC39" s="65"/>
      <c r="CD39" s="50"/>
      <c r="CE39" s="51">
        <f t="shared" si="18"/>
        <v>0.32</v>
      </c>
      <c r="CF39" s="68">
        <f t="shared" si="10"/>
        <v>0.17777777777777778</v>
      </c>
      <c r="CG39" s="51">
        <f t="shared" si="33"/>
        <v>0</v>
      </c>
      <c r="CH39" s="68">
        <f t="shared" si="34"/>
        <v>0</v>
      </c>
      <c r="CI39" s="68">
        <f t="shared" si="35"/>
        <v>0.17777777777777778</v>
      </c>
      <c r="CJ39" s="148"/>
      <c r="CK39" s="148"/>
      <c r="CL39" s="148"/>
      <c r="CM39" s="48">
        <f t="shared" si="38"/>
        <v>8</v>
      </c>
      <c r="CN39" s="51">
        <f t="shared" si="37"/>
        <v>1</v>
      </c>
      <c r="CO39" s="150">
        <f t="shared" si="39"/>
        <v>0.55555555555555558</v>
      </c>
      <c r="CP39" s="51"/>
      <c r="CQ39" s="51"/>
      <c r="CR39" s="51"/>
      <c r="CS39" s="51"/>
    </row>
    <row r="40" spans="1:97" s="23" customFormat="1" ht="18" customHeight="1" x14ac:dyDescent="0.2">
      <c r="A40" s="56">
        <v>10</v>
      </c>
      <c r="B40" s="143" t="s">
        <v>93</v>
      </c>
      <c r="C40" s="97" t="s">
        <v>77</v>
      </c>
      <c r="D40" s="131">
        <v>8</v>
      </c>
      <c r="E40" s="131">
        <v>8</v>
      </c>
      <c r="F40" s="131"/>
      <c r="G40" s="131"/>
      <c r="H40" s="147">
        <v>2</v>
      </c>
      <c r="I40" s="131"/>
      <c r="J40" s="131">
        <v>8</v>
      </c>
      <c r="K40" s="131"/>
      <c r="L40" s="178"/>
      <c r="M40" s="145">
        <v>1</v>
      </c>
      <c r="N40" s="132"/>
      <c r="O40" s="132"/>
      <c r="P40" s="132"/>
      <c r="Q40" s="132"/>
      <c r="R40" s="147"/>
      <c r="S40" s="153"/>
      <c r="T40" s="132"/>
      <c r="U40" s="132"/>
      <c r="V40" s="179"/>
      <c r="W40" s="145"/>
      <c r="X40" s="133"/>
      <c r="Y40" s="133"/>
      <c r="Z40" s="133"/>
      <c r="AA40" s="133"/>
      <c r="AB40" s="145"/>
      <c r="AC40" s="133"/>
      <c r="AD40" s="133"/>
      <c r="AE40" s="133"/>
      <c r="AF40" s="133"/>
      <c r="AG40" s="145"/>
      <c r="AH40" s="146">
        <f t="shared" si="30"/>
        <v>24</v>
      </c>
      <c r="AI40" s="48">
        <f t="shared" si="32"/>
        <v>8</v>
      </c>
      <c r="AJ40" s="48">
        <f t="shared" si="32"/>
        <v>16</v>
      </c>
      <c r="AK40" s="48">
        <f t="shared" si="32"/>
        <v>0</v>
      </c>
      <c r="AL40" s="48">
        <f t="shared" si="32"/>
        <v>0</v>
      </c>
      <c r="AM40" s="147">
        <f t="shared" si="32"/>
        <v>3</v>
      </c>
      <c r="AN40" s="48"/>
      <c r="AO40" s="49"/>
      <c r="AP40" s="50"/>
      <c r="AQ40" s="51"/>
      <c r="AR40" s="48"/>
      <c r="AS40" s="51"/>
      <c r="AT40" s="48"/>
      <c r="AU40" s="49"/>
      <c r="AV40" s="50"/>
      <c r="AW40" s="52"/>
      <c r="AX40" s="48"/>
      <c r="AY40" s="49"/>
      <c r="AZ40" s="50"/>
      <c r="BA40" s="51"/>
      <c r="BB40" s="48"/>
      <c r="BC40" s="62"/>
      <c r="BD40" s="51"/>
      <c r="BE40" s="67"/>
      <c r="BF40" s="64"/>
      <c r="BG40" s="65"/>
      <c r="BH40" s="64"/>
      <c r="BI40" s="65"/>
      <c r="BJ40" s="64"/>
      <c r="BK40" s="65"/>
      <c r="BL40" s="84"/>
      <c r="BM40" s="85"/>
      <c r="BN40" s="64"/>
      <c r="BO40" s="65"/>
      <c r="BP40" s="64">
        <f>AH40</f>
        <v>24</v>
      </c>
      <c r="BQ40" s="65">
        <f>AM40</f>
        <v>3</v>
      </c>
      <c r="BR40" s="84"/>
      <c r="BS40" s="85"/>
      <c r="BT40" s="64"/>
      <c r="BU40" s="65"/>
      <c r="BV40" s="81"/>
      <c r="BW40" s="65"/>
      <c r="BX40" s="66"/>
      <c r="BY40" s="65"/>
      <c r="BZ40" s="64"/>
      <c r="CA40" s="65"/>
      <c r="CB40" s="64"/>
      <c r="CC40" s="65"/>
      <c r="CD40" s="50">
        <v>4</v>
      </c>
      <c r="CE40" s="51">
        <f t="shared" si="18"/>
        <v>0.96</v>
      </c>
      <c r="CF40" s="68">
        <f t="shared" si="10"/>
        <v>0.53333333333333333</v>
      </c>
      <c r="CG40" s="51">
        <f t="shared" si="33"/>
        <v>0.16</v>
      </c>
      <c r="CH40" s="68">
        <f t="shared" si="34"/>
        <v>8.8888888888888892E-2</v>
      </c>
      <c r="CI40" s="68">
        <f t="shared" si="35"/>
        <v>0.62222222222222223</v>
      </c>
      <c r="CJ40" s="148"/>
      <c r="CK40" s="148"/>
      <c r="CL40" s="148"/>
      <c r="CM40" s="48">
        <f t="shared" si="38"/>
        <v>24</v>
      </c>
      <c r="CN40" s="51">
        <f t="shared" si="37"/>
        <v>3</v>
      </c>
      <c r="CO40" s="150">
        <f t="shared" si="39"/>
        <v>1.6666666666666667</v>
      </c>
      <c r="CP40" s="51">
        <v>1.5</v>
      </c>
      <c r="CQ40" s="51"/>
      <c r="CR40" s="51">
        <v>1.5</v>
      </c>
      <c r="CS40" s="51"/>
    </row>
    <row r="41" spans="1:97" s="23" customFormat="1" ht="18" customHeight="1" x14ac:dyDescent="0.2">
      <c r="A41" s="56">
        <v>11</v>
      </c>
      <c r="B41" s="143" t="s">
        <v>94</v>
      </c>
      <c r="C41" s="97" t="s">
        <v>71</v>
      </c>
      <c r="D41" s="131">
        <v>8</v>
      </c>
      <c r="E41" s="131">
        <v>8</v>
      </c>
      <c r="F41" s="131"/>
      <c r="G41" s="131"/>
      <c r="H41" s="147">
        <v>2</v>
      </c>
      <c r="I41" s="131"/>
      <c r="J41" s="131">
        <v>8</v>
      </c>
      <c r="K41" s="131"/>
      <c r="L41" s="131"/>
      <c r="M41" s="147">
        <v>1</v>
      </c>
      <c r="N41" s="132"/>
      <c r="O41" s="132"/>
      <c r="P41" s="132"/>
      <c r="Q41" s="132"/>
      <c r="R41" s="145"/>
      <c r="S41" s="132"/>
      <c r="T41" s="132"/>
      <c r="U41" s="132"/>
      <c r="V41" s="132"/>
      <c r="W41" s="145"/>
      <c r="X41" s="133"/>
      <c r="Y41" s="133"/>
      <c r="Z41" s="133"/>
      <c r="AA41" s="133"/>
      <c r="AB41" s="145"/>
      <c r="AC41" s="133"/>
      <c r="AD41" s="133"/>
      <c r="AE41" s="133"/>
      <c r="AF41" s="133"/>
      <c r="AG41" s="145"/>
      <c r="AH41" s="146">
        <f t="shared" si="30"/>
        <v>24</v>
      </c>
      <c r="AI41" s="48">
        <f t="shared" si="32"/>
        <v>8</v>
      </c>
      <c r="AJ41" s="48">
        <f t="shared" si="32"/>
        <v>16</v>
      </c>
      <c r="AK41" s="48">
        <f t="shared" si="32"/>
        <v>0</v>
      </c>
      <c r="AL41" s="48">
        <f t="shared" si="32"/>
        <v>0</v>
      </c>
      <c r="AM41" s="147">
        <f t="shared" si="32"/>
        <v>3</v>
      </c>
      <c r="AN41" s="48"/>
      <c r="AO41" s="49"/>
      <c r="AP41" s="50"/>
      <c r="AQ41" s="51"/>
      <c r="AR41" s="48"/>
      <c r="AS41" s="51"/>
      <c r="AT41" s="48"/>
      <c r="AU41" s="49"/>
      <c r="AV41" s="50"/>
      <c r="AW41" s="52"/>
      <c r="AX41" s="48"/>
      <c r="AY41" s="49"/>
      <c r="AZ41" s="50"/>
      <c r="BA41" s="51"/>
      <c r="BB41" s="48"/>
      <c r="BC41" s="62"/>
      <c r="BD41" s="51"/>
      <c r="BE41" s="67"/>
      <c r="BF41" s="64"/>
      <c r="BG41" s="65"/>
      <c r="BH41" s="64"/>
      <c r="BI41" s="65"/>
      <c r="BJ41" s="64"/>
      <c r="BK41" s="65"/>
      <c r="BL41" s="84"/>
      <c r="BM41" s="85"/>
      <c r="BN41" s="64"/>
      <c r="BO41" s="65"/>
      <c r="BP41" s="64">
        <f>AH41</f>
        <v>24</v>
      </c>
      <c r="BQ41" s="65">
        <f>AM41</f>
        <v>3</v>
      </c>
      <c r="BR41" s="84"/>
      <c r="BS41" s="85"/>
      <c r="BT41" s="64"/>
      <c r="BU41" s="65"/>
      <c r="BV41" s="81"/>
      <c r="BW41" s="65"/>
      <c r="BX41" s="66"/>
      <c r="BY41" s="65"/>
      <c r="BZ41" s="64"/>
      <c r="CA41" s="65"/>
      <c r="CB41" s="64"/>
      <c r="CC41" s="65"/>
      <c r="CD41" s="50">
        <v>4</v>
      </c>
      <c r="CE41" s="51">
        <f t="shared" si="18"/>
        <v>0.96</v>
      </c>
      <c r="CF41" s="68">
        <f t="shared" si="10"/>
        <v>0.53333333333333333</v>
      </c>
      <c r="CG41" s="51">
        <f t="shared" si="33"/>
        <v>0.16</v>
      </c>
      <c r="CH41" s="68">
        <f t="shared" si="34"/>
        <v>8.8888888888888892E-2</v>
      </c>
      <c r="CI41" s="68">
        <f t="shared" si="35"/>
        <v>0.62222222222222223</v>
      </c>
      <c r="CJ41" s="148"/>
      <c r="CK41" s="148"/>
      <c r="CL41" s="148"/>
      <c r="CM41" s="48">
        <f t="shared" si="38"/>
        <v>24</v>
      </c>
      <c r="CN41" s="51">
        <f t="shared" si="37"/>
        <v>3</v>
      </c>
      <c r="CO41" s="150">
        <f t="shared" si="39"/>
        <v>1.6666666666666667</v>
      </c>
      <c r="CP41" s="51">
        <f>AM41</f>
        <v>3</v>
      </c>
      <c r="CQ41" s="51"/>
      <c r="CR41" s="51"/>
      <c r="CS41" s="51"/>
    </row>
    <row r="42" spans="1:97" s="23" customFormat="1" ht="21" customHeight="1" x14ac:dyDescent="0.2">
      <c r="A42" s="56">
        <v>12</v>
      </c>
      <c r="B42" s="130" t="s">
        <v>95</v>
      </c>
      <c r="C42" s="97" t="s">
        <v>71</v>
      </c>
      <c r="D42" s="131"/>
      <c r="E42" s="131"/>
      <c r="F42" s="131"/>
      <c r="G42" s="131"/>
      <c r="H42" s="147"/>
      <c r="I42" s="131"/>
      <c r="J42" s="131"/>
      <c r="K42" s="131"/>
      <c r="L42" s="131"/>
      <c r="M42" s="147"/>
      <c r="N42" s="132"/>
      <c r="O42" s="132"/>
      <c r="P42" s="132"/>
      <c r="Q42" s="132"/>
      <c r="R42" s="145"/>
      <c r="S42" s="132"/>
      <c r="T42" s="132"/>
      <c r="U42" s="132"/>
      <c r="V42" s="132"/>
      <c r="W42" s="145"/>
      <c r="X42" s="133"/>
      <c r="Y42" s="133"/>
      <c r="Z42" s="133"/>
      <c r="AA42" s="133"/>
      <c r="AB42" s="145"/>
      <c r="AC42" s="133"/>
      <c r="AD42" s="133">
        <v>8</v>
      </c>
      <c r="AE42" s="133"/>
      <c r="AF42" s="133"/>
      <c r="AG42" s="145">
        <v>1</v>
      </c>
      <c r="AH42" s="146">
        <f t="shared" si="30"/>
        <v>8</v>
      </c>
      <c r="AI42" s="48">
        <f t="shared" si="32"/>
        <v>0</v>
      </c>
      <c r="AJ42" s="48">
        <f t="shared" si="32"/>
        <v>8</v>
      </c>
      <c r="AK42" s="48">
        <f t="shared" si="32"/>
        <v>0</v>
      </c>
      <c r="AL42" s="48">
        <f t="shared" si="32"/>
        <v>0</v>
      </c>
      <c r="AM42" s="147">
        <f t="shared" si="32"/>
        <v>1</v>
      </c>
      <c r="AN42" s="48"/>
      <c r="AO42" s="49"/>
      <c r="AP42" s="50"/>
      <c r="AQ42" s="51"/>
      <c r="AR42" s="48"/>
      <c r="AS42" s="51"/>
      <c r="AT42" s="48"/>
      <c r="AU42" s="49"/>
      <c r="AV42" s="50"/>
      <c r="AW42" s="52"/>
      <c r="AX42" s="48"/>
      <c r="AY42" s="49"/>
      <c r="AZ42" s="50"/>
      <c r="BA42" s="51"/>
      <c r="BB42" s="48"/>
      <c r="BC42" s="62"/>
      <c r="BD42" s="51">
        <f>AM42</f>
        <v>1</v>
      </c>
      <c r="BE42" s="67">
        <f>BD42*100/AM80</f>
        <v>0.55555555555555558</v>
      </c>
      <c r="BF42" s="64"/>
      <c r="BG42" s="65"/>
      <c r="BH42" s="64"/>
      <c r="BI42" s="65"/>
      <c r="BJ42" s="64"/>
      <c r="BK42" s="65"/>
      <c r="BL42" s="84"/>
      <c r="BM42" s="85"/>
      <c r="BN42" s="64"/>
      <c r="BO42" s="65"/>
      <c r="BP42" s="64"/>
      <c r="BQ42" s="65"/>
      <c r="BR42" s="84"/>
      <c r="BS42" s="85"/>
      <c r="BT42" s="64"/>
      <c r="BU42" s="65"/>
      <c r="BV42" s="81"/>
      <c r="BW42" s="65"/>
      <c r="BX42" s="66"/>
      <c r="BY42" s="65"/>
      <c r="BZ42" s="64"/>
      <c r="CA42" s="65"/>
      <c r="CB42" s="64"/>
      <c r="CC42" s="65"/>
      <c r="CD42" s="50"/>
      <c r="CE42" s="51">
        <f t="shared" si="18"/>
        <v>0.32</v>
      </c>
      <c r="CF42" s="68">
        <f t="shared" si="10"/>
        <v>0.17777777777777778</v>
      </c>
      <c r="CG42" s="51">
        <f t="shared" si="33"/>
        <v>0</v>
      </c>
      <c r="CH42" s="68">
        <f t="shared" si="34"/>
        <v>0</v>
      </c>
      <c r="CI42" s="68">
        <f t="shared" si="35"/>
        <v>0.17777777777777778</v>
      </c>
      <c r="CJ42" s="148"/>
      <c r="CK42" s="148"/>
      <c r="CL42" s="148"/>
      <c r="CM42" s="48">
        <f t="shared" si="38"/>
        <v>8</v>
      </c>
      <c r="CN42" s="51">
        <f t="shared" si="37"/>
        <v>1</v>
      </c>
      <c r="CO42" s="150">
        <f t="shared" si="39"/>
        <v>0.55555555555555558</v>
      </c>
      <c r="CP42" s="51"/>
      <c r="CQ42" s="51"/>
      <c r="CR42" s="51"/>
      <c r="CS42" s="51"/>
    </row>
    <row r="43" spans="1:97" s="23" customFormat="1" ht="18" customHeight="1" x14ac:dyDescent="0.2">
      <c r="A43" s="56">
        <v>13</v>
      </c>
      <c r="B43" s="143" t="s">
        <v>96</v>
      </c>
      <c r="C43" s="97" t="s">
        <v>71</v>
      </c>
      <c r="D43" s="131"/>
      <c r="E43" s="131"/>
      <c r="F43" s="131">
        <v>16</v>
      </c>
      <c r="G43" s="131"/>
      <c r="H43" s="147">
        <v>2</v>
      </c>
      <c r="I43" s="131"/>
      <c r="J43" s="131"/>
      <c r="K43" s="131"/>
      <c r="L43" s="131"/>
      <c r="M43" s="147"/>
      <c r="N43" s="132"/>
      <c r="O43" s="132"/>
      <c r="P43" s="132"/>
      <c r="Q43" s="132"/>
      <c r="R43" s="145"/>
      <c r="S43" s="132"/>
      <c r="T43" s="132"/>
      <c r="U43" s="132"/>
      <c r="V43" s="132"/>
      <c r="W43" s="145"/>
      <c r="X43" s="133"/>
      <c r="Y43" s="133"/>
      <c r="Z43" s="133"/>
      <c r="AA43" s="133"/>
      <c r="AB43" s="145"/>
      <c r="AC43" s="133"/>
      <c r="AD43" s="133"/>
      <c r="AE43" s="133"/>
      <c r="AF43" s="133"/>
      <c r="AG43" s="145"/>
      <c r="AH43" s="146">
        <f t="shared" si="30"/>
        <v>16</v>
      </c>
      <c r="AI43" s="48">
        <f t="shared" si="32"/>
        <v>0</v>
      </c>
      <c r="AJ43" s="48">
        <f t="shared" si="32"/>
        <v>0</v>
      </c>
      <c r="AK43" s="48">
        <f t="shared" si="32"/>
        <v>16</v>
      </c>
      <c r="AL43" s="48">
        <f t="shared" si="32"/>
        <v>0</v>
      </c>
      <c r="AM43" s="147">
        <f t="shared" si="32"/>
        <v>2</v>
      </c>
      <c r="AN43" s="48"/>
      <c r="AO43" s="49"/>
      <c r="AP43" s="50"/>
      <c r="AQ43" s="51"/>
      <c r="AR43" s="48"/>
      <c r="AS43" s="51"/>
      <c r="AT43" s="48"/>
      <c r="AU43" s="49"/>
      <c r="AV43" s="50"/>
      <c r="AW43" s="52"/>
      <c r="AX43" s="48"/>
      <c r="AY43" s="49"/>
      <c r="AZ43" s="50"/>
      <c r="BA43" s="51"/>
      <c r="BB43" s="48"/>
      <c r="BC43" s="62"/>
      <c r="BD43" s="51"/>
      <c r="BE43" s="67"/>
      <c r="BF43" s="64"/>
      <c r="BG43" s="65"/>
      <c r="BH43" s="64"/>
      <c r="BI43" s="65"/>
      <c r="BJ43" s="64"/>
      <c r="BK43" s="65"/>
      <c r="BL43" s="84"/>
      <c r="BM43" s="85"/>
      <c r="BN43" s="64"/>
      <c r="BO43" s="65"/>
      <c r="BP43" s="64"/>
      <c r="BQ43" s="65"/>
      <c r="BR43" s="84"/>
      <c r="BS43" s="85"/>
      <c r="BT43" s="64"/>
      <c r="BU43" s="65"/>
      <c r="BV43" s="81"/>
      <c r="BW43" s="65"/>
      <c r="BX43" s="66"/>
      <c r="BY43" s="65"/>
      <c r="BZ43" s="64">
        <f>AH43</f>
        <v>16</v>
      </c>
      <c r="CA43" s="65">
        <f>AM43</f>
        <v>2</v>
      </c>
      <c r="CB43" s="64"/>
      <c r="CC43" s="65"/>
      <c r="CD43" s="50"/>
      <c r="CE43" s="51">
        <f t="shared" si="18"/>
        <v>0.64</v>
      </c>
      <c r="CF43" s="68">
        <f t="shared" si="10"/>
        <v>0.35555555555555557</v>
      </c>
      <c r="CG43" s="51">
        <f t="shared" si="33"/>
        <v>0</v>
      </c>
      <c r="CH43" s="68">
        <f t="shared" si="34"/>
        <v>0</v>
      </c>
      <c r="CI43" s="68">
        <f t="shared" si="35"/>
        <v>0.35555555555555557</v>
      </c>
      <c r="CJ43" s="148"/>
      <c r="CK43" s="148"/>
      <c r="CL43" s="148"/>
      <c r="CM43" s="48">
        <f t="shared" si="38"/>
        <v>16</v>
      </c>
      <c r="CN43" s="51">
        <f t="shared" si="37"/>
        <v>2</v>
      </c>
      <c r="CO43" s="150">
        <f t="shared" si="39"/>
        <v>1.1111111111111112</v>
      </c>
      <c r="CP43" s="51">
        <f>AM43</f>
        <v>2</v>
      </c>
      <c r="CQ43" s="51"/>
      <c r="CR43" s="51"/>
      <c r="CS43" s="51"/>
    </row>
    <row r="44" spans="1:97" s="23" customFormat="1" ht="18" customHeight="1" x14ac:dyDescent="0.2">
      <c r="A44" s="56">
        <v>14</v>
      </c>
      <c r="B44" s="143" t="s">
        <v>97</v>
      </c>
      <c r="C44" s="97" t="s">
        <v>71</v>
      </c>
      <c r="D44" s="131"/>
      <c r="E44" s="131"/>
      <c r="F44" s="131"/>
      <c r="G44" s="131"/>
      <c r="H44" s="147"/>
      <c r="I44" s="131"/>
      <c r="J44" s="131"/>
      <c r="K44" s="131"/>
      <c r="L44" s="131">
        <v>30</v>
      </c>
      <c r="M44" s="147">
        <v>3</v>
      </c>
      <c r="N44" s="132"/>
      <c r="O44" s="132"/>
      <c r="P44" s="132"/>
      <c r="Q44" s="132"/>
      <c r="R44" s="145"/>
      <c r="S44" s="132"/>
      <c r="T44" s="132"/>
      <c r="U44" s="132"/>
      <c r="V44" s="132"/>
      <c r="W44" s="145"/>
      <c r="X44" s="133"/>
      <c r="Y44" s="133"/>
      <c r="Z44" s="133"/>
      <c r="AA44" s="133"/>
      <c r="AB44" s="145"/>
      <c r="AC44" s="133"/>
      <c r="AD44" s="133"/>
      <c r="AE44" s="133"/>
      <c r="AF44" s="133"/>
      <c r="AG44" s="145"/>
      <c r="AH44" s="146">
        <f t="shared" si="6"/>
        <v>30</v>
      </c>
      <c r="AI44" s="48">
        <f>D44+I44+N44+S44+X44+AC44</f>
        <v>0</v>
      </c>
      <c r="AJ44" s="48">
        <f>E44+J44+O44+T44+Y44+AD44</f>
        <v>0</v>
      </c>
      <c r="AK44" s="48">
        <f t="shared" si="32"/>
        <v>0</v>
      </c>
      <c r="AL44" s="48">
        <f t="shared" si="32"/>
        <v>30</v>
      </c>
      <c r="AM44" s="147">
        <f t="shared" si="32"/>
        <v>3</v>
      </c>
      <c r="AN44" s="48"/>
      <c r="AO44" s="49"/>
      <c r="AP44" s="50"/>
      <c r="AQ44" s="51"/>
      <c r="AR44" s="48"/>
      <c r="AS44" s="51"/>
      <c r="AT44" s="48">
        <f>L44</f>
        <v>30</v>
      </c>
      <c r="AU44" s="49">
        <f>AM44</f>
        <v>3</v>
      </c>
      <c r="AV44" s="50"/>
      <c r="AW44" s="52"/>
      <c r="AX44" s="48"/>
      <c r="AY44" s="49"/>
      <c r="AZ44" s="50"/>
      <c r="BA44" s="51"/>
      <c r="BB44" s="48"/>
      <c r="BC44" s="62"/>
      <c r="BD44" s="51"/>
      <c r="BE44" s="67"/>
      <c r="BF44" s="64"/>
      <c r="BG44" s="65"/>
      <c r="BH44" s="84"/>
      <c r="BI44" s="65"/>
      <c r="BJ44" s="64"/>
      <c r="BK44" s="65"/>
      <c r="BL44" s="84"/>
      <c r="BM44" s="85"/>
      <c r="BN44" s="64"/>
      <c r="BO44" s="65"/>
      <c r="BP44" s="64"/>
      <c r="BQ44" s="65"/>
      <c r="BR44" s="84"/>
      <c r="BS44" s="85"/>
      <c r="BT44" s="64"/>
      <c r="BU44" s="65"/>
      <c r="BV44" s="81"/>
      <c r="BW44" s="65"/>
      <c r="BX44" s="66"/>
      <c r="BY44" s="65"/>
      <c r="BZ44" s="64"/>
      <c r="CA44" s="65"/>
      <c r="CB44" s="64"/>
      <c r="CC44" s="65"/>
      <c r="CD44" s="50">
        <v>10</v>
      </c>
      <c r="CE44" s="51">
        <f t="shared" si="18"/>
        <v>1.2</v>
      </c>
      <c r="CF44" s="68">
        <f t="shared" si="10"/>
        <v>0.66666666666666663</v>
      </c>
      <c r="CG44" s="51">
        <f t="shared" si="33"/>
        <v>0.4</v>
      </c>
      <c r="CH44" s="68">
        <f t="shared" si="34"/>
        <v>0.22222222222222221</v>
      </c>
      <c r="CI44" s="68">
        <f t="shared" si="35"/>
        <v>0.88888888888888884</v>
      </c>
      <c r="CJ44" s="148"/>
      <c r="CK44" s="148"/>
      <c r="CL44" s="148"/>
      <c r="CM44" s="48">
        <f t="shared" si="38"/>
        <v>30</v>
      </c>
      <c r="CN44" s="51">
        <f t="shared" si="37"/>
        <v>3</v>
      </c>
      <c r="CO44" s="150">
        <f t="shared" si="39"/>
        <v>1.6666666666666667</v>
      </c>
      <c r="CP44" s="51">
        <f>AM44</f>
        <v>3</v>
      </c>
      <c r="CQ44" s="51"/>
      <c r="CR44" s="51"/>
      <c r="CS44" s="51"/>
    </row>
    <row r="45" spans="1:97" s="28" customFormat="1" ht="18" customHeight="1" x14ac:dyDescent="0.25">
      <c r="A45" s="337" t="s">
        <v>98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  <c r="Q45" s="337"/>
      <c r="R45" s="337"/>
      <c r="S45" s="337"/>
      <c r="T45" s="337"/>
      <c r="U45" s="337"/>
      <c r="V45" s="337"/>
      <c r="W45" s="337"/>
      <c r="X45" s="337"/>
      <c r="Y45" s="337"/>
      <c r="Z45" s="337"/>
      <c r="AA45" s="337"/>
      <c r="AB45" s="337"/>
      <c r="AC45" s="337"/>
      <c r="AD45" s="337"/>
      <c r="AE45" s="337"/>
      <c r="AF45" s="337"/>
      <c r="AG45" s="337"/>
      <c r="AH45" s="72">
        <f>SUM(AH46:AH61)</f>
        <v>333</v>
      </c>
      <c r="AI45" s="70">
        <f>SUM(AI46:AI61)</f>
        <v>77</v>
      </c>
      <c r="AJ45" s="70">
        <f t="shared" ref="AJ45:AK45" si="40">SUM(AJ46:AJ61)</f>
        <v>128</v>
      </c>
      <c r="AK45" s="70">
        <f t="shared" si="40"/>
        <v>8</v>
      </c>
      <c r="AL45" s="70">
        <f>SUM(AL46:AL61)</f>
        <v>120</v>
      </c>
      <c r="AM45" s="72">
        <f>SUM(AM46:AM61)</f>
        <v>38</v>
      </c>
      <c r="AN45" s="72">
        <f t="shared" ref="AN45:CL45" si="41">SUM(AN46:AN61)</f>
        <v>0</v>
      </c>
      <c r="AO45" s="72">
        <f t="shared" si="41"/>
        <v>0</v>
      </c>
      <c r="AP45" s="72">
        <f t="shared" si="41"/>
        <v>0</v>
      </c>
      <c r="AQ45" s="72">
        <f t="shared" si="41"/>
        <v>0</v>
      </c>
      <c r="AR45" s="72">
        <f t="shared" si="41"/>
        <v>0</v>
      </c>
      <c r="AS45" s="72">
        <f t="shared" si="41"/>
        <v>0</v>
      </c>
      <c r="AT45" s="72">
        <f t="shared" si="41"/>
        <v>0</v>
      </c>
      <c r="AU45" s="72">
        <f t="shared" si="41"/>
        <v>0</v>
      </c>
      <c r="AV45" s="72">
        <f t="shared" si="41"/>
        <v>0</v>
      </c>
      <c r="AW45" s="72">
        <f t="shared" si="41"/>
        <v>0</v>
      </c>
      <c r="AX45" s="72">
        <f t="shared" si="41"/>
        <v>0</v>
      </c>
      <c r="AY45" s="72">
        <f t="shared" si="41"/>
        <v>0</v>
      </c>
      <c r="AZ45" s="72">
        <f t="shared" si="41"/>
        <v>0</v>
      </c>
      <c r="BA45" s="72">
        <f t="shared" si="41"/>
        <v>0</v>
      </c>
      <c r="BB45" s="72">
        <f t="shared" si="41"/>
        <v>0</v>
      </c>
      <c r="BC45" s="72">
        <f t="shared" si="41"/>
        <v>0</v>
      </c>
      <c r="BD45" s="72">
        <f t="shared" si="41"/>
        <v>0</v>
      </c>
      <c r="BE45" s="72">
        <f t="shared" si="41"/>
        <v>0</v>
      </c>
      <c r="BF45" s="72">
        <f t="shared" si="41"/>
        <v>0</v>
      </c>
      <c r="BG45" s="72">
        <f t="shared" si="41"/>
        <v>0</v>
      </c>
      <c r="BH45" s="72">
        <f t="shared" si="41"/>
        <v>0</v>
      </c>
      <c r="BI45" s="72">
        <f t="shared" si="41"/>
        <v>0</v>
      </c>
      <c r="BJ45" s="72">
        <f t="shared" si="41"/>
        <v>0</v>
      </c>
      <c r="BK45" s="72">
        <f t="shared" si="41"/>
        <v>0</v>
      </c>
      <c r="BL45" s="72">
        <f t="shared" si="41"/>
        <v>0</v>
      </c>
      <c r="BM45" s="72">
        <f t="shared" si="41"/>
        <v>0</v>
      </c>
      <c r="BN45" s="72">
        <f t="shared" si="41"/>
        <v>184</v>
      </c>
      <c r="BO45" s="72">
        <f t="shared" si="41"/>
        <v>28</v>
      </c>
      <c r="BP45" s="72">
        <f t="shared" si="41"/>
        <v>29</v>
      </c>
      <c r="BQ45" s="72">
        <f t="shared" si="41"/>
        <v>5</v>
      </c>
      <c r="BR45" s="72">
        <f t="shared" si="41"/>
        <v>120</v>
      </c>
      <c r="BS45" s="72">
        <f t="shared" si="41"/>
        <v>5</v>
      </c>
      <c r="BT45" s="72">
        <f t="shared" si="41"/>
        <v>0</v>
      </c>
      <c r="BU45" s="72">
        <f t="shared" si="41"/>
        <v>0</v>
      </c>
      <c r="BV45" s="72">
        <f t="shared" si="41"/>
        <v>0</v>
      </c>
      <c r="BW45" s="72">
        <f t="shared" si="41"/>
        <v>0</v>
      </c>
      <c r="BX45" s="72">
        <f t="shared" si="41"/>
        <v>0</v>
      </c>
      <c r="BY45" s="72">
        <f t="shared" si="41"/>
        <v>0</v>
      </c>
      <c r="BZ45" s="72">
        <f t="shared" si="41"/>
        <v>0</v>
      </c>
      <c r="CA45" s="72">
        <f t="shared" si="41"/>
        <v>0</v>
      </c>
      <c r="CB45" s="72">
        <f t="shared" si="41"/>
        <v>0</v>
      </c>
      <c r="CC45" s="72">
        <f t="shared" si="41"/>
        <v>0</v>
      </c>
      <c r="CD45" s="72">
        <f t="shared" si="41"/>
        <v>44</v>
      </c>
      <c r="CE45" s="72">
        <f t="shared" si="41"/>
        <v>13.32</v>
      </c>
      <c r="CF45" s="72">
        <f t="shared" si="41"/>
        <v>7.4</v>
      </c>
      <c r="CG45" s="72">
        <f t="shared" si="41"/>
        <v>1.7600000000000002</v>
      </c>
      <c r="CH45" s="72">
        <f t="shared" si="41"/>
        <v>0.97777777777777763</v>
      </c>
      <c r="CI45" s="72">
        <f t="shared" si="41"/>
        <v>8.3777777777777782</v>
      </c>
      <c r="CJ45" s="72">
        <f t="shared" si="41"/>
        <v>0</v>
      </c>
      <c r="CK45" s="72">
        <f t="shared" si="41"/>
        <v>0</v>
      </c>
      <c r="CL45" s="72">
        <f t="shared" si="41"/>
        <v>0</v>
      </c>
      <c r="CM45" s="70">
        <f t="shared" ref="CM45:CS45" si="42">SUM(CM46:CM61,CM63:CM72)</f>
        <v>559</v>
      </c>
      <c r="CN45" s="93">
        <f t="shared" si="42"/>
        <v>68</v>
      </c>
      <c r="CO45" s="180">
        <f t="shared" si="42"/>
        <v>37.777777777777786</v>
      </c>
      <c r="CP45" s="91">
        <f t="shared" si="42"/>
        <v>47</v>
      </c>
      <c r="CQ45" s="91">
        <f t="shared" si="42"/>
        <v>0</v>
      </c>
      <c r="CR45" s="91">
        <f t="shared" si="42"/>
        <v>9</v>
      </c>
      <c r="CS45" s="91">
        <f t="shared" si="42"/>
        <v>0</v>
      </c>
    </row>
    <row r="46" spans="1:97" s="23" customFormat="1" ht="18" customHeight="1" x14ac:dyDescent="0.2">
      <c r="A46" s="48">
        <v>1</v>
      </c>
      <c r="B46" s="130" t="s">
        <v>99</v>
      </c>
      <c r="C46" s="97" t="s">
        <v>73</v>
      </c>
      <c r="D46" s="131"/>
      <c r="E46" s="131"/>
      <c r="F46" s="131"/>
      <c r="G46" s="131"/>
      <c r="H46" s="147"/>
      <c r="I46" s="131"/>
      <c r="J46" s="131"/>
      <c r="K46" s="131"/>
      <c r="L46" s="178"/>
      <c r="M46" s="145"/>
      <c r="N46" s="132"/>
      <c r="O46" s="132"/>
      <c r="P46" s="132"/>
      <c r="Q46" s="132"/>
      <c r="R46" s="147"/>
      <c r="S46" s="132"/>
      <c r="T46" s="132"/>
      <c r="U46" s="132"/>
      <c r="V46" s="179"/>
      <c r="W46" s="145"/>
      <c r="X46" s="133">
        <v>8</v>
      </c>
      <c r="Y46" s="133">
        <v>8</v>
      </c>
      <c r="Z46" s="133"/>
      <c r="AA46" s="133"/>
      <c r="AB46" s="145">
        <v>3</v>
      </c>
      <c r="AC46" s="133"/>
      <c r="AD46" s="133"/>
      <c r="AE46" s="133"/>
      <c r="AF46" s="133"/>
      <c r="AG46" s="145"/>
      <c r="AH46" s="146">
        <f>(N46+O46+S46+T46+X46+Y46+AC46+AD46)</f>
        <v>16</v>
      </c>
      <c r="AI46" s="48">
        <f t="shared" ref="AI46:AM61" si="43">(D46+I46+N46+S46+X46+AC46)</f>
        <v>8</v>
      </c>
      <c r="AJ46" s="48">
        <f t="shared" si="43"/>
        <v>8</v>
      </c>
      <c r="AK46" s="48">
        <f t="shared" si="43"/>
        <v>0</v>
      </c>
      <c r="AL46" s="48">
        <f t="shared" si="43"/>
        <v>0</v>
      </c>
      <c r="AM46" s="51">
        <f>H46+M46+R46+W46+AB46+AG46</f>
        <v>3</v>
      </c>
      <c r="AN46" s="48"/>
      <c r="AO46" s="51"/>
      <c r="AP46" s="48"/>
      <c r="AQ46" s="51"/>
      <c r="AR46" s="48"/>
      <c r="AS46" s="51"/>
      <c r="AT46" s="48"/>
      <c r="AU46" s="51"/>
      <c r="AV46" s="48"/>
      <c r="AW46" s="52"/>
      <c r="AX46" s="48"/>
      <c r="AY46" s="51"/>
      <c r="AZ46" s="50"/>
      <c r="BA46" s="95"/>
      <c r="BB46" s="50"/>
      <c r="BC46" s="96"/>
      <c r="BD46" s="51"/>
      <c r="BE46" s="67"/>
      <c r="BF46" s="64"/>
      <c r="BG46" s="65"/>
      <c r="BH46" s="84"/>
      <c r="BI46" s="65"/>
      <c r="BJ46" s="64"/>
      <c r="BK46" s="65"/>
      <c r="BL46" s="84"/>
      <c r="BM46" s="85"/>
      <c r="BN46" s="64">
        <f>AH46</f>
        <v>16</v>
      </c>
      <c r="BO46" s="65">
        <f>AM46</f>
        <v>3</v>
      </c>
      <c r="BP46" s="64"/>
      <c r="BQ46" s="65"/>
      <c r="BR46" s="84"/>
      <c r="BS46" s="85"/>
      <c r="BT46" s="64"/>
      <c r="BU46" s="65"/>
      <c r="BV46" s="81"/>
      <c r="BW46" s="65"/>
      <c r="BX46" s="66"/>
      <c r="BY46" s="65"/>
      <c r="BZ46" s="64"/>
      <c r="CA46" s="65"/>
      <c r="CB46" s="64"/>
      <c r="CC46" s="65"/>
      <c r="CD46" s="50">
        <v>6</v>
      </c>
      <c r="CE46" s="51">
        <f t="shared" si="18"/>
        <v>0.64</v>
      </c>
      <c r="CF46" s="68">
        <f t="shared" si="10"/>
        <v>0.35555555555555557</v>
      </c>
      <c r="CG46" s="51">
        <f>CD46/25</f>
        <v>0.24</v>
      </c>
      <c r="CH46" s="68">
        <f>CG46*100/180</f>
        <v>0.13333333333333333</v>
      </c>
      <c r="CI46" s="68">
        <f>CF46+CH46</f>
        <v>0.48888888888888893</v>
      </c>
      <c r="CJ46" s="148"/>
      <c r="CK46" s="148"/>
      <c r="CL46" s="148"/>
      <c r="CM46" s="48">
        <f>AH46</f>
        <v>16</v>
      </c>
      <c r="CN46" s="51">
        <f>AM46</f>
        <v>3</v>
      </c>
      <c r="CO46" s="150">
        <f>CN46*100/180</f>
        <v>1.6666666666666667</v>
      </c>
      <c r="CP46" s="51"/>
      <c r="CQ46" s="51"/>
      <c r="CR46" s="51"/>
      <c r="CS46" s="51"/>
    </row>
    <row r="47" spans="1:97" s="23" customFormat="1" ht="18" customHeight="1" x14ac:dyDescent="0.2">
      <c r="A47" s="48">
        <v>2</v>
      </c>
      <c r="B47" s="143" t="s">
        <v>100</v>
      </c>
      <c r="C47" s="97" t="s">
        <v>71</v>
      </c>
      <c r="D47" s="131"/>
      <c r="E47" s="131"/>
      <c r="F47" s="131"/>
      <c r="G47" s="131"/>
      <c r="H47" s="147"/>
      <c r="I47" s="131"/>
      <c r="J47" s="131"/>
      <c r="K47" s="131"/>
      <c r="L47" s="178"/>
      <c r="M47" s="145"/>
      <c r="N47" s="132"/>
      <c r="O47" s="132"/>
      <c r="P47" s="132"/>
      <c r="Q47" s="132"/>
      <c r="R47" s="147"/>
      <c r="S47" s="132"/>
      <c r="T47" s="132"/>
      <c r="U47" s="132"/>
      <c r="V47" s="179"/>
      <c r="W47" s="145"/>
      <c r="X47" s="133">
        <v>8</v>
      </c>
      <c r="Y47" s="133">
        <v>8</v>
      </c>
      <c r="Z47" s="133"/>
      <c r="AA47" s="133"/>
      <c r="AB47" s="145">
        <v>3</v>
      </c>
      <c r="AC47" s="133"/>
      <c r="AD47" s="133"/>
      <c r="AE47" s="133"/>
      <c r="AF47" s="133"/>
      <c r="AG47" s="145"/>
      <c r="AH47" s="146">
        <f>(N47+O47+S47+T47+X47+Y47+AC47+AD47)</f>
        <v>16</v>
      </c>
      <c r="AI47" s="48">
        <f t="shared" si="43"/>
        <v>8</v>
      </c>
      <c r="AJ47" s="48">
        <f t="shared" si="43"/>
        <v>8</v>
      </c>
      <c r="AK47" s="48">
        <f t="shared" si="43"/>
        <v>0</v>
      </c>
      <c r="AL47" s="48">
        <f t="shared" si="43"/>
        <v>0</v>
      </c>
      <c r="AM47" s="51">
        <f>(H47+M47+R47+W47+AB47+AG47)</f>
        <v>3</v>
      </c>
      <c r="AN47" s="48"/>
      <c r="AO47" s="51"/>
      <c r="AP47" s="48"/>
      <c r="AQ47" s="51"/>
      <c r="AR47" s="48"/>
      <c r="AS47" s="51"/>
      <c r="AT47" s="48"/>
      <c r="AU47" s="51"/>
      <c r="AV47" s="48"/>
      <c r="AW47" s="52"/>
      <c r="AX47" s="48"/>
      <c r="AY47" s="51"/>
      <c r="AZ47" s="50"/>
      <c r="BA47" s="95"/>
      <c r="BB47" s="50"/>
      <c r="BC47" s="96"/>
      <c r="BD47" s="51"/>
      <c r="BE47" s="67"/>
      <c r="BF47" s="64"/>
      <c r="BG47" s="65"/>
      <c r="BH47" s="84"/>
      <c r="BI47" s="65"/>
      <c r="BJ47" s="64"/>
      <c r="BK47" s="65"/>
      <c r="BL47" s="84"/>
      <c r="BM47" s="85"/>
      <c r="BN47" s="64">
        <f t="shared" ref="BN47:BN51" si="44">AH47</f>
        <v>16</v>
      </c>
      <c r="BO47" s="65">
        <f t="shared" ref="BO47:BO51" si="45">AM47</f>
        <v>3</v>
      </c>
      <c r="BP47" s="64"/>
      <c r="BQ47" s="65"/>
      <c r="BR47" s="84"/>
      <c r="BS47" s="85"/>
      <c r="BT47" s="64"/>
      <c r="BU47" s="65"/>
      <c r="BV47" s="81"/>
      <c r="BW47" s="65"/>
      <c r="BX47" s="66"/>
      <c r="BY47" s="65"/>
      <c r="BZ47" s="64"/>
      <c r="CA47" s="65"/>
      <c r="CB47" s="64"/>
      <c r="CC47" s="65"/>
      <c r="CD47" s="50">
        <v>2</v>
      </c>
      <c r="CE47" s="51">
        <f t="shared" si="18"/>
        <v>0.64</v>
      </c>
      <c r="CF47" s="68">
        <f t="shared" si="10"/>
        <v>0.35555555555555557</v>
      </c>
      <c r="CG47" s="51">
        <f t="shared" ref="CG47:CG61" si="46">CD47/25</f>
        <v>0.08</v>
      </c>
      <c r="CH47" s="68">
        <f t="shared" ref="CH47:CH61" si="47">CG47*100/180</f>
        <v>4.4444444444444446E-2</v>
      </c>
      <c r="CI47" s="68">
        <f t="shared" ref="CI47:CI79" si="48">CF47+CH47</f>
        <v>0.4</v>
      </c>
      <c r="CJ47" s="148"/>
      <c r="CK47" s="148"/>
      <c r="CL47" s="148"/>
      <c r="CM47" s="48">
        <f t="shared" ref="CM47:CM61" si="49">AH47</f>
        <v>16</v>
      </c>
      <c r="CN47" s="51">
        <f t="shared" ref="CN47:CN61" si="50">AM47</f>
        <v>3</v>
      </c>
      <c r="CO47" s="150">
        <f t="shared" ref="CO47:CO61" si="51">CN47*100/180</f>
        <v>1.6666666666666667</v>
      </c>
      <c r="CP47" s="51">
        <f>AM47</f>
        <v>3</v>
      </c>
      <c r="CQ47" s="51"/>
      <c r="CR47" s="51"/>
      <c r="CS47" s="51"/>
    </row>
    <row r="48" spans="1:97" s="23" customFormat="1" ht="18" customHeight="1" x14ac:dyDescent="0.2">
      <c r="A48" s="48">
        <v>3</v>
      </c>
      <c r="B48" s="130" t="s">
        <v>101</v>
      </c>
      <c r="C48" s="97" t="s">
        <v>71</v>
      </c>
      <c r="D48" s="131"/>
      <c r="E48" s="131"/>
      <c r="F48" s="131"/>
      <c r="G48" s="131"/>
      <c r="H48" s="147"/>
      <c r="I48" s="131"/>
      <c r="J48" s="131"/>
      <c r="K48" s="131"/>
      <c r="L48" s="178"/>
      <c r="M48" s="145"/>
      <c r="N48" s="132"/>
      <c r="O48" s="132">
        <v>16</v>
      </c>
      <c r="P48" s="132"/>
      <c r="Q48" s="132"/>
      <c r="R48" s="147">
        <v>3</v>
      </c>
      <c r="S48" s="132"/>
      <c r="T48" s="132"/>
      <c r="U48" s="132"/>
      <c r="V48" s="179"/>
      <c r="W48" s="145"/>
      <c r="X48" s="133"/>
      <c r="Y48" s="133"/>
      <c r="Z48" s="133"/>
      <c r="AA48" s="133"/>
      <c r="AB48" s="145"/>
      <c r="AC48" s="133"/>
      <c r="AD48" s="133"/>
      <c r="AE48" s="133"/>
      <c r="AF48" s="133"/>
      <c r="AG48" s="145"/>
      <c r="AH48" s="146">
        <f t="shared" ref="AH48:AH51" si="52">(N48+O48+S48+T48+X48+Y48+AC48+AD48)</f>
        <v>16</v>
      </c>
      <c r="AI48" s="48">
        <f t="shared" si="43"/>
        <v>0</v>
      </c>
      <c r="AJ48" s="48">
        <f t="shared" si="43"/>
        <v>16</v>
      </c>
      <c r="AK48" s="48">
        <f t="shared" si="43"/>
        <v>0</v>
      </c>
      <c r="AL48" s="48">
        <f t="shared" si="43"/>
        <v>0</v>
      </c>
      <c r="AM48" s="51">
        <f>(H48+M48+R48+W48+AB48+AG48)</f>
        <v>3</v>
      </c>
      <c r="AN48" s="48"/>
      <c r="AO48" s="49"/>
      <c r="AP48" s="50"/>
      <c r="AQ48" s="51"/>
      <c r="AR48" s="48"/>
      <c r="AS48" s="51"/>
      <c r="AT48" s="48"/>
      <c r="AU48" s="49"/>
      <c r="AV48" s="50"/>
      <c r="AW48" s="52"/>
      <c r="AX48" s="48"/>
      <c r="AY48" s="49"/>
      <c r="AZ48" s="50"/>
      <c r="BA48" s="51"/>
      <c r="BB48" s="48"/>
      <c r="BC48" s="62"/>
      <c r="BD48" s="51"/>
      <c r="BE48" s="67"/>
      <c r="BF48" s="64"/>
      <c r="BG48" s="65"/>
      <c r="BH48" s="84"/>
      <c r="BI48" s="65"/>
      <c r="BJ48" s="64"/>
      <c r="BK48" s="65"/>
      <c r="BL48" s="84"/>
      <c r="BM48" s="85"/>
      <c r="BN48" s="64">
        <f t="shared" si="44"/>
        <v>16</v>
      </c>
      <c r="BO48" s="65">
        <f t="shared" si="45"/>
        <v>3</v>
      </c>
      <c r="BP48" s="64"/>
      <c r="BQ48" s="65"/>
      <c r="BR48" s="84"/>
      <c r="BS48" s="85"/>
      <c r="BT48" s="64"/>
      <c r="BU48" s="65"/>
      <c r="BV48" s="81"/>
      <c r="BW48" s="65"/>
      <c r="BX48" s="66"/>
      <c r="BY48" s="65"/>
      <c r="BZ48" s="64"/>
      <c r="CA48" s="65"/>
      <c r="CB48" s="64"/>
      <c r="CC48" s="65"/>
      <c r="CD48" s="50">
        <v>2</v>
      </c>
      <c r="CE48" s="51">
        <f t="shared" si="18"/>
        <v>0.64</v>
      </c>
      <c r="CF48" s="68">
        <f t="shared" si="10"/>
        <v>0.35555555555555557</v>
      </c>
      <c r="CG48" s="51">
        <f t="shared" si="46"/>
        <v>0.08</v>
      </c>
      <c r="CH48" s="68">
        <f t="shared" si="47"/>
        <v>4.4444444444444446E-2</v>
      </c>
      <c r="CI48" s="68">
        <f t="shared" si="48"/>
        <v>0.4</v>
      </c>
      <c r="CJ48" s="148"/>
      <c r="CK48" s="148"/>
      <c r="CL48" s="148"/>
      <c r="CM48" s="48">
        <f t="shared" si="49"/>
        <v>16</v>
      </c>
      <c r="CN48" s="51">
        <f t="shared" si="50"/>
        <v>3</v>
      </c>
      <c r="CO48" s="150">
        <f t="shared" si="51"/>
        <v>1.6666666666666667</v>
      </c>
      <c r="CP48" s="51">
        <f t="shared" ref="CP48" si="53">AM48</f>
        <v>3</v>
      </c>
      <c r="CQ48" s="51"/>
      <c r="CR48" s="51"/>
      <c r="CS48" s="51"/>
    </row>
    <row r="49" spans="1:97" s="23" customFormat="1" ht="18" customHeight="1" x14ac:dyDescent="0.2">
      <c r="A49" s="48">
        <v>4</v>
      </c>
      <c r="B49" s="130" t="s">
        <v>102</v>
      </c>
      <c r="C49" s="97" t="s">
        <v>77</v>
      </c>
      <c r="D49" s="131"/>
      <c r="E49" s="131"/>
      <c r="F49" s="131"/>
      <c r="G49" s="131"/>
      <c r="H49" s="145"/>
      <c r="I49" s="131"/>
      <c r="J49" s="131"/>
      <c r="K49" s="131"/>
      <c r="L49" s="131"/>
      <c r="M49" s="145"/>
      <c r="N49" s="132">
        <v>8</v>
      </c>
      <c r="O49" s="132">
        <v>8</v>
      </c>
      <c r="P49" s="132"/>
      <c r="Q49" s="132"/>
      <c r="R49" s="145">
        <v>3</v>
      </c>
      <c r="S49" s="132">
        <v>8</v>
      </c>
      <c r="T49" s="132">
        <v>16</v>
      </c>
      <c r="U49" s="132"/>
      <c r="V49" s="132"/>
      <c r="W49" s="145">
        <v>3</v>
      </c>
      <c r="X49" s="133"/>
      <c r="Y49" s="133"/>
      <c r="Z49" s="133"/>
      <c r="AA49" s="133"/>
      <c r="AB49" s="145"/>
      <c r="AC49" s="133"/>
      <c r="AD49" s="133"/>
      <c r="AE49" s="133"/>
      <c r="AF49" s="133"/>
      <c r="AG49" s="145"/>
      <c r="AH49" s="146">
        <f t="shared" si="52"/>
        <v>40</v>
      </c>
      <c r="AI49" s="48">
        <f t="shared" si="43"/>
        <v>16</v>
      </c>
      <c r="AJ49" s="48">
        <f t="shared" si="43"/>
        <v>24</v>
      </c>
      <c r="AK49" s="48">
        <f t="shared" si="43"/>
        <v>0</v>
      </c>
      <c r="AL49" s="48">
        <f t="shared" si="43"/>
        <v>0</v>
      </c>
      <c r="AM49" s="51">
        <f t="shared" si="43"/>
        <v>6</v>
      </c>
      <c r="AN49" s="48"/>
      <c r="AO49" s="49"/>
      <c r="AP49" s="50"/>
      <c r="AQ49" s="51"/>
      <c r="AR49" s="48"/>
      <c r="AS49" s="51"/>
      <c r="AT49" s="48"/>
      <c r="AU49" s="49"/>
      <c r="AV49" s="50"/>
      <c r="AW49" s="52"/>
      <c r="AX49" s="48"/>
      <c r="AY49" s="49"/>
      <c r="AZ49" s="50"/>
      <c r="BA49" s="51"/>
      <c r="BB49" s="48"/>
      <c r="BC49" s="62"/>
      <c r="BD49" s="51"/>
      <c r="BE49" s="67"/>
      <c r="BF49" s="64"/>
      <c r="BG49" s="65"/>
      <c r="BH49" s="84"/>
      <c r="BI49" s="65"/>
      <c r="BJ49" s="64"/>
      <c r="BK49" s="65"/>
      <c r="BL49" s="84"/>
      <c r="BM49" s="85"/>
      <c r="BN49" s="64">
        <f t="shared" si="44"/>
        <v>40</v>
      </c>
      <c r="BO49" s="65">
        <f t="shared" si="45"/>
        <v>6</v>
      </c>
      <c r="BP49" s="64"/>
      <c r="BQ49" s="65"/>
      <c r="BR49" s="84"/>
      <c r="BS49" s="85"/>
      <c r="BT49" s="64"/>
      <c r="BU49" s="65"/>
      <c r="BV49" s="81"/>
      <c r="BW49" s="65"/>
      <c r="BX49" s="66"/>
      <c r="BY49" s="65"/>
      <c r="BZ49" s="64"/>
      <c r="CA49" s="65"/>
      <c r="CB49" s="64"/>
      <c r="CC49" s="65"/>
      <c r="CD49" s="50">
        <v>4</v>
      </c>
      <c r="CE49" s="51">
        <f t="shared" si="18"/>
        <v>1.6</v>
      </c>
      <c r="CF49" s="68">
        <f t="shared" si="10"/>
        <v>0.88888888888888884</v>
      </c>
      <c r="CG49" s="51">
        <f t="shared" si="46"/>
        <v>0.16</v>
      </c>
      <c r="CH49" s="68">
        <f t="shared" si="47"/>
        <v>8.8888888888888892E-2</v>
      </c>
      <c r="CI49" s="68">
        <f t="shared" si="48"/>
        <v>0.97777777777777775</v>
      </c>
      <c r="CJ49" s="148"/>
      <c r="CK49" s="148"/>
      <c r="CL49" s="148"/>
      <c r="CM49" s="48">
        <f t="shared" si="49"/>
        <v>40</v>
      </c>
      <c r="CN49" s="51">
        <f t="shared" si="50"/>
        <v>6</v>
      </c>
      <c r="CO49" s="150">
        <f t="shared" si="51"/>
        <v>3.3333333333333335</v>
      </c>
      <c r="CP49" s="51"/>
      <c r="CQ49" s="51"/>
      <c r="CR49" s="51">
        <f>AM49</f>
        <v>6</v>
      </c>
      <c r="CS49" s="51"/>
    </row>
    <row r="50" spans="1:97" s="23" customFormat="1" ht="18" customHeight="1" x14ac:dyDescent="0.2">
      <c r="A50" s="48">
        <v>5</v>
      </c>
      <c r="B50" s="130" t="s">
        <v>103</v>
      </c>
      <c r="C50" s="97" t="s">
        <v>71</v>
      </c>
      <c r="D50" s="131"/>
      <c r="E50" s="131"/>
      <c r="F50" s="131"/>
      <c r="G50" s="131"/>
      <c r="H50" s="145"/>
      <c r="I50" s="131"/>
      <c r="J50" s="131"/>
      <c r="K50" s="131"/>
      <c r="L50" s="131"/>
      <c r="M50" s="145"/>
      <c r="N50" s="132"/>
      <c r="O50" s="132"/>
      <c r="P50" s="132"/>
      <c r="Q50" s="132"/>
      <c r="R50" s="145"/>
      <c r="S50" s="132"/>
      <c r="T50" s="132">
        <v>8</v>
      </c>
      <c r="U50" s="132"/>
      <c r="V50" s="132"/>
      <c r="W50" s="145">
        <v>1</v>
      </c>
      <c r="X50" s="182"/>
      <c r="Y50" s="133"/>
      <c r="Z50" s="133"/>
      <c r="AA50" s="133"/>
      <c r="AB50" s="154"/>
      <c r="AC50" s="133"/>
      <c r="AD50" s="133"/>
      <c r="AE50" s="133"/>
      <c r="AF50" s="133"/>
      <c r="AG50" s="145"/>
      <c r="AH50" s="146">
        <f>(N50+O50+S50+T50+X50+Y50+AC50+AD50)</f>
        <v>8</v>
      </c>
      <c r="AI50" s="48">
        <f>(D50+I50+N50+S50+X50+AC50)</f>
        <v>0</v>
      </c>
      <c r="AJ50" s="48">
        <f>(E50+J50+O50+T50+Y50+AD50)</f>
        <v>8</v>
      </c>
      <c r="AK50" s="48">
        <f>F50+K50+P50+U50+Z50+AE50</f>
        <v>0</v>
      </c>
      <c r="AL50" s="48">
        <f>(G50+L50+Q50+V50+AA50+AF50)</f>
        <v>0</v>
      </c>
      <c r="AM50" s="51">
        <f>(H50+M50+R50+W50+AB50+AG50)</f>
        <v>1</v>
      </c>
      <c r="AN50" s="48"/>
      <c r="AO50" s="49"/>
      <c r="AP50" s="50"/>
      <c r="AQ50" s="51"/>
      <c r="AR50" s="48"/>
      <c r="AS50" s="51"/>
      <c r="AT50" s="48"/>
      <c r="AU50" s="49"/>
      <c r="AV50" s="50"/>
      <c r="AW50" s="52"/>
      <c r="AX50" s="48"/>
      <c r="AY50" s="49"/>
      <c r="AZ50" s="50"/>
      <c r="BA50" s="51"/>
      <c r="BB50" s="48"/>
      <c r="BC50" s="62"/>
      <c r="BD50" s="51"/>
      <c r="BE50" s="67"/>
      <c r="BF50" s="64"/>
      <c r="BG50" s="65"/>
      <c r="BH50" s="84"/>
      <c r="BI50" s="65"/>
      <c r="BJ50" s="64"/>
      <c r="BK50" s="65"/>
      <c r="BL50" s="84"/>
      <c r="BM50" s="85"/>
      <c r="BN50" s="64">
        <f t="shared" si="44"/>
        <v>8</v>
      </c>
      <c r="BO50" s="65">
        <f t="shared" si="45"/>
        <v>1</v>
      </c>
      <c r="BP50" s="64"/>
      <c r="BQ50" s="65"/>
      <c r="BR50" s="84"/>
      <c r="BS50" s="85"/>
      <c r="BT50" s="64"/>
      <c r="BU50" s="65"/>
      <c r="BV50" s="81"/>
      <c r="BW50" s="65"/>
      <c r="BX50" s="66"/>
      <c r="BY50" s="65"/>
      <c r="BZ50" s="64"/>
      <c r="CA50" s="65"/>
      <c r="CB50" s="64"/>
      <c r="CC50" s="65"/>
      <c r="CD50" s="50">
        <v>2</v>
      </c>
      <c r="CE50" s="51">
        <f t="shared" si="18"/>
        <v>0.32</v>
      </c>
      <c r="CF50" s="68">
        <f t="shared" si="10"/>
        <v>0.17777777777777778</v>
      </c>
      <c r="CG50" s="51">
        <f t="shared" si="46"/>
        <v>0.08</v>
      </c>
      <c r="CH50" s="68">
        <f t="shared" si="47"/>
        <v>4.4444444444444446E-2</v>
      </c>
      <c r="CI50" s="68">
        <f t="shared" si="48"/>
        <v>0.22222222222222224</v>
      </c>
      <c r="CJ50" s="148"/>
      <c r="CK50" s="148"/>
      <c r="CL50" s="148"/>
      <c r="CM50" s="48">
        <f t="shared" si="49"/>
        <v>8</v>
      </c>
      <c r="CN50" s="51">
        <f t="shared" si="50"/>
        <v>1</v>
      </c>
      <c r="CO50" s="150">
        <f t="shared" si="51"/>
        <v>0.55555555555555558</v>
      </c>
      <c r="CP50" s="51">
        <f>AM50</f>
        <v>1</v>
      </c>
      <c r="CQ50" s="51"/>
      <c r="CR50" s="51"/>
      <c r="CS50" s="51"/>
    </row>
    <row r="51" spans="1:97" s="23" customFormat="1" ht="18" customHeight="1" x14ac:dyDescent="0.2">
      <c r="A51" s="48">
        <v>6</v>
      </c>
      <c r="B51" s="130" t="s">
        <v>104</v>
      </c>
      <c r="C51" s="97" t="s">
        <v>71</v>
      </c>
      <c r="D51" s="131"/>
      <c r="E51" s="131"/>
      <c r="F51" s="131"/>
      <c r="G51" s="131"/>
      <c r="H51" s="145"/>
      <c r="I51" s="131"/>
      <c r="J51" s="131"/>
      <c r="K51" s="131"/>
      <c r="L51" s="131"/>
      <c r="M51" s="145"/>
      <c r="N51" s="132"/>
      <c r="O51" s="132"/>
      <c r="P51" s="132"/>
      <c r="Q51" s="132"/>
      <c r="R51" s="145"/>
      <c r="S51" s="132"/>
      <c r="T51" s="132">
        <v>8</v>
      </c>
      <c r="U51" s="132"/>
      <c r="V51" s="132"/>
      <c r="W51" s="145">
        <v>1</v>
      </c>
      <c r="X51" s="133"/>
      <c r="Y51" s="133"/>
      <c r="Z51" s="133"/>
      <c r="AA51" s="133"/>
      <c r="AB51" s="145"/>
      <c r="AC51" s="133"/>
      <c r="AD51" s="133"/>
      <c r="AE51" s="133"/>
      <c r="AF51" s="133"/>
      <c r="AG51" s="145"/>
      <c r="AH51" s="146">
        <f t="shared" si="52"/>
        <v>8</v>
      </c>
      <c r="AI51" s="48">
        <f t="shared" si="43"/>
        <v>0</v>
      </c>
      <c r="AJ51" s="48">
        <f t="shared" si="43"/>
        <v>8</v>
      </c>
      <c r="AK51" s="48">
        <f t="shared" si="43"/>
        <v>0</v>
      </c>
      <c r="AL51" s="48">
        <f t="shared" si="43"/>
        <v>0</v>
      </c>
      <c r="AM51" s="51">
        <f t="shared" si="43"/>
        <v>1</v>
      </c>
      <c r="AN51" s="48"/>
      <c r="AO51" s="49"/>
      <c r="AP51" s="50"/>
      <c r="AQ51" s="51"/>
      <c r="AR51" s="48"/>
      <c r="AS51" s="51"/>
      <c r="AT51" s="48"/>
      <c r="AU51" s="49"/>
      <c r="AV51" s="50"/>
      <c r="AW51" s="52"/>
      <c r="AX51" s="48"/>
      <c r="AY51" s="49"/>
      <c r="AZ51" s="50"/>
      <c r="BA51" s="51"/>
      <c r="BB51" s="48"/>
      <c r="BC51" s="62"/>
      <c r="BD51" s="51"/>
      <c r="BE51" s="67"/>
      <c r="BF51" s="64"/>
      <c r="BG51" s="65"/>
      <c r="BH51" s="84"/>
      <c r="BI51" s="65"/>
      <c r="BJ51" s="64"/>
      <c r="BK51" s="65"/>
      <c r="BL51" s="84"/>
      <c r="BM51" s="85"/>
      <c r="BN51" s="64">
        <f t="shared" si="44"/>
        <v>8</v>
      </c>
      <c r="BO51" s="65">
        <f t="shared" si="45"/>
        <v>1</v>
      </c>
      <c r="BP51" s="64"/>
      <c r="BQ51" s="65"/>
      <c r="BR51" s="84"/>
      <c r="BS51" s="85"/>
      <c r="BT51" s="64"/>
      <c r="BU51" s="65"/>
      <c r="BV51" s="81"/>
      <c r="BW51" s="65"/>
      <c r="BX51" s="66"/>
      <c r="BY51" s="65"/>
      <c r="BZ51" s="64"/>
      <c r="CA51" s="65"/>
      <c r="CB51" s="64"/>
      <c r="CC51" s="65"/>
      <c r="CD51" s="50"/>
      <c r="CE51" s="51">
        <f t="shared" si="18"/>
        <v>0.32</v>
      </c>
      <c r="CF51" s="68">
        <f t="shared" si="10"/>
        <v>0.17777777777777778</v>
      </c>
      <c r="CG51" s="51">
        <f t="shared" si="46"/>
        <v>0</v>
      </c>
      <c r="CH51" s="68">
        <f t="shared" si="47"/>
        <v>0</v>
      </c>
      <c r="CI51" s="68">
        <f t="shared" si="48"/>
        <v>0.17777777777777778</v>
      </c>
      <c r="CJ51" s="148"/>
      <c r="CK51" s="148"/>
      <c r="CL51" s="148"/>
      <c r="CM51" s="48">
        <f t="shared" si="49"/>
        <v>8</v>
      </c>
      <c r="CN51" s="51">
        <f t="shared" si="50"/>
        <v>1</v>
      </c>
      <c r="CO51" s="150">
        <f t="shared" si="51"/>
        <v>0.55555555555555558</v>
      </c>
      <c r="CP51" s="51">
        <f t="shared" ref="CP51:CP52" si="54">AM51</f>
        <v>1</v>
      </c>
      <c r="CQ51" s="51"/>
      <c r="CR51" s="51"/>
      <c r="CS51" s="51"/>
    </row>
    <row r="52" spans="1:97" s="23" customFormat="1" ht="21.75" customHeight="1" x14ac:dyDescent="0.2">
      <c r="A52" s="48">
        <v>7</v>
      </c>
      <c r="B52" s="130" t="s">
        <v>105</v>
      </c>
      <c r="C52" s="97" t="s">
        <v>71</v>
      </c>
      <c r="D52" s="131"/>
      <c r="E52" s="131"/>
      <c r="F52" s="131"/>
      <c r="G52" s="131"/>
      <c r="H52" s="145"/>
      <c r="I52" s="131"/>
      <c r="J52" s="131"/>
      <c r="K52" s="131"/>
      <c r="L52" s="131"/>
      <c r="M52" s="145"/>
      <c r="N52" s="132"/>
      <c r="O52" s="132"/>
      <c r="P52" s="132"/>
      <c r="Q52" s="132"/>
      <c r="R52" s="145"/>
      <c r="S52" s="132"/>
      <c r="T52" s="132"/>
      <c r="U52" s="132"/>
      <c r="V52" s="132"/>
      <c r="W52" s="145"/>
      <c r="X52" s="182"/>
      <c r="Y52" s="133"/>
      <c r="Z52" s="133"/>
      <c r="AA52" s="133"/>
      <c r="AB52" s="154"/>
      <c r="AC52" s="133">
        <v>8</v>
      </c>
      <c r="AD52" s="133">
        <v>8</v>
      </c>
      <c r="AE52" s="133"/>
      <c r="AF52" s="133"/>
      <c r="AG52" s="145">
        <v>3</v>
      </c>
      <c r="AH52" s="146">
        <f>(N52+O52+S52+T52+X52+Y52+AC52+AD52)</f>
        <v>16</v>
      </c>
      <c r="AI52" s="48">
        <f t="shared" si="43"/>
        <v>8</v>
      </c>
      <c r="AJ52" s="48">
        <f t="shared" ref="AJ52:AJ61" si="55">(O52+T52+Y52+AD52)</f>
        <v>8</v>
      </c>
      <c r="AK52" s="48">
        <f t="shared" ref="AK52:AK61" si="56">F52+K52+P52+U52+Z52+AE52</f>
        <v>0</v>
      </c>
      <c r="AL52" s="48">
        <f t="shared" si="43"/>
        <v>0</v>
      </c>
      <c r="AM52" s="51">
        <f t="shared" si="43"/>
        <v>3</v>
      </c>
      <c r="AN52" s="48"/>
      <c r="AO52" s="49"/>
      <c r="AP52" s="50"/>
      <c r="AQ52" s="51"/>
      <c r="AR52" s="48"/>
      <c r="AS52" s="51"/>
      <c r="AT52" s="48"/>
      <c r="AU52" s="49"/>
      <c r="AV52" s="50"/>
      <c r="AW52" s="52"/>
      <c r="AX52" s="48"/>
      <c r="AY52" s="49"/>
      <c r="AZ52" s="50"/>
      <c r="BA52" s="51"/>
      <c r="BB52" s="48"/>
      <c r="BC52" s="62"/>
      <c r="BD52" s="51"/>
      <c r="BE52" s="67"/>
      <c r="BF52" s="64"/>
      <c r="BG52" s="65"/>
      <c r="BH52" s="84"/>
      <c r="BI52" s="65"/>
      <c r="BJ52" s="64"/>
      <c r="BK52" s="65"/>
      <c r="BL52" s="84"/>
      <c r="BM52" s="85"/>
      <c r="BN52" s="64"/>
      <c r="BO52" s="65"/>
      <c r="BP52" s="64">
        <f>AH52</f>
        <v>16</v>
      </c>
      <c r="BQ52" s="65">
        <f>AM52</f>
        <v>3</v>
      </c>
      <c r="BR52" s="84"/>
      <c r="BS52" s="85"/>
      <c r="BT52" s="64"/>
      <c r="BU52" s="65"/>
      <c r="BV52" s="81"/>
      <c r="BW52" s="65"/>
      <c r="BX52" s="66"/>
      <c r="BY52" s="65"/>
      <c r="BZ52" s="64"/>
      <c r="CA52" s="65"/>
      <c r="CB52" s="64"/>
      <c r="CC52" s="65"/>
      <c r="CD52" s="50">
        <v>2</v>
      </c>
      <c r="CE52" s="51">
        <f t="shared" si="18"/>
        <v>0.64</v>
      </c>
      <c r="CF52" s="68">
        <f t="shared" si="10"/>
        <v>0.35555555555555557</v>
      </c>
      <c r="CG52" s="51">
        <f t="shared" si="46"/>
        <v>0.08</v>
      </c>
      <c r="CH52" s="68">
        <f t="shared" si="47"/>
        <v>4.4444444444444446E-2</v>
      </c>
      <c r="CI52" s="68">
        <f t="shared" si="48"/>
        <v>0.4</v>
      </c>
      <c r="CJ52" s="148"/>
      <c r="CK52" s="148"/>
      <c r="CL52" s="148"/>
      <c r="CM52" s="48">
        <f t="shared" si="49"/>
        <v>16</v>
      </c>
      <c r="CN52" s="51">
        <f t="shared" si="50"/>
        <v>3</v>
      </c>
      <c r="CO52" s="150">
        <f t="shared" si="51"/>
        <v>1.6666666666666667</v>
      </c>
      <c r="CP52" s="51">
        <f t="shared" si="54"/>
        <v>3</v>
      </c>
      <c r="CQ52" s="51"/>
      <c r="CR52" s="51"/>
      <c r="CS52" s="51"/>
    </row>
    <row r="53" spans="1:97" s="23" customFormat="1" ht="18" customHeight="1" x14ac:dyDescent="0.2">
      <c r="A53" s="48">
        <v>8</v>
      </c>
      <c r="B53" s="130" t="s">
        <v>106</v>
      </c>
      <c r="C53" s="97" t="s">
        <v>71</v>
      </c>
      <c r="D53" s="131"/>
      <c r="E53" s="131"/>
      <c r="F53" s="131"/>
      <c r="G53" s="131"/>
      <c r="H53" s="145"/>
      <c r="I53" s="131"/>
      <c r="J53" s="131"/>
      <c r="K53" s="131"/>
      <c r="L53" s="131"/>
      <c r="M53" s="145"/>
      <c r="N53" s="132"/>
      <c r="O53" s="132"/>
      <c r="P53" s="132"/>
      <c r="Q53" s="132"/>
      <c r="R53" s="145"/>
      <c r="S53" s="132">
        <v>5</v>
      </c>
      <c r="T53" s="132">
        <v>8</v>
      </c>
      <c r="U53" s="132"/>
      <c r="V53" s="132"/>
      <c r="W53" s="145">
        <v>2</v>
      </c>
      <c r="X53" s="182"/>
      <c r="Y53" s="133"/>
      <c r="Z53" s="133"/>
      <c r="AA53" s="133"/>
      <c r="AB53" s="154"/>
      <c r="AC53" s="133"/>
      <c r="AD53" s="133"/>
      <c r="AE53" s="133"/>
      <c r="AF53" s="133"/>
      <c r="AG53" s="145"/>
      <c r="AH53" s="146">
        <f>(N53+O53+S53+T53+X53+Y53+AC53+AD53+P53+Q53+U53+V53+Z53+AA53+AE53+AF53)</f>
        <v>13</v>
      </c>
      <c r="AI53" s="48">
        <f>(D53+I53+N53+S53+X53+AC53)</f>
        <v>5</v>
      </c>
      <c r="AJ53" s="48">
        <f>(O53+T53+Y53+AD53)</f>
        <v>8</v>
      </c>
      <c r="AK53" s="48">
        <f>F53+K53+P53+U53+Z53+AE53</f>
        <v>0</v>
      </c>
      <c r="AL53" s="48">
        <f t="shared" si="43"/>
        <v>0</v>
      </c>
      <c r="AM53" s="51">
        <f>(H53+M53+R53+W53+AB53+AG53)</f>
        <v>2</v>
      </c>
      <c r="AN53" s="48"/>
      <c r="AO53" s="49"/>
      <c r="AP53" s="50"/>
      <c r="AQ53" s="51"/>
      <c r="AR53" s="48"/>
      <c r="AS53" s="51"/>
      <c r="AT53" s="48"/>
      <c r="AU53" s="49"/>
      <c r="AV53" s="50"/>
      <c r="AW53" s="52"/>
      <c r="AX53" s="48"/>
      <c r="AY53" s="49"/>
      <c r="AZ53" s="50"/>
      <c r="BA53" s="51"/>
      <c r="BB53" s="48"/>
      <c r="BC53" s="62"/>
      <c r="BD53" s="51"/>
      <c r="BE53" s="67"/>
      <c r="BF53" s="64"/>
      <c r="BG53" s="65"/>
      <c r="BH53" s="84"/>
      <c r="BI53" s="65"/>
      <c r="BJ53" s="64"/>
      <c r="BK53" s="65"/>
      <c r="BL53" s="84"/>
      <c r="BM53" s="85"/>
      <c r="BN53" s="64"/>
      <c r="BO53" s="65"/>
      <c r="BP53" s="64">
        <f>AH53</f>
        <v>13</v>
      </c>
      <c r="BQ53" s="65">
        <f>AM53</f>
        <v>2</v>
      </c>
      <c r="BR53" s="84"/>
      <c r="BS53" s="85"/>
      <c r="BT53" s="64"/>
      <c r="BU53" s="65"/>
      <c r="BV53" s="81"/>
      <c r="BW53" s="65"/>
      <c r="BX53" s="66"/>
      <c r="BY53" s="65"/>
      <c r="BZ53" s="64"/>
      <c r="CA53" s="65"/>
      <c r="CB53" s="64"/>
      <c r="CC53" s="65"/>
      <c r="CD53" s="50">
        <v>2</v>
      </c>
      <c r="CE53" s="51">
        <f t="shared" si="18"/>
        <v>0.52</v>
      </c>
      <c r="CF53" s="68">
        <f t="shared" si="10"/>
        <v>0.28888888888888886</v>
      </c>
      <c r="CG53" s="51">
        <f t="shared" si="46"/>
        <v>0.08</v>
      </c>
      <c r="CH53" s="68">
        <f t="shared" si="47"/>
        <v>4.4444444444444446E-2</v>
      </c>
      <c r="CI53" s="68">
        <f t="shared" si="48"/>
        <v>0.33333333333333331</v>
      </c>
      <c r="CJ53" s="148"/>
      <c r="CK53" s="148"/>
      <c r="CL53" s="148"/>
      <c r="CM53" s="48">
        <f t="shared" si="49"/>
        <v>13</v>
      </c>
      <c r="CN53" s="51">
        <f t="shared" si="50"/>
        <v>2</v>
      </c>
      <c r="CO53" s="150">
        <f t="shared" si="51"/>
        <v>1.1111111111111112</v>
      </c>
      <c r="CP53" s="51">
        <f>AM53</f>
        <v>2</v>
      </c>
      <c r="CQ53" s="51"/>
      <c r="CR53" s="51"/>
      <c r="CS53" s="51"/>
    </row>
    <row r="54" spans="1:97" s="23" customFormat="1" ht="18" customHeight="1" x14ac:dyDescent="0.2">
      <c r="A54" s="48">
        <v>9</v>
      </c>
      <c r="B54" s="130" t="s">
        <v>107</v>
      </c>
      <c r="C54" s="97" t="s">
        <v>73</v>
      </c>
      <c r="D54" s="131"/>
      <c r="E54" s="131"/>
      <c r="F54" s="131"/>
      <c r="G54" s="131"/>
      <c r="H54" s="145"/>
      <c r="I54" s="131"/>
      <c r="J54" s="131"/>
      <c r="K54" s="131"/>
      <c r="L54" s="131"/>
      <c r="M54" s="145"/>
      <c r="N54" s="132"/>
      <c r="O54" s="132"/>
      <c r="P54" s="132"/>
      <c r="Q54" s="132"/>
      <c r="R54" s="145"/>
      <c r="S54" s="132"/>
      <c r="T54" s="132"/>
      <c r="U54" s="132"/>
      <c r="V54" s="132"/>
      <c r="W54" s="145"/>
      <c r="X54" s="182">
        <v>8</v>
      </c>
      <c r="Y54" s="133">
        <v>8</v>
      </c>
      <c r="Z54" s="133"/>
      <c r="AA54" s="133"/>
      <c r="AB54" s="154">
        <v>2</v>
      </c>
      <c r="AC54" s="133"/>
      <c r="AD54" s="133"/>
      <c r="AE54" s="133"/>
      <c r="AF54" s="133"/>
      <c r="AG54" s="145"/>
      <c r="AH54" s="146">
        <f>(N54+O54+S54+T54+X54+Y54+AC54+AD54+P54+Q54+U54+V54+Z54+AA54+AE54+AF54)</f>
        <v>16</v>
      </c>
      <c r="AI54" s="48">
        <f>(D54+I54+N54+S54+X54+AC54)</f>
        <v>8</v>
      </c>
      <c r="AJ54" s="48">
        <f>(O54+T54+Y54+AD54)</f>
        <v>8</v>
      </c>
      <c r="AK54" s="48">
        <f>F54+K54+P54+U54+Z54+AE54</f>
        <v>0</v>
      </c>
      <c r="AL54" s="48">
        <f t="shared" si="43"/>
        <v>0</v>
      </c>
      <c r="AM54" s="51">
        <f>(H54+M54+R54+W54+AB54+AG54)</f>
        <v>2</v>
      </c>
      <c r="AN54" s="48"/>
      <c r="AO54" s="49"/>
      <c r="AP54" s="50"/>
      <c r="AQ54" s="51"/>
      <c r="AR54" s="48"/>
      <c r="AS54" s="51"/>
      <c r="AT54" s="48"/>
      <c r="AU54" s="49"/>
      <c r="AV54" s="50"/>
      <c r="AW54" s="52"/>
      <c r="AX54" s="48"/>
      <c r="AY54" s="49"/>
      <c r="AZ54" s="50"/>
      <c r="BA54" s="51"/>
      <c r="BB54" s="48"/>
      <c r="BC54" s="62"/>
      <c r="BD54" s="51"/>
      <c r="BE54" s="67"/>
      <c r="BF54" s="64"/>
      <c r="BG54" s="65"/>
      <c r="BH54" s="84"/>
      <c r="BI54" s="65"/>
      <c r="BJ54" s="64"/>
      <c r="BK54" s="65"/>
      <c r="BL54" s="84"/>
      <c r="BM54" s="85"/>
      <c r="BN54" s="64">
        <f>AH54</f>
        <v>16</v>
      </c>
      <c r="BO54" s="65">
        <f>AM54</f>
        <v>2</v>
      </c>
      <c r="BP54" s="64"/>
      <c r="BQ54" s="65"/>
      <c r="BR54" s="84"/>
      <c r="BS54" s="85"/>
      <c r="BT54" s="64"/>
      <c r="BU54" s="65"/>
      <c r="BV54" s="81"/>
      <c r="BW54" s="65"/>
      <c r="BX54" s="66"/>
      <c r="BY54" s="65"/>
      <c r="BZ54" s="64"/>
      <c r="CA54" s="65"/>
      <c r="CB54" s="64"/>
      <c r="CC54" s="65"/>
      <c r="CD54" s="50">
        <v>4</v>
      </c>
      <c r="CE54" s="51">
        <f t="shared" si="18"/>
        <v>0.64</v>
      </c>
      <c r="CF54" s="68">
        <f t="shared" si="10"/>
        <v>0.35555555555555557</v>
      </c>
      <c r="CG54" s="51">
        <f t="shared" si="46"/>
        <v>0.16</v>
      </c>
      <c r="CH54" s="68">
        <f t="shared" si="47"/>
        <v>8.8888888888888892E-2</v>
      </c>
      <c r="CI54" s="68">
        <f t="shared" si="48"/>
        <v>0.44444444444444448</v>
      </c>
      <c r="CJ54" s="148"/>
      <c r="CK54" s="148"/>
      <c r="CL54" s="148"/>
      <c r="CM54" s="48">
        <f t="shared" si="49"/>
        <v>16</v>
      </c>
      <c r="CN54" s="51">
        <f t="shared" si="50"/>
        <v>2</v>
      </c>
      <c r="CO54" s="150">
        <f t="shared" si="51"/>
        <v>1.1111111111111112</v>
      </c>
      <c r="CP54" s="51">
        <f>AM54</f>
        <v>2</v>
      </c>
      <c r="CQ54" s="51"/>
      <c r="CR54" s="51"/>
      <c r="CS54" s="51"/>
    </row>
    <row r="55" spans="1:97" s="23" customFormat="1" ht="18" customHeight="1" x14ac:dyDescent="0.2">
      <c r="A55" s="48">
        <v>10</v>
      </c>
      <c r="B55" s="130" t="s">
        <v>108</v>
      </c>
      <c r="C55" s="97" t="s">
        <v>71</v>
      </c>
      <c r="D55" s="131"/>
      <c r="E55" s="131"/>
      <c r="F55" s="131"/>
      <c r="G55" s="131"/>
      <c r="H55" s="145"/>
      <c r="I55" s="131"/>
      <c r="J55" s="131"/>
      <c r="K55" s="131"/>
      <c r="L55" s="131"/>
      <c r="M55" s="145"/>
      <c r="N55" s="132"/>
      <c r="O55" s="132"/>
      <c r="P55" s="132"/>
      <c r="Q55" s="132"/>
      <c r="R55" s="145"/>
      <c r="S55" s="132"/>
      <c r="T55" s="132">
        <v>16</v>
      </c>
      <c r="U55" s="132"/>
      <c r="V55" s="132"/>
      <c r="W55" s="145">
        <v>2</v>
      </c>
      <c r="X55" s="182"/>
      <c r="Y55" s="133"/>
      <c r="Z55" s="133"/>
      <c r="AA55" s="133"/>
      <c r="AB55" s="154"/>
      <c r="AC55" s="133"/>
      <c r="AD55" s="133"/>
      <c r="AE55" s="133"/>
      <c r="AF55" s="133"/>
      <c r="AG55" s="145"/>
      <c r="AH55" s="146">
        <f t="shared" ref="AH55:AH61" si="57">(N55+O55+S55+T55+X55+Y55+AC55+AD55+P55+Q55+U55+V55+Z55+AA55+AE55+AF55)</f>
        <v>16</v>
      </c>
      <c r="AI55" s="48">
        <f t="shared" si="43"/>
        <v>0</v>
      </c>
      <c r="AJ55" s="48">
        <f t="shared" si="55"/>
        <v>16</v>
      </c>
      <c r="AK55" s="48">
        <f t="shared" si="56"/>
        <v>0</v>
      </c>
      <c r="AL55" s="48">
        <f t="shared" si="43"/>
        <v>0</v>
      </c>
      <c r="AM55" s="51">
        <f t="shared" si="43"/>
        <v>2</v>
      </c>
      <c r="AN55" s="48"/>
      <c r="AO55" s="49"/>
      <c r="AP55" s="50"/>
      <c r="AQ55" s="51"/>
      <c r="AR55" s="48"/>
      <c r="AS55" s="51"/>
      <c r="AT55" s="48"/>
      <c r="AU55" s="49"/>
      <c r="AV55" s="50"/>
      <c r="AW55" s="52"/>
      <c r="AX55" s="48"/>
      <c r="AY55" s="49"/>
      <c r="AZ55" s="50"/>
      <c r="BA55" s="51"/>
      <c r="BB55" s="48"/>
      <c r="BC55" s="62"/>
      <c r="BD55" s="51"/>
      <c r="BE55" s="67"/>
      <c r="BF55" s="64"/>
      <c r="BG55" s="65"/>
      <c r="BH55" s="84"/>
      <c r="BI55" s="65"/>
      <c r="BJ55" s="64"/>
      <c r="BK55" s="65"/>
      <c r="BL55" s="84"/>
      <c r="BM55" s="85"/>
      <c r="BN55" s="64">
        <f t="shared" ref="BN55:BN60" si="58">AH55</f>
        <v>16</v>
      </c>
      <c r="BO55" s="65">
        <f t="shared" ref="BO55:BO60" si="59">AM55</f>
        <v>2</v>
      </c>
      <c r="BP55" s="64"/>
      <c r="BQ55" s="65"/>
      <c r="BR55" s="84"/>
      <c r="BS55" s="85"/>
      <c r="BT55" s="64"/>
      <c r="BU55" s="65"/>
      <c r="BV55" s="81"/>
      <c r="BW55" s="65"/>
      <c r="BX55" s="66"/>
      <c r="BY55" s="65"/>
      <c r="BZ55" s="64"/>
      <c r="CA55" s="65"/>
      <c r="CB55" s="64"/>
      <c r="CC55" s="65"/>
      <c r="CD55" s="50">
        <v>2</v>
      </c>
      <c r="CE55" s="51">
        <f t="shared" si="18"/>
        <v>0.64</v>
      </c>
      <c r="CF55" s="68">
        <f t="shared" si="10"/>
        <v>0.35555555555555557</v>
      </c>
      <c r="CG55" s="51">
        <f t="shared" si="46"/>
        <v>0.08</v>
      </c>
      <c r="CH55" s="68">
        <f t="shared" si="47"/>
        <v>4.4444444444444446E-2</v>
      </c>
      <c r="CI55" s="68">
        <f t="shared" si="48"/>
        <v>0.4</v>
      </c>
      <c r="CJ55" s="148"/>
      <c r="CK55" s="148"/>
      <c r="CL55" s="148"/>
      <c r="CM55" s="48">
        <f t="shared" si="49"/>
        <v>16</v>
      </c>
      <c r="CN55" s="51">
        <f t="shared" si="50"/>
        <v>2</v>
      </c>
      <c r="CO55" s="150">
        <f t="shared" si="51"/>
        <v>1.1111111111111112</v>
      </c>
      <c r="CP55" s="51">
        <f>AM55</f>
        <v>2</v>
      </c>
      <c r="CQ55" s="51"/>
      <c r="CR55" s="51"/>
      <c r="CS55" s="51"/>
    </row>
    <row r="56" spans="1:97" s="23" customFormat="1" ht="18" customHeight="1" x14ac:dyDescent="0.2">
      <c r="A56" s="48">
        <v>11</v>
      </c>
      <c r="B56" s="130" t="s">
        <v>109</v>
      </c>
      <c r="C56" s="97" t="s">
        <v>71</v>
      </c>
      <c r="D56" s="131"/>
      <c r="E56" s="131"/>
      <c r="F56" s="131"/>
      <c r="G56" s="131"/>
      <c r="H56" s="145"/>
      <c r="I56" s="131"/>
      <c r="J56" s="131"/>
      <c r="K56" s="131"/>
      <c r="L56" s="131"/>
      <c r="M56" s="145"/>
      <c r="N56" s="132"/>
      <c r="O56" s="132"/>
      <c r="P56" s="132"/>
      <c r="Q56" s="132"/>
      <c r="R56" s="145"/>
      <c r="S56" s="132">
        <v>8</v>
      </c>
      <c r="T56" s="132"/>
      <c r="U56" s="132"/>
      <c r="V56" s="132"/>
      <c r="W56" s="145">
        <v>1</v>
      </c>
      <c r="X56" s="182"/>
      <c r="Y56" s="133"/>
      <c r="Z56" s="133"/>
      <c r="AA56" s="133"/>
      <c r="AB56" s="154"/>
      <c r="AC56" s="133"/>
      <c r="AD56" s="133"/>
      <c r="AE56" s="133"/>
      <c r="AF56" s="133"/>
      <c r="AG56" s="145"/>
      <c r="AH56" s="146">
        <f>(N56+O56+S56+T56+X56+Y56+AC56+AD56+P56+Q56+U56+V56+Z56+AA56+AE56+AF56)</f>
        <v>8</v>
      </c>
      <c r="AI56" s="48">
        <f>(D56+I56+N56+S56+X56+AC56)</f>
        <v>8</v>
      </c>
      <c r="AJ56" s="48">
        <f>(O56+T56+Y56+AD56)</f>
        <v>0</v>
      </c>
      <c r="AK56" s="48">
        <f>F56+K56+P56+U56+Z56+AE56</f>
        <v>0</v>
      </c>
      <c r="AL56" s="48">
        <f t="shared" si="43"/>
        <v>0</v>
      </c>
      <c r="AM56" s="51">
        <f>(H56+M56+R56+W56+AB56+AG56)</f>
        <v>1</v>
      </c>
      <c r="AN56" s="48"/>
      <c r="AO56" s="49"/>
      <c r="AP56" s="50"/>
      <c r="AQ56" s="51"/>
      <c r="AR56" s="48"/>
      <c r="AS56" s="51"/>
      <c r="AT56" s="48"/>
      <c r="AU56" s="49"/>
      <c r="AV56" s="50"/>
      <c r="AW56" s="52"/>
      <c r="AX56" s="48"/>
      <c r="AY56" s="49"/>
      <c r="AZ56" s="50"/>
      <c r="BA56" s="51"/>
      <c r="BB56" s="48"/>
      <c r="BC56" s="62"/>
      <c r="BD56" s="51"/>
      <c r="BE56" s="67"/>
      <c r="BF56" s="64"/>
      <c r="BG56" s="65"/>
      <c r="BH56" s="84"/>
      <c r="BI56" s="65"/>
      <c r="BJ56" s="64"/>
      <c r="BK56" s="65"/>
      <c r="BL56" s="84"/>
      <c r="BM56" s="85"/>
      <c r="BN56" s="64">
        <f t="shared" si="58"/>
        <v>8</v>
      </c>
      <c r="BO56" s="65">
        <f t="shared" si="59"/>
        <v>1</v>
      </c>
      <c r="BP56" s="64"/>
      <c r="BQ56" s="65"/>
      <c r="BR56" s="84"/>
      <c r="BS56" s="85"/>
      <c r="BT56" s="64"/>
      <c r="BU56" s="65"/>
      <c r="BV56" s="81"/>
      <c r="BW56" s="65"/>
      <c r="BX56" s="66"/>
      <c r="BY56" s="65"/>
      <c r="BZ56" s="64"/>
      <c r="CA56" s="65"/>
      <c r="CB56" s="64"/>
      <c r="CC56" s="65"/>
      <c r="CD56" s="50"/>
      <c r="CE56" s="51">
        <f t="shared" si="18"/>
        <v>0.32</v>
      </c>
      <c r="CF56" s="68">
        <f t="shared" si="10"/>
        <v>0.17777777777777778</v>
      </c>
      <c r="CG56" s="51">
        <f t="shared" si="46"/>
        <v>0</v>
      </c>
      <c r="CH56" s="68">
        <f t="shared" si="47"/>
        <v>0</v>
      </c>
      <c r="CI56" s="68">
        <f t="shared" si="48"/>
        <v>0.17777777777777778</v>
      </c>
      <c r="CJ56" s="148"/>
      <c r="CK56" s="148"/>
      <c r="CL56" s="148"/>
      <c r="CM56" s="48">
        <f t="shared" si="49"/>
        <v>8</v>
      </c>
      <c r="CN56" s="51">
        <f t="shared" si="50"/>
        <v>1</v>
      </c>
      <c r="CO56" s="150">
        <f t="shared" si="51"/>
        <v>0.55555555555555558</v>
      </c>
      <c r="CP56" s="51"/>
      <c r="CQ56" s="51"/>
      <c r="CR56" s="51"/>
      <c r="CS56" s="51"/>
    </row>
    <row r="57" spans="1:97" s="23" customFormat="1" ht="18" customHeight="1" x14ac:dyDescent="0.2">
      <c r="A57" s="48">
        <v>12</v>
      </c>
      <c r="B57" s="130" t="s">
        <v>110</v>
      </c>
      <c r="C57" s="97" t="s">
        <v>73</v>
      </c>
      <c r="D57" s="131"/>
      <c r="E57" s="131"/>
      <c r="F57" s="131"/>
      <c r="G57" s="131"/>
      <c r="H57" s="145"/>
      <c r="I57" s="131"/>
      <c r="J57" s="131"/>
      <c r="K57" s="131"/>
      <c r="L57" s="131"/>
      <c r="M57" s="145"/>
      <c r="N57" s="132">
        <v>8</v>
      </c>
      <c r="O57" s="132">
        <v>8</v>
      </c>
      <c r="P57" s="132"/>
      <c r="Q57" s="132"/>
      <c r="R57" s="145">
        <v>3</v>
      </c>
      <c r="S57" s="132"/>
      <c r="T57" s="132"/>
      <c r="U57" s="132"/>
      <c r="V57" s="132"/>
      <c r="W57" s="145"/>
      <c r="X57" s="182"/>
      <c r="Y57" s="133"/>
      <c r="Z57" s="133"/>
      <c r="AA57" s="133"/>
      <c r="AB57" s="154"/>
      <c r="AC57" s="133"/>
      <c r="AD57" s="133"/>
      <c r="AE57" s="133"/>
      <c r="AF57" s="133"/>
      <c r="AG57" s="145"/>
      <c r="AH57" s="146">
        <f>(N57+O57+S57+T57+X57+Y57+AC57+AD57+P57+Q57+U57+V57+Z57+AA57+AE57+AF57)</f>
        <v>16</v>
      </c>
      <c r="AI57" s="48">
        <f>(D57+I57+N57+S57+X57+AC57)</f>
        <v>8</v>
      </c>
      <c r="AJ57" s="48">
        <f>(O57+T57+Y57+AD57)</f>
        <v>8</v>
      </c>
      <c r="AK57" s="48">
        <f>F57+K57+P57+U57+Z57+AE57</f>
        <v>0</v>
      </c>
      <c r="AL57" s="48">
        <f t="shared" si="43"/>
        <v>0</v>
      </c>
      <c r="AM57" s="51">
        <f>(H57+M57+R57+W57+AB57+AG57)</f>
        <v>3</v>
      </c>
      <c r="AN57" s="48"/>
      <c r="AO57" s="49"/>
      <c r="AP57" s="50"/>
      <c r="AQ57" s="51"/>
      <c r="AR57" s="48"/>
      <c r="AS57" s="51"/>
      <c r="AT57" s="48"/>
      <c r="AU57" s="49"/>
      <c r="AV57" s="50"/>
      <c r="AW57" s="52"/>
      <c r="AX57" s="48"/>
      <c r="AY57" s="49"/>
      <c r="AZ57" s="50"/>
      <c r="BA57" s="51"/>
      <c r="BB57" s="48"/>
      <c r="BC57" s="62"/>
      <c r="BD57" s="51"/>
      <c r="BE57" s="67"/>
      <c r="BF57" s="64"/>
      <c r="BG57" s="65"/>
      <c r="BH57" s="84"/>
      <c r="BI57" s="65"/>
      <c r="BJ57" s="64"/>
      <c r="BK57" s="65"/>
      <c r="BL57" s="84"/>
      <c r="BM57" s="85"/>
      <c r="BN57" s="64">
        <f t="shared" si="58"/>
        <v>16</v>
      </c>
      <c r="BO57" s="65">
        <f t="shared" si="59"/>
        <v>3</v>
      </c>
      <c r="BP57" s="64"/>
      <c r="BQ57" s="65"/>
      <c r="BR57" s="84"/>
      <c r="BS57" s="85"/>
      <c r="BT57" s="64"/>
      <c r="BU57" s="65"/>
      <c r="BV57" s="81"/>
      <c r="BW57" s="65"/>
      <c r="BX57" s="66"/>
      <c r="BY57" s="65"/>
      <c r="BZ57" s="64"/>
      <c r="CA57" s="65"/>
      <c r="CB57" s="64"/>
      <c r="CC57" s="65"/>
      <c r="CD57" s="50">
        <v>4</v>
      </c>
      <c r="CE57" s="51">
        <f t="shared" si="18"/>
        <v>0.64</v>
      </c>
      <c r="CF57" s="68">
        <f t="shared" si="10"/>
        <v>0.35555555555555557</v>
      </c>
      <c r="CG57" s="51">
        <f t="shared" si="46"/>
        <v>0.16</v>
      </c>
      <c r="CH57" s="68">
        <f t="shared" si="47"/>
        <v>8.8888888888888892E-2</v>
      </c>
      <c r="CI57" s="68">
        <f t="shared" si="48"/>
        <v>0.44444444444444448</v>
      </c>
      <c r="CJ57" s="148"/>
      <c r="CK57" s="148"/>
      <c r="CL57" s="148"/>
      <c r="CM57" s="48">
        <f t="shared" si="49"/>
        <v>16</v>
      </c>
      <c r="CN57" s="51">
        <f t="shared" si="50"/>
        <v>3</v>
      </c>
      <c r="CO57" s="150">
        <f t="shared" si="51"/>
        <v>1.6666666666666667</v>
      </c>
      <c r="CP57" s="51">
        <f>AM57</f>
        <v>3</v>
      </c>
      <c r="CQ57" s="51"/>
      <c r="CR57" s="35"/>
      <c r="CS57" s="51"/>
    </row>
    <row r="58" spans="1:97" s="23" customFormat="1" ht="18" customHeight="1" x14ac:dyDescent="0.2">
      <c r="A58" s="48">
        <v>13</v>
      </c>
      <c r="B58" s="143" t="s">
        <v>111</v>
      </c>
      <c r="C58" s="97" t="s">
        <v>71</v>
      </c>
      <c r="D58" s="131"/>
      <c r="E58" s="131"/>
      <c r="F58" s="131"/>
      <c r="G58" s="131"/>
      <c r="H58" s="145"/>
      <c r="I58" s="131"/>
      <c r="J58" s="131"/>
      <c r="K58" s="131"/>
      <c r="L58" s="131"/>
      <c r="M58" s="145"/>
      <c r="N58" s="132"/>
      <c r="O58" s="132"/>
      <c r="P58" s="132"/>
      <c r="Q58" s="132"/>
      <c r="R58" s="145"/>
      <c r="S58" s="132"/>
      <c r="T58" s="132"/>
      <c r="U58" s="132"/>
      <c r="V58" s="132"/>
      <c r="W58" s="145"/>
      <c r="X58" s="182"/>
      <c r="Y58" s="133"/>
      <c r="Z58" s="133"/>
      <c r="AA58" s="133"/>
      <c r="AB58" s="154"/>
      <c r="AC58" s="133"/>
      <c r="AD58" s="133"/>
      <c r="AE58" s="133">
        <v>8</v>
      </c>
      <c r="AF58" s="133"/>
      <c r="AG58" s="145">
        <v>1</v>
      </c>
      <c r="AH58" s="146">
        <f>(N58+O58+S58+T58+X58+Y58+AC58+AD58+P58+Q58+U58+V58+Z58+AA58+AE58+AF58)</f>
        <v>8</v>
      </c>
      <c r="AI58" s="48">
        <f>(D58+I58+N58+S58+X58+AC58)</f>
        <v>0</v>
      </c>
      <c r="AJ58" s="48">
        <f>(O58+T58+Y58+AD58)</f>
        <v>0</v>
      </c>
      <c r="AK58" s="48">
        <f>F58+K58+P58+U58+Z58+AE58</f>
        <v>8</v>
      </c>
      <c r="AL58" s="48">
        <f t="shared" si="43"/>
        <v>0</v>
      </c>
      <c r="AM58" s="51">
        <f>(H58+M58+R58+W58+AB58+AG58)</f>
        <v>1</v>
      </c>
      <c r="AN58" s="48"/>
      <c r="AO58" s="49"/>
      <c r="AP58" s="50"/>
      <c r="AQ58" s="51"/>
      <c r="AR58" s="48"/>
      <c r="AS58" s="51"/>
      <c r="AT58" s="48"/>
      <c r="AU58" s="49"/>
      <c r="AV58" s="50"/>
      <c r="AW58" s="52"/>
      <c r="AX58" s="48"/>
      <c r="AY58" s="49"/>
      <c r="AZ58" s="50"/>
      <c r="BA58" s="51"/>
      <c r="BB58" s="48"/>
      <c r="BC58" s="62"/>
      <c r="BD58" s="51"/>
      <c r="BE58" s="67"/>
      <c r="BF58" s="64"/>
      <c r="BG58" s="65"/>
      <c r="BH58" s="84"/>
      <c r="BI58" s="65"/>
      <c r="BJ58" s="64"/>
      <c r="BK58" s="65"/>
      <c r="BL58" s="84"/>
      <c r="BM58" s="85"/>
      <c r="BN58" s="64">
        <f t="shared" si="58"/>
        <v>8</v>
      </c>
      <c r="BO58" s="65">
        <f t="shared" si="59"/>
        <v>1</v>
      </c>
      <c r="BP58" s="64"/>
      <c r="BQ58" s="65"/>
      <c r="BR58" s="84"/>
      <c r="BS58" s="85"/>
      <c r="BT58" s="64"/>
      <c r="BU58" s="65"/>
      <c r="BV58" s="81"/>
      <c r="BW58" s="65"/>
      <c r="BX58" s="66"/>
      <c r="BY58" s="65"/>
      <c r="BZ58" s="64"/>
      <c r="CA58" s="65"/>
      <c r="CB58" s="64"/>
      <c r="CC58" s="65"/>
      <c r="CD58" s="50">
        <v>2</v>
      </c>
      <c r="CE58" s="51">
        <f t="shared" si="18"/>
        <v>0.32</v>
      </c>
      <c r="CF58" s="68">
        <f t="shared" si="10"/>
        <v>0.17777777777777778</v>
      </c>
      <c r="CG58" s="51">
        <f t="shared" si="46"/>
        <v>0.08</v>
      </c>
      <c r="CH58" s="68">
        <f t="shared" si="47"/>
        <v>4.4444444444444446E-2</v>
      </c>
      <c r="CI58" s="68">
        <f t="shared" si="48"/>
        <v>0.22222222222222224</v>
      </c>
      <c r="CJ58" s="148"/>
      <c r="CK58" s="148"/>
      <c r="CL58" s="148"/>
      <c r="CM58" s="48">
        <f t="shared" si="49"/>
        <v>8</v>
      </c>
      <c r="CN58" s="51">
        <f t="shared" si="50"/>
        <v>1</v>
      </c>
      <c r="CO58" s="150">
        <f t="shared" si="51"/>
        <v>0.55555555555555558</v>
      </c>
      <c r="CP58" s="51">
        <f t="shared" ref="CP58:CP60" si="60">AM58</f>
        <v>1</v>
      </c>
      <c r="CQ58" s="51"/>
      <c r="CR58" s="51"/>
      <c r="CS58" s="51"/>
    </row>
    <row r="59" spans="1:97" s="23" customFormat="1" ht="18" customHeight="1" x14ac:dyDescent="0.2">
      <c r="A59" s="48">
        <v>14</v>
      </c>
      <c r="B59" s="130" t="s">
        <v>112</v>
      </c>
      <c r="C59" s="97" t="s">
        <v>71</v>
      </c>
      <c r="D59" s="131"/>
      <c r="E59" s="131"/>
      <c r="F59" s="131"/>
      <c r="G59" s="131"/>
      <c r="H59" s="145"/>
      <c r="I59" s="131"/>
      <c r="J59" s="131"/>
      <c r="K59" s="131"/>
      <c r="L59" s="131"/>
      <c r="M59" s="145"/>
      <c r="N59" s="132"/>
      <c r="O59" s="132"/>
      <c r="P59" s="132"/>
      <c r="Q59" s="132"/>
      <c r="R59" s="145"/>
      <c r="S59" s="132"/>
      <c r="T59" s="132"/>
      <c r="U59" s="132"/>
      <c r="V59" s="132"/>
      <c r="W59" s="145"/>
      <c r="X59" s="182"/>
      <c r="Y59" s="133">
        <v>8</v>
      </c>
      <c r="Z59" s="133"/>
      <c r="AA59" s="133"/>
      <c r="AB59" s="154">
        <v>1</v>
      </c>
      <c r="AC59" s="133"/>
      <c r="AD59" s="133"/>
      <c r="AE59" s="133"/>
      <c r="AF59" s="133"/>
      <c r="AG59" s="145"/>
      <c r="AH59" s="146">
        <f t="shared" si="57"/>
        <v>8</v>
      </c>
      <c r="AI59" s="48">
        <f t="shared" si="43"/>
        <v>0</v>
      </c>
      <c r="AJ59" s="48">
        <f t="shared" si="55"/>
        <v>8</v>
      </c>
      <c r="AK59" s="48">
        <f t="shared" si="56"/>
        <v>0</v>
      </c>
      <c r="AL59" s="48">
        <f t="shared" si="43"/>
        <v>0</v>
      </c>
      <c r="AM59" s="51">
        <f t="shared" si="43"/>
        <v>1</v>
      </c>
      <c r="AN59" s="48"/>
      <c r="AO59" s="49"/>
      <c r="AP59" s="50"/>
      <c r="AQ59" s="51"/>
      <c r="AR59" s="48"/>
      <c r="AS59" s="51"/>
      <c r="AT59" s="48"/>
      <c r="AU59" s="49"/>
      <c r="AV59" s="50"/>
      <c r="AW59" s="52"/>
      <c r="AX59" s="48"/>
      <c r="AY59" s="49"/>
      <c r="AZ59" s="50"/>
      <c r="BA59" s="51"/>
      <c r="BB59" s="48"/>
      <c r="BC59" s="62"/>
      <c r="BD59" s="51"/>
      <c r="BE59" s="67"/>
      <c r="BF59" s="64"/>
      <c r="BG59" s="65"/>
      <c r="BH59" s="84"/>
      <c r="BI59" s="65"/>
      <c r="BJ59" s="64"/>
      <c r="BK59" s="65"/>
      <c r="BL59" s="84"/>
      <c r="BM59" s="85"/>
      <c r="BN59" s="64">
        <f t="shared" si="58"/>
        <v>8</v>
      </c>
      <c r="BO59" s="65">
        <f t="shared" si="59"/>
        <v>1</v>
      </c>
      <c r="BP59" s="64"/>
      <c r="BQ59" s="65"/>
      <c r="BR59" s="84"/>
      <c r="BS59" s="85"/>
      <c r="BT59" s="64"/>
      <c r="BU59" s="65"/>
      <c r="BV59" s="81"/>
      <c r="BW59" s="65"/>
      <c r="BX59" s="66"/>
      <c r="BY59" s="65"/>
      <c r="BZ59" s="64"/>
      <c r="CA59" s="65"/>
      <c r="CB59" s="64"/>
      <c r="CC59" s="65"/>
      <c r="CD59" s="50">
        <v>2</v>
      </c>
      <c r="CE59" s="51">
        <f t="shared" si="18"/>
        <v>0.32</v>
      </c>
      <c r="CF59" s="68">
        <f t="shared" si="10"/>
        <v>0.17777777777777778</v>
      </c>
      <c r="CG59" s="51">
        <f t="shared" si="46"/>
        <v>0.08</v>
      </c>
      <c r="CH59" s="68">
        <f t="shared" si="47"/>
        <v>4.4444444444444446E-2</v>
      </c>
      <c r="CI59" s="68">
        <f t="shared" si="48"/>
        <v>0.22222222222222224</v>
      </c>
      <c r="CJ59" s="148"/>
      <c r="CK59" s="148"/>
      <c r="CL59" s="148"/>
      <c r="CM59" s="48">
        <f t="shared" si="49"/>
        <v>8</v>
      </c>
      <c r="CN59" s="51">
        <f t="shared" si="50"/>
        <v>1</v>
      </c>
      <c r="CO59" s="150">
        <f t="shared" si="51"/>
        <v>0.55555555555555558</v>
      </c>
      <c r="CP59" s="51">
        <f t="shared" si="60"/>
        <v>1</v>
      </c>
      <c r="CQ59" s="51"/>
      <c r="CR59" s="51"/>
      <c r="CS59" s="51"/>
    </row>
    <row r="60" spans="1:97" s="23" customFormat="1" ht="21.75" customHeight="1" x14ac:dyDescent="0.2">
      <c r="A60" s="48">
        <v>15</v>
      </c>
      <c r="B60" s="183" t="s">
        <v>113</v>
      </c>
      <c r="C60" s="97" t="s">
        <v>71</v>
      </c>
      <c r="D60" s="131"/>
      <c r="E60" s="131"/>
      <c r="F60" s="131"/>
      <c r="G60" s="131"/>
      <c r="H60" s="145"/>
      <c r="I60" s="131"/>
      <c r="J60" s="131"/>
      <c r="K60" s="131"/>
      <c r="L60" s="131"/>
      <c r="M60" s="145"/>
      <c r="N60" s="132">
        <v>8</v>
      </c>
      <c r="O60" s="132"/>
      <c r="P60" s="132"/>
      <c r="Q60" s="132"/>
      <c r="R60" s="145">
        <v>1</v>
      </c>
      <c r="S60" s="132"/>
      <c r="T60" s="132"/>
      <c r="U60" s="132"/>
      <c r="V60" s="132"/>
      <c r="W60" s="145"/>
      <c r="X60" s="182"/>
      <c r="Y60" s="133"/>
      <c r="Z60" s="133"/>
      <c r="AA60" s="133"/>
      <c r="AB60" s="154"/>
      <c r="AC60" s="133"/>
      <c r="AD60" s="133"/>
      <c r="AE60" s="133"/>
      <c r="AF60" s="133"/>
      <c r="AG60" s="145"/>
      <c r="AH60" s="146">
        <f t="shared" si="57"/>
        <v>8</v>
      </c>
      <c r="AI60" s="48">
        <f t="shared" si="43"/>
        <v>8</v>
      </c>
      <c r="AJ60" s="48">
        <f t="shared" si="55"/>
        <v>0</v>
      </c>
      <c r="AK60" s="48">
        <f t="shared" si="56"/>
        <v>0</v>
      </c>
      <c r="AL60" s="48">
        <f t="shared" si="43"/>
        <v>0</v>
      </c>
      <c r="AM60" s="51">
        <f t="shared" si="43"/>
        <v>1</v>
      </c>
      <c r="AN60" s="48"/>
      <c r="AO60" s="49"/>
      <c r="AP60" s="50"/>
      <c r="AQ60" s="51"/>
      <c r="AR60" s="48"/>
      <c r="AS60" s="51"/>
      <c r="AT60" s="48"/>
      <c r="AU60" s="49"/>
      <c r="AV60" s="50"/>
      <c r="AW60" s="52"/>
      <c r="AX60" s="48"/>
      <c r="AY60" s="49"/>
      <c r="AZ60" s="50"/>
      <c r="BA60" s="51"/>
      <c r="BB60" s="48"/>
      <c r="BC60" s="62"/>
      <c r="BD60" s="51"/>
      <c r="BE60" s="67"/>
      <c r="BF60" s="64"/>
      <c r="BG60" s="65"/>
      <c r="BH60" s="84"/>
      <c r="BI60" s="65"/>
      <c r="BJ60" s="64"/>
      <c r="BK60" s="65"/>
      <c r="BL60" s="84"/>
      <c r="BM60" s="85"/>
      <c r="BN60" s="64">
        <f t="shared" si="58"/>
        <v>8</v>
      </c>
      <c r="BO60" s="65">
        <f t="shared" si="59"/>
        <v>1</v>
      </c>
      <c r="BP60" s="64"/>
      <c r="BQ60" s="65"/>
      <c r="BR60" s="84"/>
      <c r="BS60" s="85"/>
      <c r="BT60" s="64"/>
      <c r="BU60" s="65"/>
      <c r="BV60" s="81"/>
      <c r="BW60" s="65"/>
      <c r="BX60" s="66"/>
      <c r="BY60" s="65"/>
      <c r="BZ60" s="64"/>
      <c r="CA60" s="65"/>
      <c r="CB60" s="64"/>
      <c r="CC60" s="65"/>
      <c r="CD60" s="50"/>
      <c r="CE60" s="51">
        <f t="shared" si="18"/>
        <v>0.32</v>
      </c>
      <c r="CF60" s="68">
        <f t="shared" si="10"/>
        <v>0.17777777777777778</v>
      </c>
      <c r="CG60" s="51">
        <f t="shared" si="46"/>
        <v>0</v>
      </c>
      <c r="CH60" s="68">
        <f t="shared" si="47"/>
        <v>0</v>
      </c>
      <c r="CI60" s="68">
        <f t="shared" si="48"/>
        <v>0.17777777777777778</v>
      </c>
      <c r="CJ60" s="148"/>
      <c r="CK60" s="148"/>
      <c r="CL60" s="148"/>
      <c r="CM60" s="48">
        <f t="shared" si="49"/>
        <v>8</v>
      </c>
      <c r="CN60" s="51">
        <f t="shared" si="50"/>
        <v>1</v>
      </c>
      <c r="CO60" s="150">
        <f t="shared" si="51"/>
        <v>0.55555555555555558</v>
      </c>
      <c r="CP60" s="51">
        <f t="shared" si="60"/>
        <v>1</v>
      </c>
      <c r="CQ60" s="51"/>
      <c r="CR60" s="51"/>
      <c r="CS60" s="51"/>
    </row>
    <row r="61" spans="1:97" s="23" customFormat="1" ht="18" customHeight="1" x14ac:dyDescent="0.2">
      <c r="A61" s="48">
        <v>16</v>
      </c>
      <c r="B61" s="130" t="s">
        <v>114</v>
      </c>
      <c r="C61" s="97" t="s">
        <v>71</v>
      </c>
      <c r="D61" s="131"/>
      <c r="E61" s="131"/>
      <c r="F61" s="131"/>
      <c r="G61" s="131"/>
      <c r="H61" s="145"/>
      <c r="I61" s="131"/>
      <c r="J61" s="131"/>
      <c r="K61" s="131"/>
      <c r="L61" s="131"/>
      <c r="M61" s="145"/>
      <c r="N61" s="132"/>
      <c r="O61" s="132"/>
      <c r="P61" s="132"/>
      <c r="Q61" s="132"/>
      <c r="R61" s="145"/>
      <c r="S61" s="132"/>
      <c r="T61" s="132"/>
      <c r="U61" s="132"/>
      <c r="V61" s="132"/>
      <c r="W61" s="145"/>
      <c r="X61" s="182"/>
      <c r="Y61" s="133"/>
      <c r="Z61" s="133"/>
      <c r="AA61" s="133"/>
      <c r="AB61" s="184"/>
      <c r="AC61" s="133"/>
      <c r="AD61" s="133"/>
      <c r="AE61" s="133"/>
      <c r="AF61" s="133">
        <v>120</v>
      </c>
      <c r="AG61" s="145">
        <v>5</v>
      </c>
      <c r="AH61" s="146">
        <f t="shared" si="57"/>
        <v>120</v>
      </c>
      <c r="AI61" s="48">
        <f t="shared" si="43"/>
        <v>0</v>
      </c>
      <c r="AJ61" s="48">
        <f t="shared" si="55"/>
        <v>0</v>
      </c>
      <c r="AK61" s="48">
        <f t="shared" si="56"/>
        <v>0</v>
      </c>
      <c r="AL61" s="48">
        <f t="shared" si="43"/>
        <v>120</v>
      </c>
      <c r="AM61" s="51">
        <f t="shared" si="43"/>
        <v>5</v>
      </c>
      <c r="AN61" s="48"/>
      <c r="AO61" s="49"/>
      <c r="AP61" s="50"/>
      <c r="AQ61" s="51"/>
      <c r="AR61" s="48"/>
      <c r="AS61" s="51"/>
      <c r="AT61" s="48"/>
      <c r="AU61" s="49"/>
      <c r="AV61" s="50"/>
      <c r="AW61" s="52"/>
      <c r="AX61" s="48"/>
      <c r="AY61" s="49"/>
      <c r="AZ61" s="50"/>
      <c r="BA61" s="51"/>
      <c r="BB61" s="48"/>
      <c r="BC61" s="62"/>
      <c r="BD61" s="51"/>
      <c r="BE61" s="67"/>
      <c r="BF61" s="64"/>
      <c r="BG61" s="65"/>
      <c r="BH61" s="84"/>
      <c r="BI61" s="65"/>
      <c r="BJ61" s="64"/>
      <c r="BK61" s="65"/>
      <c r="BL61" s="84"/>
      <c r="BM61" s="85"/>
      <c r="BN61" s="64"/>
      <c r="BO61" s="65"/>
      <c r="BP61" s="64"/>
      <c r="BQ61" s="65"/>
      <c r="BR61" s="64">
        <f>AH61</f>
        <v>120</v>
      </c>
      <c r="BS61" s="65">
        <f>AM61</f>
        <v>5</v>
      </c>
      <c r="BT61" s="64"/>
      <c r="BU61" s="65"/>
      <c r="BV61" s="81"/>
      <c r="BW61" s="65"/>
      <c r="BX61" s="66"/>
      <c r="BY61" s="65"/>
      <c r="BZ61" s="64"/>
      <c r="CA61" s="65"/>
      <c r="CB61" s="64"/>
      <c r="CC61" s="65"/>
      <c r="CD61" s="50">
        <v>10</v>
      </c>
      <c r="CE61" s="51">
        <f t="shared" si="18"/>
        <v>4.8</v>
      </c>
      <c r="CF61" s="68">
        <f t="shared" si="10"/>
        <v>2.6666666666666665</v>
      </c>
      <c r="CG61" s="51">
        <f t="shared" si="46"/>
        <v>0.4</v>
      </c>
      <c r="CH61" s="68">
        <f t="shared" si="47"/>
        <v>0.22222222222222221</v>
      </c>
      <c r="CI61" s="68">
        <f t="shared" si="48"/>
        <v>2.8888888888888888</v>
      </c>
      <c r="CJ61" s="148"/>
      <c r="CK61" s="148"/>
      <c r="CL61" s="148"/>
      <c r="CM61" s="48">
        <f t="shared" si="49"/>
        <v>120</v>
      </c>
      <c r="CN61" s="51">
        <f t="shared" si="50"/>
        <v>5</v>
      </c>
      <c r="CO61" s="150">
        <f t="shared" si="51"/>
        <v>2.7777777777777777</v>
      </c>
      <c r="CP61" s="51"/>
      <c r="CQ61" s="51"/>
      <c r="CR61" s="51"/>
      <c r="CS61" s="51"/>
    </row>
    <row r="62" spans="1:97" s="23" customFormat="1" ht="18" customHeight="1" x14ac:dyDescent="0.2">
      <c r="A62" s="338" t="s">
        <v>115</v>
      </c>
      <c r="B62" s="339"/>
      <c r="C62" s="339"/>
      <c r="D62" s="339"/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39"/>
      <c r="T62" s="339"/>
      <c r="U62" s="339"/>
      <c r="V62" s="339"/>
      <c r="W62" s="339"/>
      <c r="X62" s="339"/>
      <c r="Y62" s="339"/>
      <c r="Z62" s="339"/>
      <c r="AA62" s="339"/>
      <c r="AB62" s="339"/>
      <c r="AC62" s="339"/>
      <c r="AD62" s="339"/>
      <c r="AE62" s="339"/>
      <c r="AF62" s="339"/>
      <c r="AG62" s="340"/>
      <c r="AH62" s="70">
        <f t="shared" ref="AH62:BM62" si="61">SUM(AH63:AH72)</f>
        <v>242</v>
      </c>
      <c r="AI62" s="70">
        <f t="shared" si="61"/>
        <v>56</v>
      </c>
      <c r="AJ62" s="70">
        <f t="shared" si="61"/>
        <v>96</v>
      </c>
      <c r="AK62" s="70">
        <f t="shared" si="61"/>
        <v>55</v>
      </c>
      <c r="AL62" s="70">
        <f t="shared" si="61"/>
        <v>90</v>
      </c>
      <c r="AM62" s="71">
        <f t="shared" si="61"/>
        <v>33</v>
      </c>
      <c r="AN62" s="185">
        <f t="shared" si="61"/>
        <v>40</v>
      </c>
      <c r="AO62" s="185">
        <f t="shared" si="61"/>
        <v>7</v>
      </c>
      <c r="AP62" s="185">
        <f t="shared" si="61"/>
        <v>0</v>
      </c>
      <c r="AQ62" s="185">
        <f t="shared" si="61"/>
        <v>0</v>
      </c>
      <c r="AR62" s="185">
        <f t="shared" si="61"/>
        <v>0</v>
      </c>
      <c r="AS62" s="185">
        <f t="shared" si="61"/>
        <v>0</v>
      </c>
      <c r="AT62" s="185">
        <f t="shared" si="61"/>
        <v>0</v>
      </c>
      <c r="AU62" s="185">
        <f t="shared" si="61"/>
        <v>0</v>
      </c>
      <c r="AV62" s="185">
        <f t="shared" si="61"/>
        <v>0</v>
      </c>
      <c r="AW62" s="185">
        <f t="shared" si="61"/>
        <v>0</v>
      </c>
      <c r="AX62" s="185">
        <f t="shared" si="61"/>
        <v>0</v>
      </c>
      <c r="AY62" s="185">
        <f t="shared" si="61"/>
        <v>0</v>
      </c>
      <c r="AZ62" s="185">
        <f t="shared" si="61"/>
        <v>96</v>
      </c>
      <c r="BA62" s="185">
        <f t="shared" si="61"/>
        <v>18</v>
      </c>
      <c r="BB62" s="185">
        <f t="shared" si="61"/>
        <v>90</v>
      </c>
      <c r="BC62" s="185">
        <f t="shared" si="61"/>
        <v>5</v>
      </c>
      <c r="BD62" s="185">
        <f t="shared" si="61"/>
        <v>7</v>
      </c>
      <c r="BE62" s="185">
        <f t="shared" si="61"/>
        <v>3.8888888888888893</v>
      </c>
      <c r="BF62" s="185">
        <f t="shared" si="61"/>
        <v>0</v>
      </c>
      <c r="BG62" s="185">
        <f t="shared" si="61"/>
        <v>0</v>
      </c>
      <c r="BH62" s="185">
        <f t="shared" si="61"/>
        <v>0</v>
      </c>
      <c r="BI62" s="185">
        <f t="shared" si="61"/>
        <v>0</v>
      </c>
      <c r="BJ62" s="185">
        <f t="shared" si="61"/>
        <v>0</v>
      </c>
      <c r="BK62" s="185">
        <f t="shared" si="61"/>
        <v>0</v>
      </c>
      <c r="BL62" s="185">
        <f t="shared" si="61"/>
        <v>0</v>
      </c>
      <c r="BM62" s="185">
        <f t="shared" si="61"/>
        <v>0</v>
      </c>
      <c r="BN62" s="185">
        <f t="shared" ref="BN62:CO62" si="62">SUM(BN63:BN72)</f>
        <v>0</v>
      </c>
      <c r="BO62" s="185">
        <f t="shared" si="62"/>
        <v>0</v>
      </c>
      <c r="BP62" s="185">
        <f t="shared" si="62"/>
        <v>0</v>
      </c>
      <c r="BQ62" s="185">
        <f t="shared" si="62"/>
        <v>0</v>
      </c>
      <c r="BR62" s="185">
        <f t="shared" si="62"/>
        <v>0</v>
      </c>
      <c r="BS62" s="185">
        <f t="shared" si="62"/>
        <v>0</v>
      </c>
      <c r="BT62" s="185">
        <f t="shared" si="62"/>
        <v>0</v>
      </c>
      <c r="BU62" s="185">
        <f t="shared" si="62"/>
        <v>0</v>
      </c>
      <c r="BV62" s="185">
        <f t="shared" si="62"/>
        <v>0</v>
      </c>
      <c r="BW62" s="185">
        <f t="shared" si="62"/>
        <v>0</v>
      </c>
      <c r="BX62" s="185">
        <f t="shared" si="62"/>
        <v>0</v>
      </c>
      <c r="BY62" s="185">
        <f t="shared" si="62"/>
        <v>0</v>
      </c>
      <c r="BZ62" s="185">
        <f t="shared" si="62"/>
        <v>0</v>
      </c>
      <c r="CA62" s="185">
        <f t="shared" si="62"/>
        <v>0</v>
      </c>
      <c r="CB62" s="185">
        <f t="shared" si="62"/>
        <v>0</v>
      </c>
      <c r="CC62" s="185">
        <f t="shared" si="62"/>
        <v>0</v>
      </c>
      <c r="CD62" s="185">
        <f t="shared" si="62"/>
        <v>30</v>
      </c>
      <c r="CE62" s="185">
        <f t="shared" si="62"/>
        <v>9.0399999999999991</v>
      </c>
      <c r="CF62" s="185">
        <f t="shared" si="62"/>
        <v>5.0222222222222221</v>
      </c>
      <c r="CG62" s="185">
        <f t="shared" si="62"/>
        <v>1.2000000000000002</v>
      </c>
      <c r="CH62" s="185">
        <f t="shared" si="62"/>
        <v>0.66666666666666674</v>
      </c>
      <c r="CI62" s="185">
        <f t="shared" si="62"/>
        <v>5.68888888888889</v>
      </c>
      <c r="CJ62" s="185">
        <f t="shared" si="62"/>
        <v>0</v>
      </c>
      <c r="CK62" s="185">
        <f t="shared" si="62"/>
        <v>0</v>
      </c>
      <c r="CL62" s="185">
        <f t="shared" si="62"/>
        <v>0</v>
      </c>
      <c r="CM62" s="185">
        <f t="shared" si="62"/>
        <v>226</v>
      </c>
      <c r="CN62" s="218">
        <f t="shared" si="62"/>
        <v>30</v>
      </c>
      <c r="CO62" s="187">
        <f t="shared" si="62"/>
        <v>16.666666666666664</v>
      </c>
      <c r="CP62" s="89"/>
      <c r="CQ62" s="89"/>
      <c r="CR62" s="89"/>
      <c r="CS62" s="89"/>
    </row>
    <row r="63" spans="1:97" s="23" customFormat="1" ht="18" customHeight="1" x14ac:dyDescent="0.2">
      <c r="A63" s="149">
        <v>1</v>
      </c>
      <c r="B63" s="130" t="s">
        <v>116</v>
      </c>
      <c r="C63" s="97" t="s">
        <v>71</v>
      </c>
      <c r="D63" s="131"/>
      <c r="E63" s="131"/>
      <c r="F63" s="131"/>
      <c r="G63" s="131"/>
      <c r="H63" s="147"/>
      <c r="I63" s="131"/>
      <c r="J63" s="131"/>
      <c r="K63" s="131"/>
      <c r="L63" s="178"/>
      <c r="M63" s="145"/>
      <c r="N63" s="132"/>
      <c r="O63" s="132"/>
      <c r="P63" s="132"/>
      <c r="Q63" s="132"/>
      <c r="R63" s="147"/>
      <c r="S63" s="132"/>
      <c r="T63" s="132">
        <v>16</v>
      </c>
      <c r="U63" s="132"/>
      <c r="V63" s="179"/>
      <c r="W63" s="145">
        <v>3</v>
      </c>
      <c r="X63" s="133"/>
      <c r="Y63" s="133"/>
      <c r="Z63" s="133"/>
      <c r="AA63" s="133"/>
      <c r="AB63" s="145"/>
      <c r="AC63" s="133"/>
      <c r="AD63" s="133"/>
      <c r="AE63" s="133"/>
      <c r="AF63" s="133"/>
      <c r="AG63" s="145"/>
      <c r="AH63" s="146">
        <f>(N63+O63+S63+T63+X63+Y63+AC63+AD63)</f>
        <v>16</v>
      </c>
      <c r="AI63" s="48">
        <f>(D63+I63+N63+S63+X63+AC63)</f>
        <v>0</v>
      </c>
      <c r="AJ63" s="48">
        <f>(E63+J63+O63+T63+Y63+AD63)</f>
        <v>16</v>
      </c>
      <c r="AK63" s="48">
        <f>(F63+K63+P63+U63+Z63+AE63)</f>
        <v>0</v>
      </c>
      <c r="AL63" s="48">
        <f>(G63+L63+Q63+V63+AA63+AF63)</f>
        <v>0</v>
      </c>
      <c r="AM63" s="51">
        <f>(H63+M63+R63+W63+AB63+AG63)</f>
        <v>3</v>
      </c>
      <c r="AN63" s="48"/>
      <c r="AO63" s="51"/>
      <c r="AP63" s="48"/>
      <c r="AQ63" s="51"/>
      <c r="AR63" s="48"/>
      <c r="AS63" s="51"/>
      <c r="AT63" s="48"/>
      <c r="AU63" s="51"/>
      <c r="AV63" s="48"/>
      <c r="AW63" s="52"/>
      <c r="AX63" s="48"/>
      <c r="AY63" s="51"/>
      <c r="AZ63" s="48">
        <f>AH63</f>
        <v>16</v>
      </c>
      <c r="BA63" s="95">
        <f>AM63</f>
        <v>3</v>
      </c>
      <c r="BB63" s="50"/>
      <c r="BC63" s="96"/>
      <c r="BD63" s="51"/>
      <c r="BE63" s="67"/>
      <c r="BF63" s="64"/>
      <c r="BG63" s="65"/>
      <c r="BH63" s="84"/>
      <c r="BI63" s="65"/>
      <c r="BJ63" s="64"/>
      <c r="BK63" s="65"/>
      <c r="BL63" s="84"/>
      <c r="BM63" s="85"/>
      <c r="BN63" s="64"/>
      <c r="BO63" s="65"/>
      <c r="BP63" s="64"/>
      <c r="BQ63" s="65"/>
      <c r="BR63" s="84"/>
      <c r="BS63" s="85"/>
      <c r="BT63" s="64"/>
      <c r="BU63" s="65"/>
      <c r="BV63" s="81"/>
      <c r="BW63" s="65"/>
      <c r="BX63" s="66"/>
      <c r="BY63" s="65"/>
      <c r="BZ63" s="64"/>
      <c r="CA63" s="65"/>
      <c r="CB63" s="64"/>
      <c r="CC63" s="65"/>
      <c r="CD63" s="50"/>
      <c r="CE63" s="51">
        <f t="shared" si="18"/>
        <v>0.64</v>
      </c>
      <c r="CF63" s="68">
        <f t="shared" si="10"/>
        <v>0.35555555555555557</v>
      </c>
      <c r="CG63" s="51">
        <f>CD63/25</f>
        <v>0</v>
      </c>
      <c r="CH63" s="68">
        <f>CG63*100/180</f>
        <v>0</v>
      </c>
      <c r="CI63" s="68">
        <f t="shared" si="48"/>
        <v>0.35555555555555557</v>
      </c>
      <c r="CJ63" s="148"/>
      <c r="CK63" s="148"/>
      <c r="CL63" s="148"/>
      <c r="CM63" s="48">
        <f>AH63</f>
        <v>16</v>
      </c>
      <c r="CN63" s="51">
        <f>AM63</f>
        <v>3</v>
      </c>
      <c r="CO63" s="150">
        <f>CN63*100/180</f>
        <v>1.6666666666666667</v>
      </c>
      <c r="CP63" s="51">
        <f>AM63</f>
        <v>3</v>
      </c>
      <c r="CQ63" s="51"/>
      <c r="CR63" s="51"/>
      <c r="CS63" s="51"/>
    </row>
    <row r="64" spans="1:97" s="23" customFormat="1" ht="18" customHeight="1" x14ac:dyDescent="0.2">
      <c r="A64" s="149">
        <v>2</v>
      </c>
      <c r="B64" s="130" t="s">
        <v>117</v>
      </c>
      <c r="C64" s="97" t="s">
        <v>71</v>
      </c>
      <c r="D64" s="131"/>
      <c r="E64" s="131"/>
      <c r="F64" s="131"/>
      <c r="G64" s="131"/>
      <c r="H64" s="145"/>
      <c r="I64" s="131"/>
      <c r="J64" s="131"/>
      <c r="K64" s="131"/>
      <c r="L64" s="131"/>
      <c r="M64" s="145"/>
      <c r="N64" s="132"/>
      <c r="O64" s="132"/>
      <c r="P64" s="132"/>
      <c r="Q64" s="132"/>
      <c r="R64" s="145"/>
      <c r="S64" s="132"/>
      <c r="T64" s="132"/>
      <c r="U64" s="132"/>
      <c r="V64" s="132"/>
      <c r="W64" s="145"/>
      <c r="X64" s="133"/>
      <c r="Y64" s="133">
        <v>16</v>
      </c>
      <c r="Z64" s="133"/>
      <c r="AA64" s="133"/>
      <c r="AB64" s="145">
        <v>3</v>
      </c>
      <c r="AC64" s="133"/>
      <c r="AD64" s="133"/>
      <c r="AE64" s="133"/>
      <c r="AF64" s="133"/>
      <c r="AG64" s="145"/>
      <c r="AH64" s="146">
        <f t="shared" ref="AH64:AH66" si="63">(N64+O64+S64+T64+X64+Y64+AC64+AD64)</f>
        <v>16</v>
      </c>
      <c r="AI64" s="48">
        <f t="shared" ref="AI64:AM70" si="64">(D64+I64+N64+S64+X64+AC64)</f>
        <v>0</v>
      </c>
      <c r="AJ64" s="48">
        <f t="shared" si="64"/>
        <v>16</v>
      </c>
      <c r="AK64" s="48">
        <f t="shared" si="64"/>
        <v>0</v>
      </c>
      <c r="AL64" s="48">
        <f t="shared" si="64"/>
        <v>0</v>
      </c>
      <c r="AM64" s="51">
        <f>(H64+M64+R64+W64+AB64+AG64)</f>
        <v>3</v>
      </c>
      <c r="AN64" s="48"/>
      <c r="AO64" s="49"/>
      <c r="AP64" s="50"/>
      <c r="AQ64" s="51"/>
      <c r="AR64" s="48"/>
      <c r="AS64" s="51"/>
      <c r="AT64" s="48"/>
      <c r="AU64" s="49"/>
      <c r="AV64" s="50"/>
      <c r="AW64" s="52"/>
      <c r="AX64" s="48"/>
      <c r="AY64" s="49"/>
      <c r="AZ64" s="50">
        <f>AH64</f>
        <v>16</v>
      </c>
      <c r="BA64" s="51">
        <f>AM64</f>
        <v>3</v>
      </c>
      <c r="BB64" s="48"/>
      <c r="BC64" s="62"/>
      <c r="BD64" s="51"/>
      <c r="BE64" s="67"/>
      <c r="BF64" s="64"/>
      <c r="BG64" s="65"/>
      <c r="BH64" s="84"/>
      <c r="BI64" s="65"/>
      <c r="BJ64" s="64"/>
      <c r="BK64" s="65"/>
      <c r="BL64" s="84"/>
      <c r="BM64" s="85"/>
      <c r="BN64" s="64"/>
      <c r="BO64" s="65"/>
      <c r="BP64" s="64"/>
      <c r="BQ64" s="65"/>
      <c r="BR64" s="84"/>
      <c r="BS64" s="85"/>
      <c r="BT64" s="64"/>
      <c r="BU64" s="65"/>
      <c r="BV64" s="81"/>
      <c r="BW64" s="65"/>
      <c r="BX64" s="66"/>
      <c r="BY64" s="65"/>
      <c r="BZ64" s="64"/>
      <c r="CA64" s="65"/>
      <c r="CB64" s="64"/>
      <c r="CC64" s="65"/>
      <c r="CD64" s="50">
        <v>2</v>
      </c>
      <c r="CE64" s="51">
        <f t="shared" si="18"/>
        <v>0.64</v>
      </c>
      <c r="CF64" s="68">
        <f t="shared" si="10"/>
        <v>0.35555555555555557</v>
      </c>
      <c r="CG64" s="51">
        <f t="shared" ref="CG64:CG72" si="65">CD64/25</f>
        <v>0.08</v>
      </c>
      <c r="CH64" s="68">
        <f t="shared" ref="CH64:CH70" si="66">CG64*100/180</f>
        <v>4.4444444444444446E-2</v>
      </c>
      <c r="CI64" s="68">
        <f t="shared" si="48"/>
        <v>0.4</v>
      </c>
      <c r="CJ64" s="148"/>
      <c r="CK64" s="148"/>
      <c r="CL64" s="148"/>
      <c r="CM64" s="48">
        <f t="shared" ref="CM64:CM72" si="67">AH64</f>
        <v>16</v>
      </c>
      <c r="CN64" s="51">
        <f t="shared" ref="CN64:CN72" si="68">AM64</f>
        <v>3</v>
      </c>
      <c r="CO64" s="150">
        <f t="shared" ref="CO64:CO72" si="69">CN64*100/180</f>
        <v>1.6666666666666667</v>
      </c>
      <c r="CP64" s="35"/>
      <c r="CQ64" s="51"/>
      <c r="CR64" s="51">
        <f>AM64</f>
        <v>3</v>
      </c>
      <c r="CS64" s="51"/>
    </row>
    <row r="65" spans="1:97" s="23" customFormat="1" ht="18" customHeight="1" x14ac:dyDescent="0.2">
      <c r="A65" s="149">
        <v>3</v>
      </c>
      <c r="B65" s="130" t="s">
        <v>118</v>
      </c>
      <c r="C65" s="97" t="s">
        <v>71</v>
      </c>
      <c r="D65" s="131"/>
      <c r="E65" s="131"/>
      <c r="F65" s="131"/>
      <c r="G65" s="131"/>
      <c r="H65" s="147"/>
      <c r="I65" s="131"/>
      <c r="J65" s="131"/>
      <c r="K65" s="131"/>
      <c r="L65" s="178"/>
      <c r="M65" s="145"/>
      <c r="N65" s="132"/>
      <c r="O65" s="132"/>
      <c r="P65" s="132"/>
      <c r="Q65" s="132"/>
      <c r="R65" s="147"/>
      <c r="S65" s="132"/>
      <c r="T65" s="132"/>
      <c r="U65" s="132"/>
      <c r="V65" s="179"/>
      <c r="W65" s="145"/>
      <c r="X65" s="133">
        <v>8</v>
      </c>
      <c r="Y65" s="133">
        <v>8</v>
      </c>
      <c r="Z65" s="133"/>
      <c r="AA65" s="133"/>
      <c r="AB65" s="145">
        <v>3</v>
      </c>
      <c r="AC65" s="133"/>
      <c r="AD65" s="133"/>
      <c r="AE65" s="133"/>
      <c r="AF65" s="133"/>
      <c r="AG65" s="145"/>
      <c r="AH65" s="146">
        <f t="shared" si="63"/>
        <v>16</v>
      </c>
      <c r="AI65" s="48">
        <f t="shared" si="64"/>
        <v>8</v>
      </c>
      <c r="AJ65" s="48">
        <f t="shared" si="64"/>
        <v>8</v>
      </c>
      <c r="AK65" s="48">
        <f t="shared" si="64"/>
        <v>0</v>
      </c>
      <c r="AL65" s="48">
        <f t="shared" si="64"/>
        <v>0</v>
      </c>
      <c r="AM65" s="51">
        <f t="shared" si="64"/>
        <v>3</v>
      </c>
      <c r="AN65" s="48"/>
      <c r="AO65" s="49"/>
      <c r="AP65" s="50"/>
      <c r="AQ65" s="51"/>
      <c r="AR65" s="48"/>
      <c r="AS65" s="51"/>
      <c r="AT65" s="48"/>
      <c r="AU65" s="49"/>
      <c r="AV65" s="50"/>
      <c r="AW65" s="52"/>
      <c r="AX65" s="48"/>
      <c r="AY65" s="49"/>
      <c r="AZ65" s="50">
        <f t="shared" ref="AZ65:AZ67" si="70">AH65</f>
        <v>16</v>
      </c>
      <c r="BA65" s="51">
        <f t="shared" ref="BA65:BA67" si="71">AM65</f>
        <v>3</v>
      </c>
      <c r="BB65" s="48"/>
      <c r="BC65" s="62"/>
      <c r="BD65" s="51"/>
      <c r="BE65" s="67"/>
      <c r="BF65" s="64"/>
      <c r="BG65" s="65"/>
      <c r="BH65" s="84"/>
      <c r="BI65" s="65"/>
      <c r="BJ65" s="64"/>
      <c r="BK65" s="65"/>
      <c r="BL65" s="84"/>
      <c r="BM65" s="85"/>
      <c r="BN65" s="64"/>
      <c r="BO65" s="65"/>
      <c r="BP65" s="64"/>
      <c r="BQ65" s="65"/>
      <c r="BR65" s="84"/>
      <c r="BS65" s="85"/>
      <c r="BT65" s="64"/>
      <c r="BU65" s="65"/>
      <c r="BV65" s="81"/>
      <c r="BW65" s="65"/>
      <c r="BX65" s="66"/>
      <c r="BY65" s="65"/>
      <c r="BZ65" s="64"/>
      <c r="CA65" s="65"/>
      <c r="CB65" s="64"/>
      <c r="CC65" s="65"/>
      <c r="CD65" s="50"/>
      <c r="CE65" s="51">
        <f t="shared" si="18"/>
        <v>0.64</v>
      </c>
      <c r="CF65" s="68">
        <f t="shared" si="10"/>
        <v>0.35555555555555557</v>
      </c>
      <c r="CG65" s="51">
        <f t="shared" si="65"/>
        <v>0</v>
      </c>
      <c r="CH65" s="68">
        <f t="shared" si="66"/>
        <v>0</v>
      </c>
      <c r="CI65" s="68">
        <f t="shared" si="48"/>
        <v>0.35555555555555557</v>
      </c>
      <c r="CJ65" s="148"/>
      <c r="CK65" s="148"/>
      <c r="CL65" s="148"/>
      <c r="CM65" s="48">
        <f t="shared" si="67"/>
        <v>16</v>
      </c>
      <c r="CN65" s="51">
        <f t="shared" si="68"/>
        <v>3</v>
      </c>
      <c r="CO65" s="150">
        <f t="shared" si="69"/>
        <v>1.6666666666666667</v>
      </c>
      <c r="CP65" s="51">
        <f t="shared" ref="CP65:CP69" si="72">AM65</f>
        <v>3</v>
      </c>
      <c r="CQ65" s="51"/>
      <c r="CR65" s="51"/>
      <c r="CS65" s="51"/>
    </row>
    <row r="66" spans="1:97" s="23" customFormat="1" ht="18" customHeight="1" x14ac:dyDescent="0.2">
      <c r="A66" s="149">
        <v>4</v>
      </c>
      <c r="B66" s="130" t="s">
        <v>119</v>
      </c>
      <c r="C66" s="97" t="s">
        <v>77</v>
      </c>
      <c r="D66" s="131"/>
      <c r="E66" s="131"/>
      <c r="F66" s="131"/>
      <c r="G66" s="131"/>
      <c r="H66" s="147"/>
      <c r="I66" s="131"/>
      <c r="J66" s="131"/>
      <c r="K66" s="131"/>
      <c r="L66" s="178"/>
      <c r="M66" s="145"/>
      <c r="N66" s="132">
        <v>8</v>
      </c>
      <c r="O66" s="132">
        <v>8</v>
      </c>
      <c r="P66" s="132"/>
      <c r="Q66" s="132"/>
      <c r="R66" s="147">
        <v>3</v>
      </c>
      <c r="S66" s="132">
        <v>8</v>
      </c>
      <c r="T66" s="132">
        <v>8</v>
      </c>
      <c r="U66" s="132"/>
      <c r="V66" s="179"/>
      <c r="W66" s="145">
        <v>3</v>
      </c>
      <c r="X66" s="133"/>
      <c r="Y66" s="133"/>
      <c r="Z66" s="133"/>
      <c r="AA66" s="133"/>
      <c r="AB66" s="145"/>
      <c r="AC66" s="133"/>
      <c r="AD66" s="133"/>
      <c r="AE66" s="133"/>
      <c r="AF66" s="133"/>
      <c r="AG66" s="145"/>
      <c r="AH66" s="146">
        <f t="shared" si="63"/>
        <v>32</v>
      </c>
      <c r="AI66" s="48">
        <f t="shared" si="64"/>
        <v>16</v>
      </c>
      <c r="AJ66" s="48">
        <f t="shared" si="64"/>
        <v>16</v>
      </c>
      <c r="AK66" s="48">
        <f t="shared" si="64"/>
        <v>0</v>
      </c>
      <c r="AL66" s="48">
        <f t="shared" si="64"/>
        <v>0</v>
      </c>
      <c r="AM66" s="51">
        <f t="shared" si="64"/>
        <v>6</v>
      </c>
      <c r="AN66" s="48"/>
      <c r="AO66" s="49"/>
      <c r="AP66" s="50"/>
      <c r="AQ66" s="51"/>
      <c r="AR66" s="48"/>
      <c r="AS66" s="51"/>
      <c r="AT66" s="48"/>
      <c r="AU66" s="49"/>
      <c r="AV66" s="50"/>
      <c r="AW66" s="52"/>
      <c r="AX66" s="48"/>
      <c r="AY66" s="49"/>
      <c r="AZ66" s="50">
        <f t="shared" si="70"/>
        <v>32</v>
      </c>
      <c r="BA66" s="51">
        <f t="shared" si="71"/>
        <v>6</v>
      </c>
      <c r="BB66" s="48"/>
      <c r="BC66" s="62"/>
      <c r="BD66" s="51"/>
      <c r="BE66" s="67"/>
      <c r="BF66" s="64"/>
      <c r="BG66" s="65"/>
      <c r="BH66" s="84"/>
      <c r="BI66" s="65"/>
      <c r="BJ66" s="64"/>
      <c r="BK66" s="65"/>
      <c r="BL66" s="84"/>
      <c r="BM66" s="85"/>
      <c r="BN66" s="64"/>
      <c r="BO66" s="65"/>
      <c r="BP66" s="64"/>
      <c r="BQ66" s="65"/>
      <c r="BR66" s="84"/>
      <c r="BS66" s="85"/>
      <c r="BT66" s="64"/>
      <c r="BU66" s="65"/>
      <c r="BV66" s="81"/>
      <c r="BW66" s="65"/>
      <c r="BX66" s="66"/>
      <c r="BY66" s="65"/>
      <c r="BZ66" s="64"/>
      <c r="CA66" s="65"/>
      <c r="CB66" s="64"/>
      <c r="CC66" s="65"/>
      <c r="CD66" s="50">
        <v>4</v>
      </c>
      <c r="CE66" s="51">
        <f t="shared" si="18"/>
        <v>1.28</v>
      </c>
      <c r="CF66" s="68">
        <f t="shared" si="10"/>
        <v>0.71111111111111114</v>
      </c>
      <c r="CG66" s="51">
        <f t="shared" si="65"/>
        <v>0.16</v>
      </c>
      <c r="CH66" s="68">
        <f t="shared" si="66"/>
        <v>8.8888888888888892E-2</v>
      </c>
      <c r="CI66" s="68">
        <f t="shared" si="48"/>
        <v>0.8</v>
      </c>
      <c r="CJ66" s="148"/>
      <c r="CK66" s="148"/>
      <c r="CL66" s="148"/>
      <c r="CM66" s="48">
        <f t="shared" si="67"/>
        <v>32</v>
      </c>
      <c r="CN66" s="51">
        <f t="shared" si="68"/>
        <v>6</v>
      </c>
      <c r="CO66" s="150">
        <f t="shared" si="69"/>
        <v>3.3333333333333335</v>
      </c>
      <c r="CP66" s="51">
        <f t="shared" si="72"/>
        <v>6</v>
      </c>
      <c r="CQ66" s="51"/>
      <c r="CR66" s="51"/>
      <c r="CS66" s="51"/>
    </row>
    <row r="67" spans="1:97" s="23" customFormat="1" ht="18" customHeight="1" x14ac:dyDescent="0.2">
      <c r="A67" s="149">
        <v>5</v>
      </c>
      <c r="B67" s="130" t="s">
        <v>120</v>
      </c>
      <c r="C67" s="97" t="s">
        <v>73</v>
      </c>
      <c r="D67" s="131"/>
      <c r="E67" s="131"/>
      <c r="F67" s="131"/>
      <c r="G67" s="131"/>
      <c r="H67" s="145"/>
      <c r="I67" s="131"/>
      <c r="J67" s="131"/>
      <c r="K67" s="131"/>
      <c r="L67" s="131"/>
      <c r="M67" s="145"/>
      <c r="N67" s="188"/>
      <c r="O67" s="188"/>
      <c r="P67" s="132"/>
      <c r="Q67" s="132"/>
      <c r="R67" s="147"/>
      <c r="S67" s="132">
        <v>8</v>
      </c>
      <c r="T67" s="132">
        <v>8</v>
      </c>
      <c r="U67" s="132"/>
      <c r="V67" s="132"/>
      <c r="W67" s="145">
        <v>3</v>
      </c>
      <c r="X67" s="133"/>
      <c r="Y67" s="133"/>
      <c r="Z67" s="133"/>
      <c r="AA67" s="133"/>
      <c r="AB67" s="145"/>
      <c r="AC67" s="133"/>
      <c r="AD67" s="133"/>
      <c r="AE67" s="133"/>
      <c r="AF67" s="133"/>
      <c r="AG67" s="145"/>
      <c r="AH67" s="189">
        <f>(N67+O67+S67+T67+X67+Y67+AC67+AD67)</f>
        <v>16</v>
      </c>
      <c r="AI67" s="48">
        <f>(D67+I67+N67+S67+X67+AC67)</f>
        <v>8</v>
      </c>
      <c r="AJ67" s="48">
        <f t="shared" si="64"/>
        <v>8</v>
      </c>
      <c r="AK67" s="48">
        <v>55</v>
      </c>
      <c r="AL67" s="48">
        <f t="shared" ref="AL67:AM69" si="73">(G67+L67+Q67+V67+AA67+AF67)</f>
        <v>0</v>
      </c>
      <c r="AM67" s="51">
        <f t="shared" si="73"/>
        <v>3</v>
      </c>
      <c r="AN67" s="48"/>
      <c r="AO67" s="49"/>
      <c r="AP67" s="50"/>
      <c r="AQ67" s="51"/>
      <c r="AR67" s="48"/>
      <c r="AS67" s="51"/>
      <c r="AT67" s="48"/>
      <c r="AU67" s="49"/>
      <c r="AV67" s="50"/>
      <c r="AW67" s="52"/>
      <c r="AX67" s="48"/>
      <c r="AY67" s="49"/>
      <c r="AZ67" s="50">
        <f t="shared" si="70"/>
        <v>16</v>
      </c>
      <c r="BA67" s="51">
        <f t="shared" si="71"/>
        <v>3</v>
      </c>
      <c r="BB67" s="48"/>
      <c r="BC67" s="62"/>
      <c r="BD67" s="51"/>
      <c r="BE67" s="67"/>
      <c r="BF67" s="64"/>
      <c r="BG67" s="65"/>
      <c r="BH67" s="84"/>
      <c r="BI67" s="65"/>
      <c r="BJ67" s="64"/>
      <c r="BK67" s="65"/>
      <c r="BL67" s="84"/>
      <c r="BM67" s="85"/>
      <c r="BN67" s="64"/>
      <c r="BO67" s="65"/>
      <c r="BP67" s="64"/>
      <c r="BQ67" s="65"/>
      <c r="BR67" s="84"/>
      <c r="BS67" s="85"/>
      <c r="BT67" s="64"/>
      <c r="BU67" s="65"/>
      <c r="BV67" s="81"/>
      <c r="BW67" s="65"/>
      <c r="BX67" s="66"/>
      <c r="BY67" s="65"/>
      <c r="BZ67" s="64"/>
      <c r="CA67" s="65"/>
      <c r="CB67" s="64"/>
      <c r="CC67" s="65"/>
      <c r="CD67" s="50">
        <v>6</v>
      </c>
      <c r="CE67" s="51">
        <f t="shared" si="18"/>
        <v>0.64</v>
      </c>
      <c r="CF67" s="68">
        <f t="shared" si="10"/>
        <v>0.35555555555555557</v>
      </c>
      <c r="CG67" s="51">
        <f t="shared" si="65"/>
        <v>0.24</v>
      </c>
      <c r="CH67" s="68">
        <f t="shared" si="66"/>
        <v>0.13333333333333333</v>
      </c>
      <c r="CI67" s="68">
        <f t="shared" si="48"/>
        <v>0.48888888888888893</v>
      </c>
      <c r="CJ67" s="148"/>
      <c r="CK67" s="148"/>
      <c r="CL67" s="148"/>
      <c r="CM67" s="48">
        <f t="shared" si="67"/>
        <v>16</v>
      </c>
      <c r="CN67" s="51">
        <f t="shared" si="68"/>
        <v>3</v>
      </c>
      <c r="CO67" s="150">
        <f t="shared" si="69"/>
        <v>1.6666666666666667</v>
      </c>
      <c r="CP67" s="51">
        <f t="shared" si="72"/>
        <v>3</v>
      </c>
      <c r="CQ67" s="51"/>
      <c r="CR67" s="51"/>
      <c r="CS67" s="51"/>
    </row>
    <row r="68" spans="1:97" s="23" customFormat="1" ht="18" customHeight="1" x14ac:dyDescent="0.2">
      <c r="A68" s="149">
        <v>6</v>
      </c>
      <c r="B68" s="130" t="s">
        <v>121</v>
      </c>
      <c r="C68" s="97" t="s">
        <v>71</v>
      </c>
      <c r="D68" s="131"/>
      <c r="E68" s="131"/>
      <c r="F68" s="131"/>
      <c r="G68" s="131"/>
      <c r="H68" s="145"/>
      <c r="I68" s="131"/>
      <c r="J68" s="131"/>
      <c r="K68" s="131"/>
      <c r="L68" s="131"/>
      <c r="M68" s="145"/>
      <c r="N68" s="132">
        <v>8</v>
      </c>
      <c r="O68" s="132"/>
      <c r="P68" s="132"/>
      <c r="Q68" s="132"/>
      <c r="R68" s="147">
        <v>1</v>
      </c>
      <c r="S68" s="132"/>
      <c r="T68" s="132"/>
      <c r="U68" s="132"/>
      <c r="V68" s="132"/>
      <c r="W68" s="145"/>
      <c r="X68" s="133"/>
      <c r="Y68" s="133"/>
      <c r="Z68" s="133"/>
      <c r="AA68" s="133"/>
      <c r="AB68" s="145"/>
      <c r="AC68" s="133"/>
      <c r="AD68" s="133"/>
      <c r="AE68" s="133"/>
      <c r="AF68" s="133"/>
      <c r="AG68" s="145"/>
      <c r="AH68" s="146">
        <f>(N68+O68+S68+T68+X68+Y68+AC68+AD68)</f>
        <v>8</v>
      </c>
      <c r="AI68" s="48">
        <f>(D68+I68+N68+S68+X68+AC68)</f>
        <v>8</v>
      </c>
      <c r="AJ68" s="48">
        <f t="shared" si="64"/>
        <v>0</v>
      </c>
      <c r="AK68" s="48">
        <f t="shared" si="64"/>
        <v>0</v>
      </c>
      <c r="AL68" s="48">
        <f t="shared" si="73"/>
        <v>0</v>
      </c>
      <c r="AM68" s="51">
        <f t="shared" si="73"/>
        <v>1</v>
      </c>
      <c r="AN68" s="48">
        <f>AH68</f>
        <v>8</v>
      </c>
      <c r="AO68" s="49">
        <f>AM68</f>
        <v>1</v>
      </c>
      <c r="AP68" s="50"/>
      <c r="AQ68" s="51"/>
      <c r="AR68" s="48"/>
      <c r="AS68" s="51"/>
      <c r="AT68" s="48"/>
      <c r="AU68" s="49"/>
      <c r="AV68" s="50"/>
      <c r="AW68" s="52"/>
      <c r="AX68" s="48"/>
      <c r="AY68" s="49"/>
      <c r="AZ68" s="50"/>
      <c r="BA68" s="51"/>
      <c r="BB68" s="48"/>
      <c r="BC68" s="62"/>
      <c r="BD68" s="51">
        <f>AM68</f>
        <v>1</v>
      </c>
      <c r="BE68" s="67">
        <f>BD68*100/AM80</f>
        <v>0.55555555555555558</v>
      </c>
      <c r="BF68" s="64"/>
      <c r="BG68" s="65"/>
      <c r="BH68" s="84"/>
      <c r="BI68" s="65"/>
      <c r="BJ68" s="64"/>
      <c r="BK68" s="65"/>
      <c r="BL68" s="84"/>
      <c r="BM68" s="85"/>
      <c r="BN68" s="64"/>
      <c r="BO68" s="65"/>
      <c r="BP68" s="64"/>
      <c r="BQ68" s="65"/>
      <c r="BR68" s="84"/>
      <c r="BS68" s="85"/>
      <c r="BT68" s="64"/>
      <c r="BU68" s="65"/>
      <c r="BV68" s="81"/>
      <c r="BW68" s="65"/>
      <c r="BX68" s="66"/>
      <c r="BY68" s="65"/>
      <c r="BZ68" s="64"/>
      <c r="CA68" s="65"/>
      <c r="CB68" s="64"/>
      <c r="CC68" s="65"/>
      <c r="CD68" s="50"/>
      <c r="CE68" s="51">
        <f>AH68/25</f>
        <v>0.32</v>
      </c>
      <c r="CF68" s="68">
        <f t="shared" si="10"/>
        <v>0.17777777777777778</v>
      </c>
      <c r="CG68" s="51">
        <f t="shared" si="65"/>
        <v>0</v>
      </c>
      <c r="CH68" s="68">
        <f t="shared" si="66"/>
        <v>0</v>
      </c>
      <c r="CI68" s="68">
        <f t="shared" si="48"/>
        <v>0.17777777777777778</v>
      </c>
      <c r="CJ68" s="148"/>
      <c r="CK68" s="148"/>
      <c r="CL68" s="148"/>
      <c r="CM68" s="48">
        <f t="shared" si="67"/>
        <v>8</v>
      </c>
      <c r="CN68" s="51">
        <f t="shared" si="68"/>
        <v>1</v>
      </c>
      <c r="CO68" s="150">
        <f t="shared" si="69"/>
        <v>0.55555555555555558</v>
      </c>
      <c r="CP68" s="51">
        <f t="shared" si="72"/>
        <v>1</v>
      </c>
      <c r="CQ68" s="51"/>
      <c r="CR68" s="51"/>
      <c r="CS68" s="51"/>
    </row>
    <row r="69" spans="1:97" s="23" customFormat="1" ht="20.25" customHeight="1" x14ac:dyDescent="0.2">
      <c r="A69" s="149">
        <v>7</v>
      </c>
      <c r="B69" s="130" t="s">
        <v>122</v>
      </c>
      <c r="C69" s="97" t="s">
        <v>71</v>
      </c>
      <c r="D69" s="131"/>
      <c r="E69" s="131"/>
      <c r="F69" s="131"/>
      <c r="G69" s="131"/>
      <c r="H69" s="147"/>
      <c r="I69" s="131"/>
      <c r="J69" s="131"/>
      <c r="K69" s="131"/>
      <c r="L69" s="178"/>
      <c r="M69" s="145"/>
      <c r="N69" s="132"/>
      <c r="O69" s="132"/>
      <c r="P69" s="132"/>
      <c r="Q69" s="132"/>
      <c r="R69" s="147"/>
      <c r="S69" s="132">
        <v>8</v>
      </c>
      <c r="T69" s="132">
        <v>8</v>
      </c>
      <c r="U69" s="132"/>
      <c r="V69" s="179"/>
      <c r="W69" s="145">
        <v>3</v>
      </c>
      <c r="X69" s="133"/>
      <c r="Y69" s="133"/>
      <c r="Z69" s="133"/>
      <c r="AA69" s="133"/>
      <c r="AB69" s="145"/>
      <c r="AC69" s="133"/>
      <c r="AD69" s="133"/>
      <c r="AE69" s="133"/>
      <c r="AF69" s="133"/>
      <c r="AG69" s="145"/>
      <c r="AH69" s="146">
        <f>(N69+O69+S69+T69+X69+Y69+AC69+AD69)</f>
        <v>16</v>
      </c>
      <c r="AI69" s="48">
        <f>(D69+I69+N69+S69+X69+AC69)</f>
        <v>8</v>
      </c>
      <c r="AJ69" s="48">
        <f>(E69+J69+O69+T69+Y69+AD69)</f>
        <v>8</v>
      </c>
      <c r="AK69" s="48">
        <f t="shared" si="64"/>
        <v>0</v>
      </c>
      <c r="AL69" s="48">
        <f t="shared" si="73"/>
        <v>0</v>
      </c>
      <c r="AM69" s="51">
        <f t="shared" si="73"/>
        <v>3</v>
      </c>
      <c r="AN69" s="48">
        <f>AH69</f>
        <v>16</v>
      </c>
      <c r="AO69" s="49">
        <f>AM69</f>
        <v>3</v>
      </c>
      <c r="AP69" s="50"/>
      <c r="AQ69" s="51"/>
      <c r="AR69" s="48"/>
      <c r="AS69" s="51"/>
      <c r="AT69" s="48"/>
      <c r="AU69" s="49"/>
      <c r="AV69" s="50"/>
      <c r="AW69" s="52"/>
      <c r="AX69" s="48"/>
      <c r="AY69" s="49"/>
      <c r="AZ69" s="50"/>
      <c r="BA69" s="51"/>
      <c r="BB69" s="48"/>
      <c r="BC69" s="62"/>
      <c r="BD69" s="51">
        <f>AM69</f>
        <v>3</v>
      </c>
      <c r="BE69" s="67">
        <f>BD69*100/AM80</f>
        <v>1.6666666666666667</v>
      </c>
      <c r="BF69" s="64"/>
      <c r="BG69" s="65"/>
      <c r="BH69" s="84"/>
      <c r="BI69" s="65"/>
      <c r="BJ69" s="64"/>
      <c r="BK69" s="65"/>
      <c r="BL69" s="84"/>
      <c r="BM69" s="85"/>
      <c r="BN69" s="64"/>
      <c r="BO69" s="65"/>
      <c r="BP69" s="64"/>
      <c r="BQ69" s="65"/>
      <c r="BR69" s="84"/>
      <c r="BS69" s="85"/>
      <c r="BT69" s="64"/>
      <c r="BU69" s="65"/>
      <c r="BV69" s="81"/>
      <c r="BW69" s="65"/>
      <c r="BX69" s="66"/>
      <c r="BY69" s="65"/>
      <c r="BZ69" s="64"/>
      <c r="CA69" s="65"/>
      <c r="CB69" s="64"/>
      <c r="CC69" s="65"/>
      <c r="CD69" s="50">
        <v>4</v>
      </c>
      <c r="CE69" s="51">
        <f t="shared" si="18"/>
        <v>0.64</v>
      </c>
      <c r="CF69" s="68">
        <f t="shared" si="10"/>
        <v>0.35555555555555557</v>
      </c>
      <c r="CG69" s="51">
        <f t="shared" si="65"/>
        <v>0.16</v>
      </c>
      <c r="CH69" s="68">
        <f t="shared" si="66"/>
        <v>8.8888888888888892E-2</v>
      </c>
      <c r="CI69" s="68">
        <f t="shared" si="48"/>
        <v>0.44444444444444448</v>
      </c>
      <c r="CJ69" s="148"/>
      <c r="CK69" s="148"/>
      <c r="CL69" s="148"/>
      <c r="CM69" s="48">
        <f t="shared" si="67"/>
        <v>16</v>
      </c>
      <c r="CN69" s="51">
        <f t="shared" si="68"/>
        <v>3</v>
      </c>
      <c r="CO69" s="150">
        <f t="shared" si="69"/>
        <v>1.6666666666666667</v>
      </c>
      <c r="CP69" s="51">
        <f t="shared" si="72"/>
        <v>3</v>
      </c>
      <c r="CQ69" s="51"/>
      <c r="CR69" s="51"/>
      <c r="CS69" s="51"/>
    </row>
    <row r="70" spans="1:97" s="23" customFormat="1" ht="20.25" customHeight="1" x14ac:dyDescent="0.2">
      <c r="A70" s="149">
        <v>8</v>
      </c>
      <c r="B70" s="130" t="s">
        <v>123</v>
      </c>
      <c r="C70" s="97" t="s">
        <v>71</v>
      </c>
      <c r="D70" s="131"/>
      <c r="E70" s="131"/>
      <c r="F70" s="131"/>
      <c r="G70" s="131"/>
      <c r="H70" s="145"/>
      <c r="I70" s="131"/>
      <c r="J70" s="131"/>
      <c r="K70" s="131"/>
      <c r="L70" s="131"/>
      <c r="M70" s="145"/>
      <c r="N70" s="132"/>
      <c r="O70" s="132"/>
      <c r="P70" s="132"/>
      <c r="Q70" s="132"/>
      <c r="R70" s="147"/>
      <c r="S70" s="132"/>
      <c r="T70" s="132"/>
      <c r="U70" s="132"/>
      <c r="V70" s="132"/>
      <c r="W70" s="145"/>
      <c r="X70" s="182"/>
      <c r="Y70" s="133">
        <v>16</v>
      </c>
      <c r="Z70" s="133"/>
      <c r="AA70" s="133"/>
      <c r="AB70" s="154">
        <v>3</v>
      </c>
      <c r="AC70" s="133"/>
      <c r="AD70" s="133"/>
      <c r="AE70" s="133"/>
      <c r="AF70" s="133"/>
      <c r="AG70" s="145"/>
      <c r="AH70" s="146">
        <f>(N70+O70+S70+T70+X70+Y70+AC70+AD70)</f>
        <v>16</v>
      </c>
      <c r="AI70" s="48">
        <f t="shared" ref="AI70:AL70" si="74">(D70+I70+N70+S70+X70+AC70)</f>
        <v>0</v>
      </c>
      <c r="AJ70" s="48">
        <f t="shared" si="74"/>
        <v>16</v>
      </c>
      <c r="AK70" s="48">
        <f t="shared" si="74"/>
        <v>0</v>
      </c>
      <c r="AL70" s="48">
        <f t="shared" si="74"/>
        <v>0</v>
      </c>
      <c r="AM70" s="51">
        <f t="shared" si="64"/>
        <v>3</v>
      </c>
      <c r="AN70" s="48">
        <f>AH70</f>
        <v>16</v>
      </c>
      <c r="AO70" s="49">
        <f>AM70</f>
        <v>3</v>
      </c>
      <c r="AP70" s="50"/>
      <c r="AQ70" s="51"/>
      <c r="AR70" s="48"/>
      <c r="AS70" s="51"/>
      <c r="AT70" s="48"/>
      <c r="AU70" s="49"/>
      <c r="AV70" s="50"/>
      <c r="AW70" s="52"/>
      <c r="AX70" s="48"/>
      <c r="AY70" s="49"/>
      <c r="AZ70" s="50"/>
      <c r="BA70" s="51"/>
      <c r="BB70" s="48"/>
      <c r="BC70" s="62"/>
      <c r="BD70" s="51">
        <f>AM70</f>
        <v>3</v>
      </c>
      <c r="BE70" s="67">
        <f>BD70*100/AM80</f>
        <v>1.6666666666666667</v>
      </c>
      <c r="BF70" s="64"/>
      <c r="BG70" s="65"/>
      <c r="BH70" s="84"/>
      <c r="BI70" s="65"/>
      <c r="BJ70" s="64"/>
      <c r="BK70" s="65"/>
      <c r="BL70" s="84"/>
      <c r="BM70" s="85"/>
      <c r="BN70" s="64"/>
      <c r="BO70" s="65"/>
      <c r="BP70" s="64"/>
      <c r="BQ70" s="65"/>
      <c r="BR70" s="84"/>
      <c r="BS70" s="85"/>
      <c r="BT70" s="64"/>
      <c r="BU70" s="65"/>
      <c r="BV70" s="81"/>
      <c r="BW70" s="65"/>
      <c r="BX70" s="66"/>
      <c r="BY70" s="65"/>
      <c r="BZ70" s="64"/>
      <c r="CA70" s="65"/>
      <c r="CB70" s="64"/>
      <c r="CC70" s="65"/>
      <c r="CD70" s="50">
        <v>4</v>
      </c>
      <c r="CE70" s="51">
        <f t="shared" si="18"/>
        <v>0.64</v>
      </c>
      <c r="CF70" s="68">
        <f t="shared" si="10"/>
        <v>0.35555555555555557</v>
      </c>
      <c r="CG70" s="51">
        <f t="shared" si="65"/>
        <v>0.16</v>
      </c>
      <c r="CH70" s="68">
        <f t="shared" si="66"/>
        <v>8.8888888888888892E-2</v>
      </c>
      <c r="CI70" s="68">
        <f t="shared" si="48"/>
        <v>0.44444444444444448</v>
      </c>
      <c r="CJ70" s="148"/>
      <c r="CK70" s="148"/>
      <c r="CL70" s="148"/>
      <c r="CM70" s="48">
        <f t="shared" si="67"/>
        <v>16</v>
      </c>
      <c r="CN70" s="51">
        <f t="shared" si="68"/>
        <v>3</v>
      </c>
      <c r="CO70" s="150">
        <f t="shared" si="69"/>
        <v>1.6666666666666667</v>
      </c>
      <c r="CP70" s="51"/>
      <c r="CQ70" s="51"/>
      <c r="CR70" s="51"/>
      <c r="CS70" s="51"/>
    </row>
    <row r="71" spans="1:97" s="23" customFormat="1" ht="18" customHeight="1" x14ac:dyDescent="0.2">
      <c r="A71" s="149">
        <v>9</v>
      </c>
      <c r="B71" s="130" t="s">
        <v>124</v>
      </c>
      <c r="C71" s="97" t="s">
        <v>71</v>
      </c>
      <c r="D71" s="131"/>
      <c r="E71" s="131"/>
      <c r="F71" s="131"/>
      <c r="G71" s="131"/>
      <c r="H71" s="145"/>
      <c r="I71" s="131"/>
      <c r="J71" s="131"/>
      <c r="K71" s="131"/>
      <c r="L71" s="131"/>
      <c r="M71" s="145"/>
      <c r="N71" s="188">
        <v>8</v>
      </c>
      <c r="O71" s="188">
        <v>8</v>
      </c>
      <c r="P71" s="132"/>
      <c r="Q71" s="132"/>
      <c r="R71" s="51">
        <v>3</v>
      </c>
      <c r="S71" s="132"/>
      <c r="T71" s="132"/>
      <c r="U71" s="132"/>
      <c r="V71" s="132"/>
      <c r="W71" s="145"/>
      <c r="X71" s="182"/>
      <c r="Y71" s="133"/>
      <c r="Z71" s="133"/>
      <c r="AA71" s="133"/>
      <c r="AB71" s="154"/>
      <c r="AC71" s="133"/>
      <c r="AD71" s="133"/>
      <c r="AE71" s="133"/>
      <c r="AF71" s="133"/>
      <c r="AG71" s="145"/>
      <c r="AH71" s="189">
        <v>16</v>
      </c>
      <c r="AI71" s="48">
        <f t="shared" ref="AI71:AI72" si="75">(D71+I71+N71+S71+X71+AC71)</f>
        <v>8</v>
      </c>
      <c r="AJ71" s="48">
        <f t="shared" ref="AJ71:AJ72" si="76">(E71+J71+O71+T71+Y71+AD71)</f>
        <v>8</v>
      </c>
      <c r="AK71" s="48">
        <f t="shared" ref="AK71:AK72" si="77">(F71+K71+P71+U71+Z71+AE71)</f>
        <v>0</v>
      </c>
      <c r="AL71" s="48">
        <f t="shared" ref="AL71:AL72" si="78">(G71+L71+Q71+V71+AA71+AF71)</f>
        <v>0</v>
      </c>
      <c r="AM71" s="51">
        <f t="shared" ref="AM71:AM72" si="79">(H71+M71+R71+W71+AB71+AG71)</f>
        <v>3</v>
      </c>
      <c r="AN71" s="48"/>
      <c r="AO71" s="49"/>
      <c r="AP71" s="50"/>
      <c r="AQ71" s="51"/>
      <c r="AR71" s="48"/>
      <c r="AS71" s="51"/>
      <c r="AT71" s="48"/>
      <c r="AU71" s="49"/>
      <c r="AV71" s="50"/>
      <c r="AW71" s="52"/>
      <c r="AX71" s="48"/>
      <c r="AY71" s="49"/>
      <c r="AZ71" s="50"/>
      <c r="BA71" s="51"/>
      <c r="BB71" s="48"/>
      <c r="BC71" s="62"/>
      <c r="BD71" s="51"/>
      <c r="BE71" s="67"/>
      <c r="BF71" s="64"/>
      <c r="BG71" s="65"/>
      <c r="BH71" s="84"/>
      <c r="BI71" s="65"/>
      <c r="BJ71" s="64"/>
      <c r="BK71" s="65"/>
      <c r="BL71" s="84"/>
      <c r="BM71" s="85"/>
      <c r="BN71" s="64"/>
      <c r="BO71" s="65"/>
      <c r="BP71" s="64"/>
      <c r="BQ71" s="65"/>
      <c r="BR71" s="84"/>
      <c r="BS71" s="85"/>
      <c r="BT71" s="64"/>
      <c r="BU71" s="65"/>
      <c r="BV71" s="81"/>
      <c r="BW71" s="65"/>
      <c r="BX71" s="66"/>
      <c r="BY71" s="65"/>
      <c r="BZ71" s="64"/>
      <c r="CA71" s="65"/>
      <c r="CB71" s="64"/>
      <c r="CC71" s="65"/>
      <c r="CD71" s="50"/>
      <c r="CE71" s="51"/>
      <c r="CF71" s="68"/>
      <c r="CG71" s="51"/>
      <c r="CH71" s="68"/>
      <c r="CI71" s="68"/>
      <c r="CJ71" s="148"/>
      <c r="CK71" s="148"/>
      <c r="CL71" s="148"/>
      <c r="CM71" s="48"/>
      <c r="CN71" s="51"/>
      <c r="CO71" s="150"/>
      <c r="CP71" s="51"/>
      <c r="CQ71" s="51"/>
      <c r="CR71" s="51"/>
      <c r="CS71" s="51"/>
    </row>
    <row r="72" spans="1:97" s="23" customFormat="1" ht="18" customHeight="1" x14ac:dyDescent="0.2">
      <c r="A72" s="149">
        <v>10</v>
      </c>
      <c r="B72" s="130" t="s">
        <v>125</v>
      </c>
      <c r="C72" s="97" t="s">
        <v>71</v>
      </c>
      <c r="D72" s="131"/>
      <c r="E72" s="131"/>
      <c r="F72" s="131"/>
      <c r="G72" s="131"/>
      <c r="H72" s="145"/>
      <c r="I72" s="131"/>
      <c r="J72" s="131"/>
      <c r="K72" s="131"/>
      <c r="L72" s="131"/>
      <c r="M72" s="145"/>
      <c r="N72" s="132"/>
      <c r="O72" s="132"/>
      <c r="P72" s="132"/>
      <c r="Q72" s="132"/>
      <c r="R72" s="147"/>
      <c r="S72" s="132"/>
      <c r="T72" s="132"/>
      <c r="U72" s="132"/>
      <c r="V72" s="132"/>
      <c r="W72" s="145"/>
      <c r="X72" s="182"/>
      <c r="Y72" s="133"/>
      <c r="Z72" s="133"/>
      <c r="AA72" s="133"/>
      <c r="AB72" s="184"/>
      <c r="AC72" s="133"/>
      <c r="AD72" s="133"/>
      <c r="AE72" s="133"/>
      <c r="AF72" s="133">
        <v>90</v>
      </c>
      <c r="AG72" s="145">
        <v>5</v>
      </c>
      <c r="AH72" s="146">
        <f>(N72+O72+S72+T72+X72+Y72+AC72+AD72+AF72)</f>
        <v>90</v>
      </c>
      <c r="AI72" s="48">
        <f t="shared" si="75"/>
        <v>0</v>
      </c>
      <c r="AJ72" s="48">
        <f t="shared" si="76"/>
        <v>0</v>
      </c>
      <c r="AK72" s="48">
        <f t="shared" si="77"/>
        <v>0</v>
      </c>
      <c r="AL72" s="48">
        <f t="shared" si="78"/>
        <v>90</v>
      </c>
      <c r="AM72" s="51">
        <f t="shared" si="79"/>
        <v>5</v>
      </c>
      <c r="AN72" s="48"/>
      <c r="AO72" s="49"/>
      <c r="AP72" s="50"/>
      <c r="AQ72" s="51"/>
      <c r="AR72" s="48"/>
      <c r="AS72" s="51"/>
      <c r="AT72" s="48"/>
      <c r="AU72" s="49"/>
      <c r="AV72" s="50"/>
      <c r="AW72" s="52"/>
      <c r="AX72" s="48"/>
      <c r="AY72" s="49"/>
      <c r="AZ72" s="50"/>
      <c r="BA72" s="51"/>
      <c r="BB72" s="48">
        <f>AH72</f>
        <v>90</v>
      </c>
      <c r="BC72" s="62">
        <f>AM72</f>
        <v>5</v>
      </c>
      <c r="BD72" s="51"/>
      <c r="BE72" s="67"/>
      <c r="BF72" s="64"/>
      <c r="BG72" s="65"/>
      <c r="BH72" s="84"/>
      <c r="BI72" s="65"/>
      <c r="BJ72" s="64"/>
      <c r="BK72" s="65"/>
      <c r="BL72" s="84"/>
      <c r="BM72" s="85"/>
      <c r="BN72" s="64"/>
      <c r="BO72" s="65"/>
      <c r="BP72" s="64"/>
      <c r="BQ72" s="65"/>
      <c r="BR72" s="84"/>
      <c r="BS72" s="85"/>
      <c r="BT72" s="64"/>
      <c r="BU72" s="65"/>
      <c r="BV72" s="81"/>
      <c r="BW72" s="65"/>
      <c r="BX72" s="66"/>
      <c r="BY72" s="65"/>
      <c r="BZ72" s="64"/>
      <c r="CA72" s="65"/>
      <c r="CB72" s="64"/>
      <c r="CC72" s="65"/>
      <c r="CD72" s="50">
        <v>10</v>
      </c>
      <c r="CE72" s="51">
        <f t="shared" si="18"/>
        <v>3.6</v>
      </c>
      <c r="CF72" s="68">
        <f t="shared" si="10"/>
        <v>2</v>
      </c>
      <c r="CG72" s="51">
        <f t="shared" si="65"/>
        <v>0.4</v>
      </c>
      <c r="CH72" s="68">
        <f>CG72*100/180</f>
        <v>0.22222222222222221</v>
      </c>
      <c r="CI72" s="68">
        <f t="shared" si="48"/>
        <v>2.2222222222222223</v>
      </c>
      <c r="CJ72" s="148"/>
      <c r="CK72" s="148"/>
      <c r="CL72" s="148"/>
      <c r="CM72" s="48">
        <f t="shared" si="67"/>
        <v>90</v>
      </c>
      <c r="CN72" s="51">
        <f t="shared" si="68"/>
        <v>5</v>
      </c>
      <c r="CO72" s="150">
        <f t="shared" si="69"/>
        <v>2.7777777777777777</v>
      </c>
      <c r="CP72" s="51">
        <f>AM72</f>
        <v>5</v>
      </c>
      <c r="CQ72" s="51"/>
      <c r="CR72" s="51"/>
      <c r="CS72" s="51"/>
    </row>
    <row r="73" spans="1:97" s="23" customFormat="1" ht="18" customHeight="1" x14ac:dyDescent="0.2">
      <c r="A73" s="337" t="s">
        <v>126</v>
      </c>
      <c r="B73" s="337"/>
      <c r="C73" s="337"/>
      <c r="D73" s="337"/>
      <c r="E73" s="337"/>
      <c r="F73" s="337"/>
      <c r="G73" s="337"/>
      <c r="H73" s="337"/>
      <c r="I73" s="337"/>
      <c r="J73" s="337"/>
      <c r="K73" s="337"/>
      <c r="L73" s="337"/>
      <c r="M73" s="337"/>
      <c r="N73" s="337"/>
      <c r="O73" s="337"/>
      <c r="P73" s="337"/>
      <c r="Q73" s="337"/>
      <c r="R73" s="337"/>
      <c r="S73" s="337"/>
      <c r="T73" s="337"/>
      <c r="U73" s="337"/>
      <c r="V73" s="337"/>
      <c r="W73" s="337"/>
      <c r="X73" s="337"/>
      <c r="Y73" s="337"/>
      <c r="Z73" s="337"/>
      <c r="AA73" s="337"/>
      <c r="AB73" s="337"/>
      <c r="AC73" s="337"/>
      <c r="AD73" s="337"/>
      <c r="AE73" s="337"/>
      <c r="AF73" s="337"/>
      <c r="AG73" s="337"/>
      <c r="AH73" s="70">
        <f>AI73+AJ73+AK73+AL73</f>
        <v>112</v>
      </c>
      <c r="AI73" s="70">
        <f>SUM(AI74:AI79)</f>
        <v>64</v>
      </c>
      <c r="AJ73" s="70">
        <f>SUM(AJ74:AJ79)</f>
        <v>48</v>
      </c>
      <c r="AK73" s="70">
        <f>SUM(AK74:AK79)</f>
        <v>0</v>
      </c>
      <c r="AL73" s="70">
        <f>SUM(AL74:AL79)</f>
        <v>0</v>
      </c>
      <c r="AM73" s="190">
        <f>SUM(AM74:AM79)</f>
        <v>29</v>
      </c>
      <c r="AN73" s="190">
        <f t="shared" ref="AN73:CO73" si="80">SUM(AN74:AN79)</f>
        <v>0</v>
      </c>
      <c r="AO73" s="190">
        <f t="shared" si="80"/>
        <v>0</v>
      </c>
      <c r="AP73" s="190">
        <f t="shared" si="80"/>
        <v>0</v>
      </c>
      <c r="AQ73" s="190">
        <f t="shared" si="80"/>
        <v>0</v>
      </c>
      <c r="AR73" s="190">
        <f t="shared" si="80"/>
        <v>0</v>
      </c>
      <c r="AS73" s="190">
        <f t="shared" si="80"/>
        <v>0</v>
      </c>
      <c r="AT73" s="190">
        <f t="shared" si="80"/>
        <v>0</v>
      </c>
      <c r="AU73" s="190">
        <f t="shared" si="80"/>
        <v>0</v>
      </c>
      <c r="AV73" s="190">
        <f t="shared" si="80"/>
        <v>0</v>
      </c>
      <c r="AW73" s="190">
        <f t="shared" si="80"/>
        <v>0</v>
      </c>
      <c r="AX73" s="190">
        <f t="shared" si="80"/>
        <v>0</v>
      </c>
      <c r="AY73" s="190">
        <f t="shared" si="80"/>
        <v>0</v>
      </c>
      <c r="AZ73" s="190">
        <f t="shared" si="80"/>
        <v>0</v>
      </c>
      <c r="BA73" s="190">
        <f t="shared" si="80"/>
        <v>0</v>
      </c>
      <c r="BB73" s="190">
        <f t="shared" si="80"/>
        <v>0</v>
      </c>
      <c r="BC73" s="190">
        <f t="shared" si="80"/>
        <v>0</v>
      </c>
      <c r="BD73" s="190">
        <f t="shared" si="80"/>
        <v>24</v>
      </c>
      <c r="BE73" s="190">
        <f t="shared" si="80"/>
        <v>13.333333333333332</v>
      </c>
      <c r="BF73" s="190">
        <f t="shared" si="80"/>
        <v>0</v>
      </c>
      <c r="BG73" s="190">
        <f t="shared" si="80"/>
        <v>0</v>
      </c>
      <c r="BH73" s="190">
        <f t="shared" si="80"/>
        <v>0</v>
      </c>
      <c r="BI73" s="190">
        <f t="shared" si="80"/>
        <v>0</v>
      </c>
      <c r="BJ73" s="190">
        <f t="shared" si="80"/>
        <v>0</v>
      </c>
      <c r="BK73" s="190">
        <f t="shared" si="80"/>
        <v>0</v>
      </c>
      <c r="BL73" s="190">
        <f t="shared" si="80"/>
        <v>0</v>
      </c>
      <c r="BM73" s="190">
        <f t="shared" si="80"/>
        <v>0</v>
      </c>
      <c r="BN73" s="190">
        <f t="shared" si="80"/>
        <v>0</v>
      </c>
      <c r="BO73" s="190">
        <f t="shared" si="80"/>
        <v>0</v>
      </c>
      <c r="BP73" s="190">
        <f t="shared" si="80"/>
        <v>0</v>
      </c>
      <c r="BQ73" s="190">
        <f t="shared" si="80"/>
        <v>0</v>
      </c>
      <c r="BR73" s="190">
        <f t="shared" si="80"/>
        <v>0</v>
      </c>
      <c r="BS73" s="190">
        <f t="shared" si="80"/>
        <v>0</v>
      </c>
      <c r="BT73" s="190">
        <f t="shared" si="80"/>
        <v>0</v>
      </c>
      <c r="BU73" s="190">
        <f t="shared" si="80"/>
        <v>0</v>
      </c>
      <c r="BV73" s="190">
        <f t="shared" si="80"/>
        <v>0</v>
      </c>
      <c r="BW73" s="190">
        <f t="shared" si="80"/>
        <v>0</v>
      </c>
      <c r="BX73" s="190">
        <f t="shared" si="80"/>
        <v>0</v>
      </c>
      <c r="BY73" s="190">
        <f t="shared" si="80"/>
        <v>0</v>
      </c>
      <c r="BZ73" s="190">
        <f t="shared" si="80"/>
        <v>0</v>
      </c>
      <c r="CA73" s="190">
        <f t="shared" si="80"/>
        <v>0</v>
      </c>
      <c r="CB73" s="190">
        <f t="shared" si="80"/>
        <v>48</v>
      </c>
      <c r="CC73" s="190">
        <f t="shared" si="80"/>
        <v>16</v>
      </c>
      <c r="CD73" s="190">
        <f t="shared" si="80"/>
        <v>16</v>
      </c>
      <c r="CE73" s="190">
        <f t="shared" si="80"/>
        <v>4.4800000000000004</v>
      </c>
      <c r="CF73" s="190">
        <f t="shared" si="80"/>
        <v>2.4888888888888885</v>
      </c>
      <c r="CG73" s="190">
        <f t="shared" si="80"/>
        <v>0.64</v>
      </c>
      <c r="CH73" s="190">
        <f t="shared" si="80"/>
        <v>0.35555555555555557</v>
      </c>
      <c r="CI73" s="190">
        <f t="shared" si="80"/>
        <v>2.8444444444444441</v>
      </c>
      <c r="CJ73" s="190">
        <f t="shared" si="80"/>
        <v>0</v>
      </c>
      <c r="CK73" s="190">
        <f t="shared" si="80"/>
        <v>0</v>
      </c>
      <c r="CL73" s="190">
        <f t="shared" si="80"/>
        <v>0</v>
      </c>
      <c r="CM73" s="70">
        <f t="shared" si="80"/>
        <v>0</v>
      </c>
      <c r="CN73" s="190">
        <f t="shared" si="80"/>
        <v>0</v>
      </c>
      <c r="CO73" s="190">
        <f t="shared" si="80"/>
        <v>0</v>
      </c>
      <c r="CP73" s="91">
        <f>SUM(CP74:CP79)</f>
        <v>17</v>
      </c>
      <c r="CQ73" s="91">
        <f t="shared" ref="CQ73:CS73" si="81">SUM(CQ74:CQ79)</f>
        <v>0</v>
      </c>
      <c r="CR73" s="91">
        <f t="shared" si="81"/>
        <v>7</v>
      </c>
      <c r="CS73" s="91">
        <f t="shared" si="81"/>
        <v>0</v>
      </c>
    </row>
    <row r="74" spans="1:97" s="23" customFormat="1" ht="18" customHeight="1" x14ac:dyDescent="0.2">
      <c r="A74" s="48">
        <v>1</v>
      </c>
      <c r="B74" s="143" t="s">
        <v>127</v>
      </c>
      <c r="C74" s="97" t="s">
        <v>71</v>
      </c>
      <c r="D74" s="131"/>
      <c r="E74" s="131"/>
      <c r="F74" s="131"/>
      <c r="G74" s="131"/>
      <c r="H74" s="147"/>
      <c r="I74" s="131"/>
      <c r="J74" s="131"/>
      <c r="K74" s="131"/>
      <c r="L74" s="178"/>
      <c r="M74" s="145"/>
      <c r="N74" s="132"/>
      <c r="O74" s="132"/>
      <c r="P74" s="132"/>
      <c r="Q74" s="132"/>
      <c r="R74" s="147"/>
      <c r="S74" s="132"/>
      <c r="T74" s="132">
        <v>16</v>
      </c>
      <c r="U74" s="132"/>
      <c r="V74" s="179"/>
      <c r="W74" s="145">
        <v>3</v>
      </c>
      <c r="X74" s="133"/>
      <c r="Y74" s="133">
        <v>16</v>
      </c>
      <c r="Z74" s="133"/>
      <c r="AA74" s="133"/>
      <c r="AB74" s="145">
        <v>3</v>
      </c>
      <c r="AC74" s="133"/>
      <c r="AD74" s="133">
        <v>16</v>
      </c>
      <c r="AE74" s="133"/>
      <c r="AF74" s="133"/>
      <c r="AG74" s="145">
        <v>5</v>
      </c>
      <c r="AH74" s="146">
        <f t="shared" si="6"/>
        <v>48</v>
      </c>
      <c r="AI74" s="48">
        <f>D74+I74+N74+S74+X74+AC74</f>
        <v>0</v>
      </c>
      <c r="AJ74" s="48">
        <f t="shared" ref="AJ74:AM79" si="82">E74+J74+O74+T74+Y74+AD74</f>
        <v>48</v>
      </c>
      <c r="AK74" s="48">
        <f t="shared" si="82"/>
        <v>0</v>
      </c>
      <c r="AL74" s="48">
        <f t="shared" si="82"/>
        <v>0</v>
      </c>
      <c r="AM74" s="51">
        <f>H74+M74+R74+W74+AB74+AG74</f>
        <v>11</v>
      </c>
      <c r="AN74" s="48"/>
      <c r="AO74" s="49"/>
      <c r="AP74" s="50"/>
      <c r="AQ74" s="51"/>
      <c r="AR74" s="48"/>
      <c r="AS74" s="51"/>
      <c r="AT74" s="48"/>
      <c r="AU74" s="49"/>
      <c r="AV74" s="50"/>
      <c r="AW74" s="52"/>
      <c r="AX74" s="48"/>
      <c r="AY74" s="49"/>
      <c r="AZ74" s="50"/>
      <c r="BA74" s="51"/>
      <c r="BB74" s="48"/>
      <c r="BC74" s="62"/>
      <c r="BD74" s="51">
        <f>AM74</f>
        <v>11</v>
      </c>
      <c r="BE74" s="67">
        <f>BD74*100/AM80</f>
        <v>6.1111111111111107</v>
      </c>
      <c r="BF74" s="64"/>
      <c r="BG74" s="65"/>
      <c r="BH74" s="84"/>
      <c r="BI74" s="65"/>
      <c r="BJ74" s="64"/>
      <c r="BK74" s="65"/>
      <c r="BL74" s="84"/>
      <c r="BM74" s="85"/>
      <c r="BN74" s="64"/>
      <c r="BO74" s="65"/>
      <c r="BP74" s="64"/>
      <c r="BQ74" s="65"/>
      <c r="BR74" s="84"/>
      <c r="BS74" s="85"/>
      <c r="BT74" s="64"/>
      <c r="BU74" s="65"/>
      <c r="BV74" s="81"/>
      <c r="BW74" s="65"/>
      <c r="BX74" s="66"/>
      <c r="BY74" s="65"/>
      <c r="BZ74" s="64"/>
      <c r="CA74" s="65"/>
      <c r="CB74" s="64">
        <f>AH74</f>
        <v>48</v>
      </c>
      <c r="CC74" s="65">
        <f>AM74</f>
        <v>11</v>
      </c>
      <c r="CD74" s="50">
        <f>AH74/3</f>
        <v>16</v>
      </c>
      <c r="CE74" s="51">
        <f>AH74/25</f>
        <v>1.92</v>
      </c>
      <c r="CF74" s="68">
        <f t="shared" si="10"/>
        <v>1.0666666666666667</v>
      </c>
      <c r="CG74" s="51">
        <f>CD74/25</f>
        <v>0.64</v>
      </c>
      <c r="CH74" s="68">
        <f>CG74*100/180</f>
        <v>0.35555555555555557</v>
      </c>
      <c r="CI74" s="68">
        <f t="shared" si="48"/>
        <v>1.4222222222222223</v>
      </c>
      <c r="CJ74" s="148"/>
      <c r="CK74" s="148"/>
      <c r="CL74" s="148"/>
      <c r="CM74" s="48"/>
      <c r="CN74" s="51"/>
      <c r="CO74" s="68"/>
      <c r="CP74" s="51">
        <f>AM74</f>
        <v>11</v>
      </c>
      <c r="CQ74" s="51"/>
      <c r="CR74" s="51"/>
      <c r="CS74" s="51"/>
    </row>
    <row r="75" spans="1:97" s="23" customFormat="1" ht="18" customHeight="1" x14ac:dyDescent="0.2">
      <c r="A75" s="48">
        <v>2</v>
      </c>
      <c r="B75" s="143" t="s">
        <v>128</v>
      </c>
      <c r="C75" s="97" t="s">
        <v>71</v>
      </c>
      <c r="D75" s="131"/>
      <c r="E75" s="131"/>
      <c r="F75" s="131"/>
      <c r="G75" s="131"/>
      <c r="H75" s="147"/>
      <c r="I75" s="131">
        <v>16</v>
      </c>
      <c r="J75" s="131"/>
      <c r="K75" s="131"/>
      <c r="L75" s="178"/>
      <c r="M75" s="145">
        <v>2</v>
      </c>
      <c r="N75" s="132">
        <v>16</v>
      </c>
      <c r="O75" s="132"/>
      <c r="P75" s="132"/>
      <c r="Q75" s="132"/>
      <c r="R75" s="145">
        <v>2</v>
      </c>
      <c r="S75" s="132">
        <v>16</v>
      </c>
      <c r="T75" s="132"/>
      <c r="U75" s="132"/>
      <c r="V75" s="179"/>
      <c r="W75" s="145">
        <v>2</v>
      </c>
      <c r="X75" s="133"/>
      <c r="Y75" s="133"/>
      <c r="Z75" s="133"/>
      <c r="AA75" s="133"/>
      <c r="AB75" s="145"/>
      <c r="AC75" s="133"/>
      <c r="AD75" s="133"/>
      <c r="AE75" s="133"/>
      <c r="AF75" s="133"/>
      <c r="AG75" s="145"/>
      <c r="AH75" s="146">
        <f t="shared" si="6"/>
        <v>48</v>
      </c>
      <c r="AI75" s="48">
        <f t="shared" ref="AI75:AI79" si="83">D75+I75+N75+S75+X75+AC75</f>
        <v>48</v>
      </c>
      <c r="AJ75" s="48">
        <f t="shared" si="82"/>
        <v>0</v>
      </c>
      <c r="AK75" s="48">
        <f t="shared" si="82"/>
        <v>0</v>
      </c>
      <c r="AL75" s="48">
        <f t="shared" si="82"/>
        <v>0</v>
      </c>
      <c r="AM75" s="51">
        <f t="shared" si="82"/>
        <v>6</v>
      </c>
      <c r="AN75" s="48"/>
      <c r="AO75" s="49"/>
      <c r="AP75" s="50"/>
      <c r="AQ75" s="51"/>
      <c r="AR75" s="48"/>
      <c r="AS75" s="51"/>
      <c r="AT75" s="48"/>
      <c r="AU75" s="49"/>
      <c r="AV75" s="50"/>
      <c r="AW75" s="52"/>
      <c r="AX75" s="48"/>
      <c r="AY75" s="49"/>
      <c r="AZ75" s="50"/>
      <c r="BA75" s="51"/>
      <c r="BB75" s="48"/>
      <c r="BC75" s="62"/>
      <c r="BD75" s="51">
        <f t="shared" ref="BD75:BD77" si="84">AM75</f>
        <v>6</v>
      </c>
      <c r="BE75" s="67">
        <f>BD75*100/AM80</f>
        <v>3.3333333333333335</v>
      </c>
      <c r="BF75" s="64"/>
      <c r="BG75" s="65"/>
      <c r="BH75" s="84"/>
      <c r="BI75" s="65"/>
      <c r="BJ75" s="64"/>
      <c r="BK75" s="65"/>
      <c r="BL75" s="84"/>
      <c r="BM75" s="85"/>
      <c r="BN75" s="64"/>
      <c r="BO75" s="65"/>
      <c r="BP75" s="64"/>
      <c r="BQ75" s="65"/>
      <c r="BR75" s="84"/>
      <c r="BS75" s="85"/>
      <c r="BT75" s="64"/>
      <c r="BU75" s="65"/>
      <c r="BV75" s="81"/>
      <c r="BW75" s="65"/>
      <c r="BX75" s="66"/>
      <c r="BY75" s="65"/>
      <c r="BZ75" s="64"/>
      <c r="CA75" s="65"/>
      <c r="CB75" s="64"/>
      <c r="CC75" s="65"/>
      <c r="CD75" s="50"/>
      <c r="CE75" s="51">
        <f t="shared" si="18"/>
        <v>1.92</v>
      </c>
      <c r="CF75" s="68">
        <f t="shared" si="10"/>
        <v>1.0666666666666667</v>
      </c>
      <c r="CG75" s="51">
        <f t="shared" ref="CG75:CG79" si="85">CD75/25</f>
        <v>0</v>
      </c>
      <c r="CH75" s="68">
        <f t="shared" ref="CH75:CH79" si="86">CG75*100/180</f>
        <v>0</v>
      </c>
      <c r="CI75" s="68">
        <f t="shared" si="48"/>
        <v>1.0666666666666667</v>
      </c>
      <c r="CJ75" s="148"/>
      <c r="CK75" s="148"/>
      <c r="CL75" s="148"/>
      <c r="CM75" s="48"/>
      <c r="CN75" s="51"/>
      <c r="CO75" s="68"/>
      <c r="CP75" s="51"/>
      <c r="CQ75" s="51"/>
      <c r="CR75" s="51">
        <f>AM75</f>
        <v>6</v>
      </c>
      <c r="CS75" s="51"/>
    </row>
    <row r="76" spans="1:97" s="23" customFormat="1" ht="18" customHeight="1" x14ac:dyDescent="0.2">
      <c r="A76" s="48">
        <v>3</v>
      </c>
      <c r="B76" s="143" t="s">
        <v>129</v>
      </c>
      <c r="C76" s="97" t="s">
        <v>71</v>
      </c>
      <c r="D76" s="131"/>
      <c r="E76" s="131"/>
      <c r="F76" s="131"/>
      <c r="G76" s="131"/>
      <c r="H76" s="147"/>
      <c r="I76" s="131"/>
      <c r="J76" s="131"/>
      <c r="K76" s="131"/>
      <c r="L76" s="178"/>
      <c r="M76" s="145"/>
      <c r="N76" s="132">
        <v>8</v>
      </c>
      <c r="O76" s="132"/>
      <c r="P76" s="132"/>
      <c r="Q76" s="132"/>
      <c r="R76" s="145">
        <v>1</v>
      </c>
      <c r="S76" s="132"/>
      <c r="T76" s="132"/>
      <c r="U76" s="132"/>
      <c r="V76" s="179"/>
      <c r="W76" s="145"/>
      <c r="X76" s="133"/>
      <c r="Y76" s="133"/>
      <c r="Z76" s="133"/>
      <c r="AA76" s="133"/>
      <c r="AB76" s="145"/>
      <c r="AC76" s="133"/>
      <c r="AD76" s="133"/>
      <c r="AE76" s="133"/>
      <c r="AF76" s="133"/>
      <c r="AG76" s="145"/>
      <c r="AH76" s="146">
        <f t="shared" si="6"/>
        <v>8</v>
      </c>
      <c r="AI76" s="48">
        <f t="shared" si="83"/>
        <v>8</v>
      </c>
      <c r="AJ76" s="48">
        <f t="shared" si="82"/>
        <v>0</v>
      </c>
      <c r="AK76" s="48">
        <f t="shared" si="82"/>
        <v>0</v>
      </c>
      <c r="AL76" s="48">
        <f t="shared" si="82"/>
        <v>0</v>
      </c>
      <c r="AM76" s="51">
        <f t="shared" si="82"/>
        <v>1</v>
      </c>
      <c r="AN76" s="48"/>
      <c r="AO76" s="49"/>
      <c r="AP76" s="50"/>
      <c r="AQ76" s="51"/>
      <c r="AR76" s="48"/>
      <c r="AS76" s="51"/>
      <c r="AT76" s="48"/>
      <c r="AU76" s="49"/>
      <c r="AV76" s="50"/>
      <c r="AW76" s="52"/>
      <c r="AX76" s="48"/>
      <c r="AY76" s="49"/>
      <c r="AZ76" s="50"/>
      <c r="BA76" s="51"/>
      <c r="BB76" s="48"/>
      <c r="BC76" s="62"/>
      <c r="BD76" s="51">
        <f t="shared" si="84"/>
        <v>1</v>
      </c>
      <c r="BE76" s="67">
        <f>BD76*100/AM80</f>
        <v>0.55555555555555558</v>
      </c>
      <c r="BF76" s="64"/>
      <c r="BG76" s="65"/>
      <c r="BH76" s="84"/>
      <c r="BI76" s="65"/>
      <c r="BJ76" s="64"/>
      <c r="BK76" s="65"/>
      <c r="BL76" s="84"/>
      <c r="BM76" s="85"/>
      <c r="BN76" s="64"/>
      <c r="BO76" s="65"/>
      <c r="BP76" s="64"/>
      <c r="BQ76" s="65"/>
      <c r="BR76" s="84"/>
      <c r="BS76" s="85"/>
      <c r="BT76" s="64"/>
      <c r="BU76" s="65"/>
      <c r="BV76" s="81"/>
      <c r="BW76" s="65"/>
      <c r="BX76" s="66"/>
      <c r="BY76" s="65"/>
      <c r="BZ76" s="64"/>
      <c r="CA76" s="65"/>
      <c r="CB76" s="64"/>
      <c r="CC76" s="65"/>
      <c r="CD76" s="50"/>
      <c r="CE76" s="51">
        <f t="shared" si="18"/>
        <v>0.32</v>
      </c>
      <c r="CF76" s="68">
        <f t="shared" si="10"/>
        <v>0.17777777777777778</v>
      </c>
      <c r="CG76" s="51">
        <f t="shared" si="85"/>
        <v>0</v>
      </c>
      <c r="CH76" s="68">
        <f t="shared" si="86"/>
        <v>0</v>
      </c>
      <c r="CI76" s="68">
        <f t="shared" si="48"/>
        <v>0.17777777777777778</v>
      </c>
      <c r="CJ76" s="148"/>
      <c r="CK76" s="148"/>
      <c r="CL76" s="148"/>
      <c r="CM76" s="48"/>
      <c r="CN76" s="51"/>
      <c r="CO76" s="68"/>
      <c r="CP76" s="51">
        <f>AM76</f>
        <v>1</v>
      </c>
      <c r="CQ76" s="51"/>
      <c r="CR76" s="35"/>
      <c r="CS76" s="51"/>
    </row>
    <row r="77" spans="1:97" s="23" customFormat="1" ht="18" customHeight="1" x14ac:dyDescent="0.2">
      <c r="A77" s="48">
        <v>4</v>
      </c>
      <c r="B77" s="143" t="s">
        <v>130</v>
      </c>
      <c r="C77" s="97" t="s">
        <v>71</v>
      </c>
      <c r="D77" s="131"/>
      <c r="E77" s="131"/>
      <c r="F77" s="131"/>
      <c r="G77" s="131"/>
      <c r="H77" s="147"/>
      <c r="I77" s="131"/>
      <c r="J77" s="131"/>
      <c r="K77" s="131"/>
      <c r="L77" s="178"/>
      <c r="M77" s="145"/>
      <c r="N77" s="132">
        <v>8</v>
      </c>
      <c r="O77" s="132"/>
      <c r="P77" s="132"/>
      <c r="Q77" s="132"/>
      <c r="R77" s="145">
        <v>1</v>
      </c>
      <c r="S77" s="132"/>
      <c r="T77" s="132"/>
      <c r="U77" s="132"/>
      <c r="V77" s="179"/>
      <c r="W77" s="145"/>
      <c r="X77" s="133"/>
      <c r="Y77" s="133"/>
      <c r="Z77" s="133"/>
      <c r="AA77" s="133"/>
      <c r="AB77" s="145"/>
      <c r="AC77" s="133"/>
      <c r="AD77" s="133"/>
      <c r="AE77" s="133"/>
      <c r="AF77" s="133"/>
      <c r="AG77" s="145"/>
      <c r="AH77" s="146">
        <f t="shared" si="6"/>
        <v>8</v>
      </c>
      <c r="AI77" s="48">
        <f t="shared" si="83"/>
        <v>8</v>
      </c>
      <c r="AJ77" s="48">
        <f t="shared" si="82"/>
        <v>0</v>
      </c>
      <c r="AK77" s="48">
        <f t="shared" si="82"/>
        <v>0</v>
      </c>
      <c r="AL77" s="48">
        <f t="shared" si="82"/>
        <v>0</v>
      </c>
      <c r="AM77" s="51">
        <f t="shared" si="82"/>
        <v>1</v>
      </c>
      <c r="AN77" s="48"/>
      <c r="AO77" s="49"/>
      <c r="AP77" s="50"/>
      <c r="AQ77" s="51"/>
      <c r="AR77" s="48"/>
      <c r="AS77" s="51"/>
      <c r="AT77" s="48"/>
      <c r="AU77" s="49"/>
      <c r="AV77" s="50"/>
      <c r="AW77" s="52"/>
      <c r="AX77" s="48"/>
      <c r="AY77" s="49"/>
      <c r="AZ77" s="50"/>
      <c r="BA77" s="51"/>
      <c r="BB77" s="48"/>
      <c r="BC77" s="62"/>
      <c r="BD77" s="51">
        <f t="shared" si="84"/>
        <v>1</v>
      </c>
      <c r="BE77" s="67">
        <f>BD77*100/AM80</f>
        <v>0.55555555555555558</v>
      </c>
      <c r="BF77" s="64"/>
      <c r="BG77" s="65"/>
      <c r="BH77" s="84"/>
      <c r="BI77" s="65"/>
      <c r="BJ77" s="64"/>
      <c r="BK77" s="65"/>
      <c r="BL77" s="84"/>
      <c r="BM77" s="85"/>
      <c r="BN77" s="64"/>
      <c r="BO77" s="65"/>
      <c r="BP77" s="64"/>
      <c r="BQ77" s="65"/>
      <c r="BR77" s="84"/>
      <c r="BS77" s="85"/>
      <c r="BT77" s="64"/>
      <c r="BU77" s="65"/>
      <c r="BV77" s="81"/>
      <c r="BW77" s="65"/>
      <c r="BX77" s="66"/>
      <c r="BY77" s="65"/>
      <c r="BZ77" s="64"/>
      <c r="CA77" s="65"/>
      <c r="CB77" s="64"/>
      <c r="CC77" s="65"/>
      <c r="CD77" s="50"/>
      <c r="CE77" s="51">
        <f t="shared" si="18"/>
        <v>0.32</v>
      </c>
      <c r="CF77" s="68">
        <f t="shared" si="10"/>
        <v>0.17777777777777778</v>
      </c>
      <c r="CG77" s="51">
        <f t="shared" si="85"/>
        <v>0</v>
      </c>
      <c r="CH77" s="68">
        <f t="shared" si="86"/>
        <v>0</v>
      </c>
      <c r="CI77" s="68">
        <f t="shared" si="48"/>
        <v>0.17777777777777778</v>
      </c>
      <c r="CJ77" s="148"/>
      <c r="CK77" s="148"/>
      <c r="CL77" s="148"/>
      <c r="CM77" s="48"/>
      <c r="CN77" s="51"/>
      <c r="CO77" s="68"/>
      <c r="CP77" s="51">
        <f>AM77</f>
        <v>1</v>
      </c>
      <c r="CQ77" s="51"/>
      <c r="CR77" s="51"/>
      <c r="CS77" s="51"/>
    </row>
    <row r="78" spans="1:97" s="23" customFormat="1" ht="18" customHeight="1" x14ac:dyDescent="0.2">
      <c r="A78" s="48">
        <v>5</v>
      </c>
      <c r="B78" s="143" t="s">
        <v>131</v>
      </c>
      <c r="C78" s="97" t="s">
        <v>73</v>
      </c>
      <c r="D78" s="131"/>
      <c r="E78" s="131"/>
      <c r="F78" s="131"/>
      <c r="G78" s="131"/>
      <c r="H78" s="147"/>
      <c r="I78" s="131"/>
      <c r="J78" s="131"/>
      <c r="K78" s="131"/>
      <c r="L78" s="178"/>
      <c r="M78" s="145"/>
      <c r="N78" s="132"/>
      <c r="O78" s="132"/>
      <c r="P78" s="132"/>
      <c r="Q78" s="132"/>
      <c r="R78" s="145"/>
      <c r="S78" s="132"/>
      <c r="T78" s="132"/>
      <c r="U78" s="132"/>
      <c r="V78" s="179"/>
      <c r="W78" s="145"/>
      <c r="X78" s="133"/>
      <c r="Y78" s="133"/>
      <c r="Z78" s="133"/>
      <c r="AA78" s="133"/>
      <c r="AB78" s="145"/>
      <c r="AC78" s="133"/>
      <c r="AD78" s="133"/>
      <c r="AE78" s="133"/>
      <c r="AF78" s="133"/>
      <c r="AG78" s="145">
        <v>5</v>
      </c>
      <c r="AH78" s="146">
        <f t="shared" si="6"/>
        <v>0</v>
      </c>
      <c r="AI78" s="48">
        <f t="shared" si="83"/>
        <v>0</v>
      </c>
      <c r="AJ78" s="48">
        <f t="shared" si="82"/>
        <v>0</v>
      </c>
      <c r="AK78" s="48">
        <f t="shared" si="82"/>
        <v>0</v>
      </c>
      <c r="AL78" s="48">
        <f t="shared" si="82"/>
        <v>0</v>
      </c>
      <c r="AM78" s="51">
        <f t="shared" si="82"/>
        <v>5</v>
      </c>
      <c r="AN78" s="48"/>
      <c r="AO78" s="49"/>
      <c r="AP78" s="50"/>
      <c r="AQ78" s="51"/>
      <c r="AR78" s="48"/>
      <c r="AS78" s="51"/>
      <c r="AT78" s="48"/>
      <c r="AU78" s="49"/>
      <c r="AV78" s="50"/>
      <c r="AW78" s="52"/>
      <c r="AX78" s="48"/>
      <c r="AY78" s="49"/>
      <c r="AZ78" s="50"/>
      <c r="BA78" s="51"/>
      <c r="BB78" s="48"/>
      <c r="BC78" s="62"/>
      <c r="BD78" s="51"/>
      <c r="BE78" s="67"/>
      <c r="BF78" s="64"/>
      <c r="BG78" s="65"/>
      <c r="BH78" s="84"/>
      <c r="BI78" s="65"/>
      <c r="BJ78" s="64"/>
      <c r="BK78" s="65"/>
      <c r="BL78" s="84"/>
      <c r="BM78" s="85"/>
      <c r="BN78" s="64"/>
      <c r="BO78" s="65"/>
      <c r="BP78" s="64"/>
      <c r="BQ78" s="65"/>
      <c r="BR78" s="84"/>
      <c r="BS78" s="85"/>
      <c r="BT78" s="64"/>
      <c r="BU78" s="65"/>
      <c r="BV78" s="81"/>
      <c r="BW78" s="65"/>
      <c r="BX78" s="66"/>
      <c r="BY78" s="65"/>
      <c r="BZ78" s="64"/>
      <c r="CA78" s="65"/>
      <c r="CB78" s="64"/>
      <c r="CC78" s="65"/>
      <c r="CD78" s="50"/>
      <c r="CE78" s="51">
        <f t="shared" si="18"/>
        <v>0</v>
      </c>
      <c r="CF78" s="68">
        <f t="shared" si="10"/>
        <v>0</v>
      </c>
      <c r="CG78" s="51">
        <f t="shared" si="85"/>
        <v>0</v>
      </c>
      <c r="CH78" s="68">
        <f t="shared" si="86"/>
        <v>0</v>
      </c>
      <c r="CI78" s="68">
        <f t="shared" si="48"/>
        <v>0</v>
      </c>
      <c r="CJ78" s="148"/>
      <c r="CK78" s="148"/>
      <c r="CL78" s="148"/>
      <c r="CM78" s="48"/>
      <c r="CN78" s="51"/>
      <c r="CO78" s="68"/>
      <c r="CP78" s="51">
        <v>4</v>
      </c>
      <c r="CQ78" s="51"/>
      <c r="CR78" s="51">
        <v>1</v>
      </c>
      <c r="CS78" s="51"/>
    </row>
    <row r="79" spans="1:97" s="23" customFormat="1" ht="18" customHeight="1" x14ac:dyDescent="0.2">
      <c r="A79" s="48">
        <v>6</v>
      </c>
      <c r="B79" s="143" t="s">
        <v>132</v>
      </c>
      <c r="C79" s="97" t="s">
        <v>71</v>
      </c>
      <c r="D79" s="131"/>
      <c r="E79" s="131"/>
      <c r="F79" s="131"/>
      <c r="G79" s="131"/>
      <c r="H79" s="145"/>
      <c r="I79" s="131"/>
      <c r="J79" s="131"/>
      <c r="K79" s="131"/>
      <c r="L79" s="131"/>
      <c r="M79" s="145"/>
      <c r="N79" s="132"/>
      <c r="O79" s="132"/>
      <c r="P79" s="132"/>
      <c r="Q79" s="132"/>
      <c r="R79" s="145"/>
      <c r="S79" s="132"/>
      <c r="T79" s="132"/>
      <c r="U79" s="132"/>
      <c r="V79" s="132"/>
      <c r="W79" s="145"/>
      <c r="X79" s="133"/>
      <c r="Y79" s="133"/>
      <c r="Z79" s="133"/>
      <c r="AA79" s="133"/>
      <c r="AB79" s="145"/>
      <c r="AC79" s="133"/>
      <c r="AD79" s="133"/>
      <c r="AE79" s="133"/>
      <c r="AF79" s="133"/>
      <c r="AG79" s="145">
        <v>5</v>
      </c>
      <c r="AH79" s="146">
        <f t="shared" si="6"/>
        <v>0</v>
      </c>
      <c r="AI79" s="48">
        <f t="shared" si="83"/>
        <v>0</v>
      </c>
      <c r="AJ79" s="48">
        <f t="shared" si="82"/>
        <v>0</v>
      </c>
      <c r="AK79" s="48">
        <f t="shared" si="82"/>
        <v>0</v>
      </c>
      <c r="AL79" s="48">
        <f t="shared" si="82"/>
        <v>0</v>
      </c>
      <c r="AM79" s="51">
        <f t="shared" si="82"/>
        <v>5</v>
      </c>
      <c r="AN79" s="48"/>
      <c r="AO79" s="49"/>
      <c r="AP79" s="191"/>
      <c r="AQ79" s="51"/>
      <c r="AR79" s="48"/>
      <c r="AS79" s="51"/>
      <c r="AT79" s="48"/>
      <c r="AU79" s="49"/>
      <c r="AV79" s="50"/>
      <c r="AW79" s="52"/>
      <c r="AX79" s="48"/>
      <c r="AY79" s="49"/>
      <c r="AZ79" s="50"/>
      <c r="BA79" s="51"/>
      <c r="BB79" s="48"/>
      <c r="BC79" s="62"/>
      <c r="BD79" s="51">
        <f>AM79</f>
        <v>5</v>
      </c>
      <c r="BE79" s="67">
        <f>BD79*100/AM80</f>
        <v>2.7777777777777777</v>
      </c>
      <c r="BF79" s="64"/>
      <c r="BG79" s="65"/>
      <c r="BH79" s="84"/>
      <c r="BI79" s="65"/>
      <c r="BJ79" s="64"/>
      <c r="BK79" s="65"/>
      <c r="BL79" s="84"/>
      <c r="BM79" s="85"/>
      <c r="BN79" s="64"/>
      <c r="BO79" s="65"/>
      <c r="BP79" s="64"/>
      <c r="BQ79" s="65"/>
      <c r="BR79" s="84"/>
      <c r="BS79" s="85"/>
      <c r="BT79" s="64"/>
      <c r="BU79" s="65"/>
      <c r="BV79" s="81"/>
      <c r="BW79" s="65"/>
      <c r="BX79" s="66"/>
      <c r="BY79" s="65"/>
      <c r="BZ79" s="64"/>
      <c r="CA79" s="65"/>
      <c r="CB79" s="64">
        <f>AH79</f>
        <v>0</v>
      </c>
      <c r="CC79" s="65">
        <f>AM79</f>
        <v>5</v>
      </c>
      <c r="CD79" s="50"/>
      <c r="CE79" s="51">
        <f t="shared" si="18"/>
        <v>0</v>
      </c>
      <c r="CF79" s="68">
        <f>CE79*100/180</f>
        <v>0</v>
      </c>
      <c r="CG79" s="51">
        <f t="shared" si="85"/>
        <v>0</v>
      </c>
      <c r="CH79" s="68">
        <f t="shared" si="86"/>
        <v>0</v>
      </c>
      <c r="CI79" s="68">
        <f t="shared" si="48"/>
        <v>0</v>
      </c>
      <c r="CJ79" s="148"/>
      <c r="CK79" s="148"/>
      <c r="CL79" s="148"/>
      <c r="CM79" s="48"/>
      <c r="CN79" s="51"/>
      <c r="CO79" s="68"/>
      <c r="CP79" s="51"/>
      <c r="CQ79" s="51"/>
      <c r="CR79" s="51"/>
      <c r="CS79" s="51"/>
    </row>
    <row r="80" spans="1:97" s="23" customFormat="1" ht="18" customHeight="1" x14ac:dyDescent="0.2">
      <c r="A80" s="341" t="s">
        <v>133</v>
      </c>
      <c r="B80" s="341"/>
      <c r="C80" s="341"/>
      <c r="D80" s="196">
        <f t="shared" ref="D80:AG80" si="87">SUM(D16:D79)</f>
        <v>92</v>
      </c>
      <c r="E80" s="196">
        <f t="shared" si="87"/>
        <v>98</v>
      </c>
      <c r="F80" s="196">
        <f t="shared" si="87"/>
        <v>16</v>
      </c>
      <c r="G80" s="196">
        <f t="shared" si="87"/>
        <v>0</v>
      </c>
      <c r="H80" s="342">
        <f t="shared" si="87"/>
        <v>30</v>
      </c>
      <c r="I80" s="196">
        <f t="shared" si="87"/>
        <v>80</v>
      </c>
      <c r="J80" s="196">
        <f t="shared" si="87"/>
        <v>114</v>
      </c>
      <c r="K80" s="196">
        <f t="shared" si="87"/>
        <v>0</v>
      </c>
      <c r="L80" s="196">
        <f t="shared" si="87"/>
        <v>30</v>
      </c>
      <c r="M80" s="342">
        <f t="shared" si="87"/>
        <v>30</v>
      </c>
      <c r="N80" s="197">
        <f t="shared" si="87"/>
        <v>96</v>
      </c>
      <c r="O80" s="197">
        <f t="shared" si="87"/>
        <v>106</v>
      </c>
      <c r="P80" s="197">
        <f t="shared" si="87"/>
        <v>0</v>
      </c>
      <c r="Q80" s="197">
        <f t="shared" si="87"/>
        <v>0</v>
      </c>
      <c r="R80" s="342">
        <f t="shared" si="87"/>
        <v>30</v>
      </c>
      <c r="S80" s="197">
        <f t="shared" si="87"/>
        <v>69</v>
      </c>
      <c r="T80" s="197">
        <f t="shared" si="87"/>
        <v>128</v>
      </c>
      <c r="U80" s="197">
        <f t="shared" si="87"/>
        <v>0</v>
      </c>
      <c r="V80" s="197">
        <f t="shared" si="87"/>
        <v>0</v>
      </c>
      <c r="W80" s="342">
        <f t="shared" si="87"/>
        <v>30</v>
      </c>
      <c r="X80" s="198">
        <f t="shared" si="87"/>
        <v>48</v>
      </c>
      <c r="Y80" s="198">
        <f t="shared" si="87"/>
        <v>112</v>
      </c>
      <c r="Z80" s="198">
        <f t="shared" si="87"/>
        <v>16</v>
      </c>
      <c r="AA80" s="198">
        <f t="shared" si="87"/>
        <v>0</v>
      </c>
      <c r="AB80" s="342">
        <f t="shared" si="87"/>
        <v>30</v>
      </c>
      <c r="AC80" s="198">
        <f t="shared" si="87"/>
        <v>8</v>
      </c>
      <c r="AD80" s="198">
        <f t="shared" si="87"/>
        <v>32</v>
      </c>
      <c r="AE80" s="198">
        <f t="shared" si="87"/>
        <v>8</v>
      </c>
      <c r="AF80" s="198">
        <f t="shared" si="87"/>
        <v>210</v>
      </c>
      <c r="AG80" s="342">
        <f t="shared" si="87"/>
        <v>30</v>
      </c>
      <c r="AH80" s="146">
        <f t="shared" ref="AH80:AM80" si="88">AH15+AH45+AH62+AH73</f>
        <v>1263</v>
      </c>
      <c r="AI80" s="146">
        <f t="shared" si="88"/>
        <v>393</v>
      </c>
      <c r="AJ80" s="146">
        <f t="shared" si="88"/>
        <v>590</v>
      </c>
      <c r="AK80" s="146">
        <f t="shared" si="88"/>
        <v>95</v>
      </c>
      <c r="AL80" s="146">
        <f t="shared" si="88"/>
        <v>240</v>
      </c>
      <c r="AM80" s="313">
        <f t="shared" si="88"/>
        <v>180</v>
      </c>
      <c r="AN80" s="98">
        <f t="shared" ref="AN80:BC80" si="89">SUM(AN74:AN79,AN63:AN72,AN46:AN61,AN31:AN44,AN23:AN29,AN19:AN21,AN16:AN17)</f>
        <v>40</v>
      </c>
      <c r="AO80" s="99">
        <f t="shared" si="89"/>
        <v>7</v>
      </c>
      <c r="AP80" s="98">
        <f t="shared" si="89"/>
        <v>80</v>
      </c>
      <c r="AQ80" s="99">
        <f t="shared" si="89"/>
        <v>11</v>
      </c>
      <c r="AR80" s="98">
        <f t="shared" si="89"/>
        <v>88</v>
      </c>
      <c r="AS80" s="99">
        <f t="shared" si="89"/>
        <v>13</v>
      </c>
      <c r="AT80" s="98">
        <f t="shared" si="89"/>
        <v>30</v>
      </c>
      <c r="AU80" s="99">
        <f t="shared" si="89"/>
        <v>3</v>
      </c>
      <c r="AV80" s="98">
        <f t="shared" si="89"/>
        <v>48</v>
      </c>
      <c r="AW80" s="100">
        <f t="shared" si="89"/>
        <v>7</v>
      </c>
      <c r="AX80" s="98">
        <f t="shared" si="89"/>
        <v>8</v>
      </c>
      <c r="AY80" s="99">
        <f t="shared" si="89"/>
        <v>1</v>
      </c>
      <c r="AZ80" s="98">
        <f t="shared" si="89"/>
        <v>96</v>
      </c>
      <c r="BA80" s="99">
        <f t="shared" si="89"/>
        <v>18</v>
      </c>
      <c r="BB80" s="98">
        <f t="shared" si="89"/>
        <v>90</v>
      </c>
      <c r="BC80" s="99">
        <f t="shared" si="89"/>
        <v>5</v>
      </c>
      <c r="BD80" s="314">
        <f>BD15+BD45+BD73</f>
        <v>48</v>
      </c>
      <c r="BE80" s="317">
        <f>BD80*100/AM80</f>
        <v>26.666666666666668</v>
      </c>
      <c r="BF80" s="98"/>
      <c r="BG80" s="99"/>
      <c r="BH80" s="192"/>
      <c r="BI80" s="99"/>
      <c r="BJ80" s="98"/>
      <c r="BK80" s="99"/>
      <c r="BL80" s="192"/>
      <c r="BM80" s="193"/>
      <c r="BN80" s="98"/>
      <c r="BO80" s="99"/>
      <c r="BP80" s="98"/>
      <c r="BQ80" s="99"/>
      <c r="BR80" s="192"/>
      <c r="BS80" s="193"/>
      <c r="BT80" s="98"/>
      <c r="BU80" s="99"/>
      <c r="BV80" s="194"/>
      <c r="BW80" s="99"/>
      <c r="BX80" s="195"/>
      <c r="BY80" s="99"/>
      <c r="BZ80" s="98"/>
      <c r="CA80" s="99"/>
      <c r="CB80" s="98"/>
      <c r="CC80" s="99"/>
      <c r="CD80" s="98">
        <f>CD73+CD45+CD15</f>
        <v>130</v>
      </c>
      <c r="CE80" s="99">
        <f>AH80/25</f>
        <v>50.52</v>
      </c>
      <c r="CF80" s="101">
        <f>CE80*100/180</f>
        <v>28.066666666666666</v>
      </c>
      <c r="CG80" s="102">
        <f>CD80/25</f>
        <v>5.2</v>
      </c>
      <c r="CH80" s="101">
        <f>CG80*100/180</f>
        <v>2.8888888888888888</v>
      </c>
      <c r="CI80" s="101">
        <f>CF80+CH80</f>
        <v>30.955555555555556</v>
      </c>
      <c r="CJ80" s="148"/>
      <c r="CK80" s="148"/>
      <c r="CL80" s="148"/>
      <c r="CM80" s="129">
        <f>CM73+CM45+CN15</f>
        <v>588</v>
      </c>
      <c r="CN80" s="320">
        <f>SUM(CN73+CN45+CN15)</f>
        <v>97</v>
      </c>
      <c r="CO80" s="323">
        <f>SUM(CO73+CO45+CO15)</f>
        <v>53.8888888888889</v>
      </c>
      <c r="CP80" s="306">
        <f>CP73+CP45+CP15</f>
        <v>103.5</v>
      </c>
      <c r="CQ80" s="303">
        <f>CP80*100/133</f>
        <v>77.819548872180448</v>
      </c>
      <c r="CR80" s="306">
        <f>CR73+CR45+CR15</f>
        <v>26.5</v>
      </c>
      <c r="CS80" s="303">
        <f>CR80*100/133</f>
        <v>19.924812030075188</v>
      </c>
    </row>
    <row r="81" spans="1:98" s="23" customFormat="1" ht="18" customHeight="1" x14ac:dyDescent="0.2">
      <c r="A81" s="341"/>
      <c r="B81" s="341"/>
      <c r="C81" s="341"/>
      <c r="D81" s="309">
        <f>SUM(D80:G80)</f>
        <v>206</v>
      </c>
      <c r="E81" s="309"/>
      <c r="F81" s="309"/>
      <c r="G81" s="309"/>
      <c r="H81" s="342"/>
      <c r="I81" s="309">
        <f>I80+J80+K80+L80</f>
        <v>224</v>
      </c>
      <c r="J81" s="309"/>
      <c r="K81" s="309"/>
      <c r="L81" s="309"/>
      <c r="M81" s="342"/>
      <c r="N81" s="310">
        <f>SUM(N80:Q80)</f>
        <v>202</v>
      </c>
      <c r="O81" s="310"/>
      <c r="P81" s="310"/>
      <c r="Q81" s="310"/>
      <c r="R81" s="342"/>
      <c r="S81" s="310">
        <f>S80+T80+U80+V80</f>
        <v>197</v>
      </c>
      <c r="T81" s="310"/>
      <c r="U81" s="310"/>
      <c r="V81" s="310"/>
      <c r="W81" s="342"/>
      <c r="X81" s="311">
        <f>X80+Y80+Z80+AA80</f>
        <v>176</v>
      </c>
      <c r="Y81" s="311"/>
      <c r="Z81" s="311"/>
      <c r="AA81" s="311"/>
      <c r="AB81" s="342"/>
      <c r="AC81" s="311">
        <f>AC80+AD80+AE80+AF80</f>
        <v>258</v>
      </c>
      <c r="AD81" s="311"/>
      <c r="AE81" s="311"/>
      <c r="AF81" s="311"/>
      <c r="AG81" s="342"/>
      <c r="AH81" s="312">
        <f>D82+N82+X82</f>
        <v>1263</v>
      </c>
      <c r="AI81" s="312"/>
      <c r="AJ81" s="312"/>
      <c r="AK81" s="312"/>
      <c r="AL81" s="312"/>
      <c r="AM81" s="313" t="e">
        <f>#REF!+AM17+AM37+AM66+AM74</f>
        <v>#REF!</v>
      </c>
      <c r="AN81" s="326">
        <f>AO80</f>
        <v>7</v>
      </c>
      <c r="AO81" s="327"/>
      <c r="AP81" s="328">
        <f>AQ80+AS80+AU80</f>
        <v>27</v>
      </c>
      <c r="AQ81" s="329"/>
      <c r="AR81" s="329"/>
      <c r="AS81" s="329"/>
      <c r="AT81" s="329"/>
      <c r="AU81" s="329"/>
      <c r="AV81" s="330">
        <f>AW80+AY80</f>
        <v>8</v>
      </c>
      <c r="AW81" s="330"/>
      <c r="AX81" s="330"/>
      <c r="AY81" s="330"/>
      <c r="AZ81" s="330">
        <f>BA80+BC80</f>
        <v>23</v>
      </c>
      <c r="BA81" s="330"/>
      <c r="BB81" s="330"/>
      <c r="BC81" s="330"/>
      <c r="BD81" s="315"/>
      <c r="BE81" s="318"/>
      <c r="BF81" s="48"/>
      <c r="BG81" s="51"/>
      <c r="BH81" s="148"/>
      <c r="BI81" s="51"/>
      <c r="BJ81" s="48"/>
      <c r="BK81" s="51"/>
      <c r="BL81" s="148"/>
      <c r="BM81" s="199"/>
      <c r="BN81" s="48"/>
      <c r="BO81" s="51"/>
      <c r="BP81" s="48"/>
      <c r="BQ81" s="51"/>
      <c r="BR81" s="148"/>
      <c r="BS81" s="199"/>
      <c r="BT81" s="48"/>
      <c r="BU81" s="51"/>
      <c r="BV81" s="144"/>
      <c r="BW81" s="51"/>
      <c r="BX81" s="56"/>
      <c r="BY81" s="51"/>
      <c r="BZ81" s="48"/>
      <c r="CA81" s="51"/>
      <c r="CB81" s="48"/>
      <c r="CC81" s="51"/>
      <c r="CD81" s="103" t="s">
        <v>63</v>
      </c>
      <c r="CE81" s="297" t="s">
        <v>134</v>
      </c>
      <c r="CF81" s="331" t="s">
        <v>135</v>
      </c>
      <c r="CG81" s="297" t="s">
        <v>134</v>
      </c>
      <c r="CH81" s="331" t="s">
        <v>135</v>
      </c>
      <c r="CI81" s="331" t="s">
        <v>136</v>
      </c>
      <c r="CJ81" s="148"/>
      <c r="CK81" s="148"/>
      <c r="CL81" s="148"/>
      <c r="CM81" s="48"/>
      <c r="CN81" s="321"/>
      <c r="CO81" s="324"/>
      <c r="CP81" s="307"/>
      <c r="CQ81" s="304"/>
      <c r="CR81" s="307"/>
      <c r="CS81" s="304"/>
    </row>
    <row r="82" spans="1:98" s="23" customFormat="1" ht="18" customHeight="1" x14ac:dyDescent="0.2">
      <c r="A82" s="341"/>
      <c r="B82" s="341"/>
      <c r="C82" s="341"/>
      <c r="D82" s="312">
        <f>D81+I81</f>
        <v>430</v>
      </c>
      <c r="E82" s="312"/>
      <c r="F82" s="312"/>
      <c r="G82" s="312"/>
      <c r="H82" s="312"/>
      <c r="I82" s="312"/>
      <c r="J82" s="312"/>
      <c r="K82" s="312"/>
      <c r="L82" s="312"/>
      <c r="M82" s="200">
        <f>H80+M80</f>
        <v>60</v>
      </c>
      <c r="N82" s="312">
        <f>N81+S81</f>
        <v>399</v>
      </c>
      <c r="O82" s="312"/>
      <c r="P82" s="312"/>
      <c r="Q82" s="312"/>
      <c r="R82" s="312"/>
      <c r="S82" s="312"/>
      <c r="T82" s="312"/>
      <c r="U82" s="312"/>
      <c r="V82" s="312"/>
      <c r="W82" s="200">
        <f>R80+W80</f>
        <v>60</v>
      </c>
      <c r="X82" s="312">
        <f>X81+AC81</f>
        <v>434</v>
      </c>
      <c r="Y82" s="312"/>
      <c r="Z82" s="312"/>
      <c r="AA82" s="312"/>
      <c r="AB82" s="312"/>
      <c r="AC82" s="312"/>
      <c r="AD82" s="312"/>
      <c r="AE82" s="312"/>
      <c r="AF82" s="312"/>
      <c r="AG82" s="200">
        <f>AB80+AG80</f>
        <v>60</v>
      </c>
      <c r="AH82" s="312"/>
      <c r="AI82" s="312"/>
      <c r="AJ82" s="312"/>
      <c r="AK82" s="312"/>
      <c r="AL82" s="312"/>
      <c r="AM82" s="313" t="e">
        <f>#REF!+#REF!+AM23+AM73+AM77</f>
        <v>#REF!</v>
      </c>
      <c r="AN82" s="343">
        <f>AN80</f>
        <v>40</v>
      </c>
      <c r="AO82" s="344"/>
      <c r="AP82" s="341">
        <f>AP80+AR80+AT80</f>
        <v>198</v>
      </c>
      <c r="AQ82" s="341"/>
      <c r="AR82" s="341"/>
      <c r="AS82" s="341"/>
      <c r="AT82" s="341"/>
      <c r="AU82" s="343"/>
      <c r="AV82" s="341">
        <f>AV80+AX80</f>
        <v>56</v>
      </c>
      <c r="AW82" s="341"/>
      <c r="AX82" s="341"/>
      <c r="AY82" s="341"/>
      <c r="AZ82" s="341">
        <f>AZ80+BB80</f>
        <v>186</v>
      </c>
      <c r="BA82" s="341"/>
      <c r="BB82" s="341"/>
      <c r="BC82" s="341"/>
      <c r="BD82" s="316"/>
      <c r="BE82" s="319"/>
      <c r="BF82" s="48"/>
      <c r="BG82" s="51"/>
      <c r="BH82" s="148"/>
      <c r="BI82" s="51"/>
      <c r="BJ82" s="48"/>
      <c r="BK82" s="51"/>
      <c r="BL82" s="148"/>
      <c r="BM82" s="199"/>
      <c r="BN82" s="48"/>
      <c r="BO82" s="51"/>
      <c r="BP82" s="48"/>
      <c r="BQ82" s="51"/>
      <c r="BR82" s="148"/>
      <c r="BS82" s="199"/>
      <c r="BT82" s="48"/>
      <c r="BU82" s="51"/>
      <c r="BV82" s="144"/>
      <c r="BW82" s="51"/>
      <c r="BX82" s="56"/>
      <c r="BY82" s="51"/>
      <c r="BZ82" s="48"/>
      <c r="CA82" s="51"/>
      <c r="CB82" s="48"/>
      <c r="CC82" s="51"/>
      <c r="CD82" s="104"/>
      <c r="CE82" s="298"/>
      <c r="CF82" s="332"/>
      <c r="CG82" s="298"/>
      <c r="CH82" s="332"/>
      <c r="CI82" s="332"/>
      <c r="CJ82" s="148"/>
      <c r="CK82" s="148"/>
      <c r="CL82" s="148"/>
      <c r="CM82" s="48"/>
      <c r="CN82" s="322"/>
      <c r="CO82" s="325"/>
      <c r="CP82" s="308"/>
      <c r="CQ82" s="305"/>
      <c r="CR82" s="308"/>
      <c r="CS82" s="305"/>
    </row>
    <row r="83" spans="1:98" s="23" customFormat="1" ht="15.95" customHeight="1" x14ac:dyDescent="0.2">
      <c r="A83" s="34"/>
      <c r="B83" s="23" t="s">
        <v>137</v>
      </c>
      <c r="C83" s="34"/>
      <c r="D83" s="242"/>
      <c r="E83" s="242"/>
      <c r="F83" s="242"/>
      <c r="G83" s="242"/>
      <c r="H83" s="242"/>
      <c r="I83" s="242"/>
      <c r="J83" s="242"/>
      <c r="K83" s="242"/>
      <c r="L83" s="242"/>
      <c r="M83" s="243"/>
      <c r="N83" s="242"/>
      <c r="O83" s="242"/>
      <c r="P83" s="242"/>
      <c r="Q83" s="242"/>
      <c r="R83" s="242"/>
      <c r="S83" s="242"/>
      <c r="T83" s="242"/>
      <c r="U83" s="242"/>
      <c r="V83" s="242"/>
      <c r="W83" s="243"/>
      <c r="X83" s="242"/>
      <c r="Y83" s="242"/>
      <c r="Z83" s="242"/>
      <c r="AA83" s="242"/>
      <c r="AB83" s="242"/>
      <c r="AC83" s="242"/>
      <c r="AD83" s="242"/>
      <c r="AE83" s="242"/>
      <c r="AF83" s="242"/>
      <c r="AG83" s="243"/>
      <c r="AH83" s="242"/>
      <c r="AI83" s="242"/>
      <c r="AJ83" s="242"/>
      <c r="AK83" s="242"/>
      <c r="AL83" s="242"/>
      <c r="AM83" s="255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5"/>
      <c r="BE83" s="37"/>
      <c r="BF83" s="34"/>
      <c r="BG83" s="35"/>
      <c r="BI83" s="35"/>
      <c r="BJ83" s="34"/>
      <c r="BK83" s="35"/>
      <c r="BM83" s="42"/>
      <c r="BN83" s="34"/>
      <c r="BO83" s="35"/>
      <c r="BP83" s="34"/>
      <c r="BQ83" s="35"/>
      <c r="BS83" s="42"/>
      <c r="BT83" s="34"/>
      <c r="BU83" s="35"/>
      <c r="BV83" s="227"/>
      <c r="BW83" s="35"/>
      <c r="BX83" s="34"/>
      <c r="BY83" s="35"/>
      <c r="BZ83" s="34"/>
      <c r="CA83" s="35"/>
      <c r="CB83" s="34"/>
      <c r="CC83" s="35"/>
      <c r="CD83" s="244"/>
      <c r="CE83" s="245"/>
      <c r="CF83" s="246"/>
      <c r="CG83" s="245"/>
      <c r="CH83" s="246"/>
      <c r="CI83" s="246"/>
      <c r="CM83" s="34"/>
      <c r="CN83" s="247"/>
      <c r="CO83" s="248"/>
      <c r="CP83" s="249"/>
      <c r="CQ83" s="250"/>
      <c r="CR83" s="249"/>
      <c r="CS83" s="250"/>
      <c r="CT83" s="254"/>
    </row>
    <row r="84" spans="1:98" s="23" customFormat="1" ht="15.95" customHeight="1" x14ac:dyDescent="0.2">
      <c r="A84" s="34"/>
      <c r="B84" s="23" t="s">
        <v>138</v>
      </c>
      <c r="C84" s="34"/>
      <c r="D84" s="242"/>
      <c r="E84" s="242"/>
      <c r="F84" s="242"/>
      <c r="G84" s="242"/>
      <c r="H84" s="242"/>
      <c r="I84" s="242"/>
      <c r="J84" s="242"/>
      <c r="K84" s="242"/>
      <c r="L84" s="242"/>
      <c r="M84" s="243"/>
      <c r="N84" s="242"/>
      <c r="O84" s="242"/>
      <c r="P84" s="242"/>
      <c r="Q84" s="242"/>
      <c r="R84" s="242"/>
      <c r="S84" s="242"/>
      <c r="T84" s="242"/>
      <c r="U84" s="242"/>
      <c r="V84" s="242"/>
      <c r="W84" s="243"/>
      <c r="X84" s="242"/>
      <c r="Y84" s="242"/>
      <c r="Z84" s="242"/>
      <c r="AA84" s="242"/>
      <c r="AB84" s="242"/>
      <c r="AC84" s="242"/>
      <c r="AD84" s="242"/>
      <c r="AE84" s="242"/>
      <c r="AF84" s="242"/>
      <c r="AG84" s="243"/>
      <c r="AH84" s="242"/>
      <c r="AI84" s="242"/>
      <c r="AJ84" s="242"/>
      <c r="AK84" s="242"/>
      <c r="AL84" s="242"/>
      <c r="AM84" s="255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5"/>
      <c r="BE84" s="37"/>
      <c r="BF84" s="34"/>
      <c r="BG84" s="35"/>
      <c r="BI84" s="35"/>
      <c r="BJ84" s="34"/>
      <c r="BK84" s="35"/>
      <c r="BM84" s="42"/>
      <c r="BN84" s="34"/>
      <c r="BO84" s="35"/>
      <c r="BP84" s="34"/>
      <c r="BQ84" s="35"/>
      <c r="BS84" s="42"/>
      <c r="BT84" s="34"/>
      <c r="BU84" s="35"/>
      <c r="BV84" s="227"/>
      <c r="BW84" s="35"/>
      <c r="BX84" s="34"/>
      <c r="BY84" s="35"/>
      <c r="BZ84" s="34"/>
      <c r="CA84" s="35"/>
      <c r="CB84" s="34"/>
      <c r="CC84" s="35"/>
      <c r="CD84" s="244"/>
      <c r="CE84" s="245"/>
      <c r="CF84" s="246"/>
      <c r="CG84" s="245"/>
      <c r="CH84" s="246"/>
      <c r="CI84" s="246"/>
      <c r="CM84" s="34"/>
      <c r="CN84" s="247"/>
      <c r="CO84" s="248"/>
      <c r="CP84" s="249"/>
      <c r="CQ84" s="250"/>
      <c r="CR84" s="249"/>
      <c r="CS84" s="250"/>
      <c r="CT84" s="254"/>
    </row>
    <row r="85" spans="1:98" s="23" customFormat="1" ht="15.95" customHeight="1" x14ac:dyDescent="0.2">
      <c r="A85" s="34"/>
      <c r="B85" s="23" t="s">
        <v>139</v>
      </c>
      <c r="C85" s="34"/>
      <c r="D85" s="242"/>
      <c r="E85" s="242"/>
      <c r="F85" s="242"/>
      <c r="G85" s="242"/>
      <c r="H85" s="242"/>
      <c r="I85" s="242"/>
      <c r="J85" s="242"/>
      <c r="K85" s="242"/>
      <c r="L85" s="242"/>
      <c r="M85" s="243"/>
      <c r="N85" s="242"/>
      <c r="O85" s="242"/>
      <c r="P85" s="242"/>
      <c r="Q85" s="242"/>
      <c r="R85" s="242"/>
      <c r="S85" s="242"/>
      <c r="T85" s="242"/>
      <c r="U85" s="242"/>
      <c r="V85" s="242"/>
      <c r="W85" s="243"/>
      <c r="X85" s="242"/>
      <c r="Y85" s="242"/>
      <c r="Z85" s="242"/>
      <c r="AA85" s="242"/>
      <c r="AB85" s="242"/>
      <c r="AC85" s="242"/>
      <c r="AD85" s="242"/>
      <c r="AE85" s="242"/>
      <c r="AF85" s="242"/>
      <c r="AG85" s="243"/>
      <c r="AH85" s="242"/>
      <c r="AI85" s="242"/>
      <c r="AJ85" s="242"/>
      <c r="AK85" s="242"/>
      <c r="AL85" s="242"/>
      <c r="AM85" s="255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5"/>
      <c r="BE85" s="37"/>
      <c r="BF85" s="34"/>
      <c r="BG85" s="35"/>
      <c r="BI85" s="35"/>
      <c r="BJ85" s="34"/>
      <c r="BK85" s="35"/>
      <c r="BM85" s="42"/>
      <c r="BN85" s="34"/>
      <c r="BO85" s="35"/>
      <c r="BP85" s="34"/>
      <c r="BQ85" s="35"/>
      <c r="BS85" s="42"/>
      <c r="BT85" s="34"/>
      <c r="BU85" s="35"/>
      <c r="BV85" s="227"/>
      <c r="BW85" s="35"/>
      <c r="BX85" s="34"/>
      <c r="BY85" s="35"/>
      <c r="BZ85" s="34"/>
      <c r="CA85" s="35"/>
      <c r="CB85" s="34"/>
      <c r="CC85" s="35"/>
      <c r="CD85" s="244"/>
      <c r="CE85" s="245"/>
      <c r="CF85" s="246"/>
      <c r="CG85" s="245"/>
      <c r="CH85" s="246"/>
      <c r="CI85" s="246"/>
      <c r="CM85" s="34"/>
      <c r="CN85" s="247"/>
      <c r="CO85" s="248"/>
      <c r="CP85" s="249"/>
      <c r="CQ85" s="250"/>
      <c r="CR85" s="249"/>
      <c r="CS85" s="250"/>
      <c r="CT85" s="254"/>
    </row>
    <row r="86" spans="1:98" s="23" customFormat="1" ht="18" customHeight="1" x14ac:dyDescent="0.2">
      <c r="A86" s="34"/>
      <c r="B86" s="241"/>
      <c r="C86" s="34"/>
      <c r="D86" s="242"/>
      <c r="E86" s="242"/>
      <c r="F86" s="242"/>
      <c r="G86" s="242"/>
      <c r="H86" s="242"/>
      <c r="I86" s="242"/>
      <c r="J86" s="242"/>
      <c r="K86" s="242"/>
      <c r="L86" s="242"/>
      <c r="M86" s="243"/>
      <c r="N86" s="242"/>
      <c r="O86" s="242"/>
      <c r="P86" s="242"/>
      <c r="Q86" s="242"/>
      <c r="R86" s="242"/>
      <c r="S86" s="242"/>
      <c r="T86" s="242"/>
      <c r="U86" s="242"/>
      <c r="V86" s="242"/>
      <c r="W86" s="243"/>
      <c r="X86" s="242"/>
      <c r="Y86" s="242"/>
      <c r="Z86" s="242"/>
      <c r="AA86" s="242"/>
      <c r="AB86" s="242"/>
      <c r="AC86" s="242"/>
      <c r="AD86" s="242"/>
      <c r="AE86" s="242"/>
      <c r="AF86" s="242"/>
      <c r="AG86" s="243"/>
      <c r="AH86" s="242"/>
      <c r="AI86" s="242"/>
      <c r="AJ86" s="242"/>
      <c r="AK86" s="242"/>
      <c r="AL86" s="242"/>
      <c r="AM86" s="255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5"/>
      <c r="BE86" s="37"/>
      <c r="BF86" s="34"/>
      <c r="BG86" s="35"/>
      <c r="BI86" s="35"/>
      <c r="BJ86" s="34"/>
      <c r="BK86" s="35"/>
      <c r="BM86" s="42"/>
      <c r="BN86" s="34"/>
      <c r="BO86" s="35"/>
      <c r="BP86" s="34"/>
      <c r="BQ86" s="35"/>
      <c r="BS86" s="42"/>
      <c r="BT86" s="34"/>
      <c r="BU86" s="35"/>
      <c r="BV86" s="227"/>
      <c r="BW86" s="35"/>
      <c r="BX86" s="34"/>
      <c r="BY86" s="35"/>
      <c r="BZ86" s="34"/>
      <c r="CA86" s="35"/>
      <c r="CB86" s="34"/>
      <c r="CC86" s="35"/>
      <c r="CD86" s="244"/>
      <c r="CE86" s="245"/>
      <c r="CF86" s="246"/>
      <c r="CG86" s="245"/>
      <c r="CH86" s="246"/>
      <c r="CI86" s="246"/>
      <c r="CM86" s="34"/>
      <c r="CN86" s="247"/>
      <c r="CO86" s="248"/>
      <c r="CP86" s="249"/>
      <c r="CQ86" s="250"/>
      <c r="CR86" s="249"/>
      <c r="CS86" s="250"/>
    </row>
    <row r="87" spans="1:98" ht="18" customHeight="1" thickBot="1" x14ac:dyDescent="0.25">
      <c r="B87" s="293" t="s">
        <v>140</v>
      </c>
      <c r="D87" s="23" t="s">
        <v>141</v>
      </c>
      <c r="H87" s="30">
        <v>4</v>
      </c>
      <c r="M87" s="30">
        <v>4</v>
      </c>
      <c r="R87" s="30">
        <v>3</v>
      </c>
      <c r="W87" s="30">
        <v>4</v>
      </c>
      <c r="AB87" s="30">
        <v>2</v>
      </c>
      <c r="AG87" s="30">
        <v>1</v>
      </c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E87" s="106"/>
      <c r="CQ87" s="30">
        <f>CP80</f>
        <v>103.5</v>
      </c>
    </row>
    <row r="88" spans="1:98" ht="18" customHeight="1" x14ac:dyDescent="0.2">
      <c r="B88" s="294"/>
      <c r="AP88" s="25"/>
      <c r="AQ88" s="26"/>
      <c r="AR88" s="107" t="s">
        <v>142</v>
      </c>
      <c r="AS88" s="108"/>
      <c r="AT88" s="109"/>
      <c r="AU88" s="108"/>
      <c r="AV88" s="110"/>
      <c r="AW88" s="111"/>
      <c r="AX88" s="25"/>
      <c r="AY88" s="26"/>
      <c r="AZ88" s="296"/>
      <c r="BA88" s="296"/>
      <c r="BB88" s="296"/>
      <c r="BC88" s="296"/>
      <c r="BE88" s="106"/>
      <c r="CD88" s="112" t="s">
        <v>143</v>
      </c>
      <c r="CE88" s="29">
        <f>CE80+CG80</f>
        <v>55.720000000000006</v>
      </c>
      <c r="CQ88" s="30">
        <f>CR80</f>
        <v>26.5</v>
      </c>
      <c r="CS88" s="33">
        <f>CQ80+CS80</f>
        <v>97.744360902255636</v>
      </c>
    </row>
    <row r="89" spans="1:98" ht="18" customHeight="1" x14ac:dyDescent="0.2">
      <c r="B89" s="294"/>
      <c r="AQ89" s="113"/>
      <c r="AR89" s="114" t="s">
        <v>144</v>
      </c>
      <c r="AS89" s="115"/>
      <c r="AT89" s="79"/>
      <c r="AU89" s="115"/>
      <c r="AV89" s="116"/>
      <c r="AW89" s="117"/>
      <c r="AX89" s="79"/>
      <c r="AY89" s="113"/>
      <c r="AZ89" s="118"/>
      <c r="BA89" s="113"/>
      <c r="BB89" s="79"/>
      <c r="BC89" s="113"/>
      <c r="BE89" s="106"/>
      <c r="CQ89" s="30">
        <f>CQ87+CQ88</f>
        <v>130</v>
      </c>
    </row>
    <row r="90" spans="1:98" ht="18" customHeight="1" x14ac:dyDescent="0.2">
      <c r="B90" s="294"/>
      <c r="AR90" s="114" t="s">
        <v>145</v>
      </c>
      <c r="AV90" s="119"/>
    </row>
    <row r="91" spans="1:98" ht="18" customHeight="1" x14ac:dyDescent="0.2">
      <c r="B91" s="30" t="s">
        <v>146</v>
      </c>
      <c r="AR91" s="114" t="s">
        <v>147</v>
      </c>
      <c r="AV91" s="119"/>
    </row>
    <row r="92" spans="1:98" ht="18" customHeight="1" thickBot="1" x14ac:dyDescent="0.25">
      <c r="AR92" s="120" t="s">
        <v>148</v>
      </c>
      <c r="AS92" s="121"/>
      <c r="AT92" s="122"/>
      <c r="AU92" s="121"/>
      <c r="AV92" s="123"/>
    </row>
    <row r="93" spans="1:98" ht="18" customHeight="1" x14ac:dyDescent="0.2">
      <c r="B93" s="30">
        <f>AH81-AF72-AF61-L44</f>
        <v>1023</v>
      </c>
      <c r="C93" s="30" t="s">
        <v>149</v>
      </c>
    </row>
    <row r="94" spans="1:98" ht="18" customHeight="1" x14ac:dyDescent="0.2">
      <c r="B94" s="30">
        <v>240</v>
      </c>
      <c r="C94" s="30" t="s">
        <v>150</v>
      </c>
      <c r="AN94" s="48" t="s">
        <v>34</v>
      </c>
      <c r="AO94" s="51" t="s">
        <v>64</v>
      </c>
    </row>
    <row r="95" spans="1:98" ht="18" customHeight="1" x14ac:dyDescent="0.2">
      <c r="C95" s="279" t="s">
        <v>151</v>
      </c>
      <c r="D95" s="280"/>
      <c r="E95" s="280"/>
      <c r="F95" s="280"/>
      <c r="G95" s="280"/>
      <c r="H95" s="280"/>
      <c r="I95" s="280"/>
      <c r="J95" s="280"/>
      <c r="K95" s="280"/>
      <c r="L95" s="280"/>
      <c r="M95" s="280"/>
      <c r="N95" s="280"/>
      <c r="O95" s="280"/>
      <c r="P95" s="280"/>
      <c r="Q95" s="280"/>
      <c r="R95" s="280"/>
      <c r="S95" s="280"/>
      <c r="T95" s="280"/>
      <c r="U95" s="280"/>
      <c r="V95" s="280"/>
      <c r="W95" s="280"/>
      <c r="X95" s="280"/>
      <c r="Y95" s="280"/>
      <c r="Z95" s="280"/>
      <c r="AA95" s="280"/>
      <c r="AB95" s="280"/>
      <c r="AC95" s="280"/>
      <c r="AD95" s="280"/>
      <c r="AE95" s="280"/>
      <c r="AF95" s="280"/>
      <c r="AG95" s="280"/>
      <c r="AH95" s="280"/>
      <c r="AI95" s="281"/>
      <c r="AJ95" s="299" t="s">
        <v>152</v>
      </c>
      <c r="AK95" s="300"/>
      <c r="AL95" s="300"/>
      <c r="AM95" s="301"/>
      <c r="AN95" s="82">
        <v>38</v>
      </c>
      <c r="AO95" s="124">
        <f>38*100/180</f>
        <v>21.111111111111111</v>
      </c>
    </row>
    <row r="96" spans="1:98" ht="18" customHeight="1" x14ac:dyDescent="0.2">
      <c r="C96" s="282"/>
      <c r="D96" s="283"/>
      <c r="E96" s="283"/>
      <c r="F96" s="283"/>
      <c r="G96" s="283"/>
      <c r="H96" s="283"/>
      <c r="I96" s="283"/>
      <c r="J96" s="283"/>
      <c r="K96" s="283"/>
      <c r="L96" s="283"/>
      <c r="M96" s="283"/>
      <c r="N96" s="283"/>
      <c r="O96" s="283"/>
      <c r="P96" s="283"/>
      <c r="Q96" s="283"/>
      <c r="R96" s="283"/>
      <c r="S96" s="283"/>
      <c r="T96" s="283"/>
      <c r="U96" s="283"/>
      <c r="V96" s="283"/>
      <c r="W96" s="283"/>
      <c r="X96" s="283"/>
      <c r="Y96" s="283"/>
      <c r="Z96" s="283"/>
      <c r="AA96" s="283"/>
      <c r="AB96" s="283"/>
      <c r="AC96" s="283"/>
      <c r="AD96" s="283"/>
      <c r="AE96" s="283"/>
      <c r="AF96" s="283"/>
      <c r="AG96" s="283"/>
      <c r="AH96" s="283"/>
      <c r="AI96" s="284"/>
      <c r="AJ96" s="302" t="s">
        <v>153</v>
      </c>
      <c r="AK96" s="302"/>
      <c r="AL96" s="302"/>
      <c r="AM96" s="302"/>
      <c r="AN96" s="82">
        <v>24</v>
      </c>
      <c r="AO96" s="124">
        <f>24*100/180</f>
        <v>13.333333333333334</v>
      </c>
    </row>
    <row r="97" spans="3:41" ht="18" customHeight="1" x14ac:dyDescent="0.2">
      <c r="C97" s="285"/>
      <c r="D97" s="286"/>
      <c r="E97" s="286"/>
      <c r="F97" s="286"/>
      <c r="G97" s="286"/>
      <c r="H97" s="286"/>
      <c r="I97" s="286"/>
      <c r="J97" s="286"/>
      <c r="K97" s="286"/>
      <c r="L97" s="286"/>
      <c r="M97" s="286"/>
      <c r="N97" s="286"/>
      <c r="O97" s="286"/>
      <c r="P97" s="286"/>
      <c r="Q97" s="286"/>
      <c r="R97" s="286"/>
      <c r="S97" s="286"/>
      <c r="T97" s="286"/>
      <c r="U97" s="286"/>
      <c r="V97" s="286"/>
      <c r="W97" s="286"/>
      <c r="X97" s="286"/>
      <c r="Y97" s="286"/>
      <c r="Z97" s="286"/>
      <c r="AA97" s="286"/>
      <c r="AB97" s="286"/>
      <c r="AC97" s="286"/>
      <c r="AD97" s="286"/>
      <c r="AE97" s="286"/>
      <c r="AF97" s="286"/>
      <c r="AG97" s="286"/>
      <c r="AH97" s="286"/>
      <c r="AI97" s="287"/>
      <c r="AJ97" s="290" t="s">
        <v>154</v>
      </c>
      <c r="AK97" s="291"/>
      <c r="AL97" s="291"/>
      <c r="AM97" s="292"/>
      <c r="AN97" s="125">
        <f>AN95+AN96</f>
        <v>62</v>
      </c>
      <c r="AO97" s="126">
        <f>AO95+AO96</f>
        <v>34.444444444444443</v>
      </c>
    </row>
    <row r="98" spans="3:41" ht="18" customHeight="1" x14ac:dyDescent="0.2">
      <c r="C98" s="279" t="s">
        <v>155</v>
      </c>
      <c r="D98" s="280"/>
      <c r="E98" s="280"/>
      <c r="F98" s="280"/>
      <c r="G98" s="280"/>
      <c r="H98" s="280"/>
      <c r="I98" s="280"/>
      <c r="J98" s="280"/>
      <c r="K98" s="280"/>
      <c r="L98" s="280"/>
      <c r="M98" s="280"/>
      <c r="N98" s="280"/>
      <c r="O98" s="280"/>
      <c r="P98" s="280"/>
      <c r="Q98" s="280"/>
      <c r="R98" s="280"/>
      <c r="S98" s="280"/>
      <c r="T98" s="280"/>
      <c r="U98" s="280"/>
      <c r="V98" s="280"/>
      <c r="W98" s="280"/>
      <c r="X98" s="280"/>
      <c r="Y98" s="280"/>
      <c r="Z98" s="280"/>
      <c r="AA98" s="280"/>
      <c r="AB98" s="280"/>
      <c r="AC98" s="280"/>
      <c r="AD98" s="280"/>
      <c r="AE98" s="280"/>
      <c r="AF98" s="280"/>
      <c r="AG98" s="280"/>
      <c r="AH98" s="280"/>
      <c r="AI98" s="281"/>
      <c r="AJ98" s="288" t="s">
        <v>156</v>
      </c>
      <c r="AK98" s="288"/>
      <c r="AL98" s="288"/>
      <c r="AM98" s="288"/>
      <c r="AN98" s="82">
        <v>4</v>
      </c>
      <c r="AO98" s="124">
        <f>AN98*100/180</f>
        <v>2.2222222222222223</v>
      </c>
    </row>
    <row r="99" spans="3:41" ht="26.45" hidden="1" customHeight="1" x14ac:dyDescent="0.2">
      <c r="C99" s="282"/>
      <c r="D99" s="283"/>
      <c r="E99" s="283"/>
      <c r="F99" s="283"/>
      <c r="G99" s="283"/>
      <c r="H99" s="283"/>
      <c r="I99" s="283"/>
      <c r="J99" s="283"/>
      <c r="K99" s="283"/>
      <c r="L99" s="283"/>
      <c r="M99" s="283"/>
      <c r="N99" s="283"/>
      <c r="O99" s="283"/>
      <c r="P99" s="283"/>
      <c r="Q99" s="283"/>
      <c r="R99" s="283"/>
      <c r="S99" s="283"/>
      <c r="T99" s="283"/>
      <c r="U99" s="283"/>
      <c r="V99" s="283"/>
      <c r="W99" s="283"/>
      <c r="X99" s="283"/>
      <c r="Y99" s="283"/>
      <c r="Z99" s="283"/>
      <c r="AA99" s="283"/>
      <c r="AB99" s="283"/>
      <c r="AC99" s="283"/>
      <c r="AD99" s="283"/>
      <c r="AE99" s="283"/>
      <c r="AF99" s="283"/>
      <c r="AG99" s="283"/>
      <c r="AH99" s="283"/>
      <c r="AI99" s="284"/>
      <c r="AJ99" s="289" t="s">
        <v>157</v>
      </c>
      <c r="AK99" s="289"/>
      <c r="AL99" s="289"/>
      <c r="AM99" s="289"/>
      <c r="AN99" s="82">
        <v>1</v>
      </c>
      <c r="AO99" s="124">
        <f t="shared" ref="AO99:AO101" si="90">AN99*100/180</f>
        <v>0.55555555555555558</v>
      </c>
    </row>
    <row r="100" spans="3:41" ht="26.45" hidden="1" customHeight="1" x14ac:dyDescent="0.2">
      <c r="C100" s="282"/>
      <c r="D100" s="283"/>
      <c r="E100" s="283"/>
      <c r="F100" s="283"/>
      <c r="G100" s="283"/>
      <c r="H100" s="283"/>
      <c r="I100" s="283"/>
      <c r="J100" s="283"/>
      <c r="K100" s="283"/>
      <c r="L100" s="283"/>
      <c r="M100" s="283"/>
      <c r="N100" s="283"/>
      <c r="O100" s="283"/>
      <c r="P100" s="283"/>
      <c r="Q100" s="283"/>
      <c r="R100" s="283"/>
      <c r="S100" s="283"/>
      <c r="T100" s="283"/>
      <c r="U100" s="283"/>
      <c r="V100" s="283"/>
      <c r="W100" s="283"/>
      <c r="X100" s="283"/>
      <c r="Y100" s="283"/>
      <c r="Z100" s="283"/>
      <c r="AA100" s="283"/>
      <c r="AB100" s="283"/>
      <c r="AC100" s="283"/>
      <c r="AD100" s="283"/>
      <c r="AE100" s="283"/>
      <c r="AF100" s="283"/>
      <c r="AG100" s="283"/>
      <c r="AH100" s="283"/>
      <c r="AI100" s="284"/>
      <c r="AJ100" s="289" t="s">
        <v>122</v>
      </c>
      <c r="AK100" s="289"/>
      <c r="AL100" s="289"/>
      <c r="AM100" s="289"/>
      <c r="AN100" s="82">
        <v>3</v>
      </c>
      <c r="AO100" s="124">
        <f t="shared" si="90"/>
        <v>1.6666666666666667</v>
      </c>
    </row>
    <row r="101" spans="3:41" ht="31.9" hidden="1" customHeight="1" x14ac:dyDescent="0.2">
      <c r="C101" s="282"/>
      <c r="D101" s="283"/>
      <c r="E101" s="283"/>
      <c r="F101" s="283"/>
      <c r="G101" s="283"/>
      <c r="H101" s="283"/>
      <c r="I101" s="283"/>
      <c r="J101" s="283"/>
      <c r="K101" s="283"/>
      <c r="L101" s="283"/>
      <c r="M101" s="283"/>
      <c r="N101" s="283"/>
      <c r="O101" s="283"/>
      <c r="P101" s="283"/>
      <c r="Q101" s="283"/>
      <c r="R101" s="283"/>
      <c r="S101" s="283"/>
      <c r="T101" s="283"/>
      <c r="U101" s="283"/>
      <c r="V101" s="283"/>
      <c r="W101" s="283"/>
      <c r="X101" s="283"/>
      <c r="Y101" s="283"/>
      <c r="Z101" s="283"/>
      <c r="AA101" s="283"/>
      <c r="AB101" s="283"/>
      <c r="AC101" s="283"/>
      <c r="AD101" s="283"/>
      <c r="AE101" s="283"/>
      <c r="AF101" s="283"/>
      <c r="AG101" s="283"/>
      <c r="AH101" s="283"/>
      <c r="AI101" s="284"/>
      <c r="AJ101" s="289" t="s">
        <v>158</v>
      </c>
      <c r="AK101" s="289"/>
      <c r="AL101" s="289"/>
      <c r="AM101" s="289"/>
      <c r="AN101" s="82">
        <v>3</v>
      </c>
      <c r="AO101" s="124">
        <f t="shared" si="90"/>
        <v>1.6666666666666667</v>
      </c>
    </row>
    <row r="102" spans="3:41" hidden="1" x14ac:dyDescent="0.2">
      <c r="C102" s="285"/>
      <c r="D102" s="286"/>
      <c r="E102" s="286"/>
      <c r="F102" s="286"/>
      <c r="G102" s="286"/>
      <c r="H102" s="286"/>
      <c r="I102" s="286"/>
      <c r="J102" s="286"/>
      <c r="K102" s="286"/>
      <c r="L102" s="286"/>
      <c r="M102" s="286"/>
      <c r="N102" s="286"/>
      <c r="O102" s="286"/>
      <c r="P102" s="286"/>
      <c r="Q102" s="286"/>
      <c r="R102" s="286"/>
      <c r="S102" s="286"/>
      <c r="T102" s="286"/>
      <c r="U102" s="286"/>
      <c r="V102" s="286"/>
      <c r="W102" s="286"/>
      <c r="X102" s="286"/>
      <c r="Y102" s="286"/>
      <c r="Z102" s="286"/>
      <c r="AA102" s="286"/>
      <c r="AB102" s="286"/>
      <c r="AC102" s="286"/>
      <c r="AD102" s="286"/>
      <c r="AE102" s="286"/>
      <c r="AF102" s="286"/>
      <c r="AG102" s="286"/>
      <c r="AH102" s="286"/>
      <c r="AI102" s="287"/>
      <c r="AJ102" s="290" t="s">
        <v>154</v>
      </c>
      <c r="AK102" s="291"/>
      <c r="AL102" s="291"/>
      <c r="AM102" s="292"/>
      <c r="AN102" s="82">
        <f>SUM(AN98:AN101)</f>
        <v>11</v>
      </c>
      <c r="AO102" s="126">
        <f>AN102*100/180</f>
        <v>6.1111111111111107</v>
      </c>
    </row>
    <row r="103" spans="3:41" hidden="1" x14ac:dyDescent="0.2"/>
    <row r="104" spans="3:41" hidden="1" x14ac:dyDescent="0.2"/>
    <row r="105" spans="3:41" hidden="1" x14ac:dyDescent="0.2"/>
    <row r="106" spans="3:41" hidden="1" x14ac:dyDescent="0.2"/>
  </sheetData>
  <mergeCells count="135">
    <mergeCell ref="A1:AM1"/>
    <mergeCell ref="A2:AM2"/>
    <mergeCell ref="A3:AM3"/>
    <mergeCell ref="A4:AM4"/>
    <mergeCell ref="A5:AM5"/>
    <mergeCell ref="A6:AM6"/>
    <mergeCell ref="A7:AM7"/>
    <mergeCell ref="A8:AM8"/>
    <mergeCell ref="A9:AM9"/>
    <mergeCell ref="AN9:BE9"/>
    <mergeCell ref="BF9:CC9"/>
    <mergeCell ref="A10:AM10"/>
    <mergeCell ref="AN10:AO12"/>
    <mergeCell ref="AV10:AY10"/>
    <mergeCell ref="AZ10:BC10"/>
    <mergeCell ref="BD10:BE13"/>
    <mergeCell ref="BF10:BG10"/>
    <mergeCell ref="BH10:BM10"/>
    <mergeCell ref="BN10:BS10"/>
    <mergeCell ref="BT10:CA10"/>
    <mergeCell ref="BP11:BQ12"/>
    <mergeCell ref="BR11:BS12"/>
    <mergeCell ref="BT11:BU12"/>
    <mergeCell ref="CB10:CC12"/>
    <mergeCell ref="D13:G13"/>
    <mergeCell ref="B12:B14"/>
    <mergeCell ref="C12:C14"/>
    <mergeCell ref="H13:H14"/>
    <mergeCell ref="I13:L13"/>
    <mergeCell ref="M13:M14"/>
    <mergeCell ref="N13:Q13"/>
    <mergeCell ref="R13:R14"/>
    <mergeCell ref="AI12:AL13"/>
    <mergeCell ref="CD10:CD12"/>
    <mergeCell ref="CE10:CI10"/>
    <mergeCell ref="CM10:CO13"/>
    <mergeCell ref="CP10:CS12"/>
    <mergeCell ref="AP11:AQ12"/>
    <mergeCell ref="AR11:AS12"/>
    <mergeCell ref="AT11:AU12"/>
    <mergeCell ref="BF11:BG12"/>
    <mergeCell ref="BH11:BI12"/>
    <mergeCell ref="AZ12:BA12"/>
    <mergeCell ref="BB12:BC12"/>
    <mergeCell ref="BV11:BW12"/>
    <mergeCell ref="BX11:BY12"/>
    <mergeCell ref="BZ11:CA12"/>
    <mergeCell ref="CP13:CQ13"/>
    <mergeCell ref="CR13:CS13"/>
    <mergeCell ref="CE12:CE13"/>
    <mergeCell ref="CF12:CF13"/>
    <mergeCell ref="CG12:CG13"/>
    <mergeCell ref="CH12:CH13"/>
    <mergeCell ref="CI12:CI13"/>
    <mergeCell ref="CJ12:CL13"/>
    <mergeCell ref="BJ11:BK12"/>
    <mergeCell ref="BL11:BM12"/>
    <mergeCell ref="AM12:AM14"/>
    <mergeCell ref="AV12:AW12"/>
    <mergeCell ref="AX12:AY12"/>
    <mergeCell ref="AV13:AY13"/>
    <mergeCell ref="D12:M12"/>
    <mergeCell ref="N12:W12"/>
    <mergeCell ref="X12:AG12"/>
    <mergeCell ref="AH12:AH14"/>
    <mergeCell ref="W13:W14"/>
    <mergeCell ref="X13:AA13"/>
    <mergeCell ref="AB13:AB14"/>
    <mergeCell ref="AC13:AF13"/>
    <mergeCell ref="AG13:AG14"/>
    <mergeCell ref="BN11:BO12"/>
    <mergeCell ref="A45:AG45"/>
    <mergeCell ref="A62:AG62"/>
    <mergeCell ref="A73:AG73"/>
    <mergeCell ref="A80:C82"/>
    <mergeCell ref="H80:H81"/>
    <mergeCell ref="M80:M81"/>
    <mergeCell ref="R80:R81"/>
    <mergeCell ref="W80:W81"/>
    <mergeCell ref="AB80:AB81"/>
    <mergeCell ref="AG80:AG81"/>
    <mergeCell ref="D82:L82"/>
    <mergeCell ref="N82:V82"/>
    <mergeCell ref="X82:AF82"/>
    <mergeCell ref="AN82:AO82"/>
    <mergeCell ref="AP82:AU82"/>
    <mergeCell ref="AV82:AY82"/>
    <mergeCell ref="AZ82:BC82"/>
    <mergeCell ref="A15:AG15"/>
    <mergeCell ref="A18:AG18"/>
    <mergeCell ref="A22:AG22"/>
    <mergeCell ref="A30:AG30"/>
    <mergeCell ref="S13:V13"/>
    <mergeCell ref="A12:A14"/>
    <mergeCell ref="CR80:CR82"/>
    <mergeCell ref="CS80:CS82"/>
    <mergeCell ref="D81:G81"/>
    <mergeCell ref="I81:L81"/>
    <mergeCell ref="N81:Q81"/>
    <mergeCell ref="S81:V81"/>
    <mergeCell ref="X81:AA81"/>
    <mergeCell ref="AC81:AF81"/>
    <mergeCell ref="AH81:AL82"/>
    <mergeCell ref="AM80:AM82"/>
    <mergeCell ref="BD80:BD82"/>
    <mergeCell ref="BE80:BE82"/>
    <mergeCell ref="CN80:CN82"/>
    <mergeCell ref="CO80:CO82"/>
    <mergeCell ref="CP80:CP82"/>
    <mergeCell ref="AN81:AO81"/>
    <mergeCell ref="AP81:AU81"/>
    <mergeCell ref="AV81:AY81"/>
    <mergeCell ref="AZ81:BC81"/>
    <mergeCell ref="CF81:CF82"/>
    <mergeCell ref="CG81:CG82"/>
    <mergeCell ref="CH81:CH82"/>
    <mergeCell ref="CI81:CI82"/>
    <mergeCell ref="AZ87:BC87"/>
    <mergeCell ref="AZ88:BA88"/>
    <mergeCell ref="BB88:BC88"/>
    <mergeCell ref="CE81:CE82"/>
    <mergeCell ref="C95:AI97"/>
    <mergeCell ref="AJ95:AM95"/>
    <mergeCell ref="AJ96:AM96"/>
    <mergeCell ref="AJ97:AM97"/>
    <mergeCell ref="CQ80:CQ82"/>
    <mergeCell ref="C98:AI102"/>
    <mergeCell ref="AJ98:AM98"/>
    <mergeCell ref="AJ99:AM99"/>
    <mergeCell ref="AJ100:AM100"/>
    <mergeCell ref="AJ101:AM101"/>
    <mergeCell ref="AJ102:AM102"/>
    <mergeCell ref="B87:B90"/>
    <mergeCell ref="AP87:AU87"/>
    <mergeCell ref="AV87:AY87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54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7DFA9-4AE0-440C-A227-48BC9ED25A4D}">
  <dimension ref="A1:GL88"/>
  <sheetViews>
    <sheetView zoomScaleNormal="100" workbookViewId="0">
      <selection activeCell="A4" sqref="A4:AM4"/>
    </sheetView>
  </sheetViews>
  <sheetFormatPr defaultColWidth="9.28515625" defaultRowHeight="12.75" x14ac:dyDescent="0.2"/>
  <cols>
    <col min="1" max="1" width="3.42578125" style="5" customWidth="1"/>
    <col min="2" max="2" width="37.7109375" style="1" customWidth="1"/>
    <col min="3" max="3" width="5.42578125" style="5" customWidth="1"/>
    <col min="4" max="33" width="3.28515625" style="1" customWidth="1"/>
    <col min="34" max="34" width="4.7109375" style="9" customWidth="1"/>
    <col min="35" max="35" width="3.7109375" style="1" customWidth="1"/>
    <col min="36" max="36" width="4.28515625" style="1" customWidth="1"/>
    <col min="37" max="39" width="3.7109375" style="1" customWidth="1"/>
    <col min="40" max="40" width="10.28515625" style="9" hidden="1" customWidth="1"/>
    <col min="41" max="41" width="9.28515625" style="12" hidden="1" customWidth="1"/>
    <col min="42" max="42" width="9.28515625" style="1" hidden="1" customWidth="1"/>
    <col min="43" max="43" width="9.28515625" style="12" hidden="1" customWidth="1"/>
    <col min="44" max="44" width="9.28515625" style="1" hidden="1" customWidth="1"/>
    <col min="45" max="45" width="9.28515625" style="2" hidden="1" customWidth="1"/>
    <col min="46" max="46" width="9.28515625" style="1" hidden="1" customWidth="1"/>
    <col min="47" max="47" width="9.28515625" style="2" hidden="1" customWidth="1"/>
    <col min="48" max="48" width="9.28515625" style="1" hidden="1" customWidth="1"/>
    <col min="49" max="49" width="9.28515625" style="18" hidden="1" customWidth="1"/>
    <col min="50" max="50" width="9.28515625" style="1" hidden="1" customWidth="1"/>
    <col min="51" max="51" width="9.28515625" style="12" hidden="1" customWidth="1"/>
    <col min="52" max="52" width="9.28515625" style="9" hidden="1" customWidth="1"/>
    <col min="53" max="53" width="9.28515625" style="12" hidden="1" customWidth="1"/>
    <col min="54" max="54" width="9.28515625" style="1" hidden="1" customWidth="1"/>
    <col min="55" max="55" width="9.28515625" style="12" hidden="1" customWidth="1"/>
    <col min="56" max="56" width="9.28515625" style="2" hidden="1" customWidth="1"/>
    <col min="57" max="57" width="9.28515625" style="16" hidden="1" customWidth="1"/>
    <col min="58" max="58" width="9.28515625" style="1" hidden="1" customWidth="1"/>
    <col min="59" max="59" width="9.28515625" style="2" hidden="1" customWidth="1"/>
    <col min="60" max="60" width="9.28515625" style="1" hidden="1" customWidth="1"/>
    <col min="61" max="61" width="9.28515625" style="2" hidden="1" customWidth="1"/>
    <col min="62" max="62" width="9.28515625" style="3" hidden="1" customWidth="1"/>
    <col min="63" max="63" width="9.28515625" style="4" hidden="1" customWidth="1"/>
    <col min="64" max="64" width="9.28515625" style="1" hidden="1" customWidth="1"/>
    <col min="65" max="65" width="6.7109375" style="2" hidden="1" customWidth="1"/>
    <col min="66" max="66" width="9.28515625" style="10" hidden="1" customWidth="1"/>
    <col min="67" max="67" width="9.28515625" style="11" hidden="1" customWidth="1"/>
    <col min="68" max="68" width="9.28515625" style="10" hidden="1" customWidth="1"/>
    <col min="69" max="69" width="9.28515625" style="11" hidden="1" customWidth="1"/>
    <col min="70" max="70" width="9.28515625" style="1" hidden="1" customWidth="1"/>
    <col min="71" max="71" width="9.28515625" style="2" hidden="1" customWidth="1"/>
    <col min="72" max="72" width="9.28515625" style="10" hidden="1" customWidth="1"/>
    <col min="73" max="73" width="9.28515625" style="11" hidden="1" customWidth="1"/>
    <col min="74" max="74" width="9.28515625" style="19" hidden="1" customWidth="1"/>
    <col min="75" max="75" width="9.28515625" style="4" hidden="1" customWidth="1"/>
    <col min="76" max="76" width="9.28515625" style="3" hidden="1" customWidth="1"/>
    <col min="77" max="77" width="9.28515625" style="4" hidden="1" customWidth="1"/>
    <col min="78" max="78" width="9.28515625" style="3" hidden="1" customWidth="1"/>
    <col min="79" max="79" width="9.28515625" style="4" hidden="1" customWidth="1"/>
    <col min="80" max="80" width="9.28515625" style="10" hidden="1" customWidth="1"/>
    <col min="81" max="81" width="9.28515625" style="4" hidden="1" customWidth="1"/>
    <col min="82" max="82" width="9.28515625" style="10" hidden="1" customWidth="1"/>
    <col min="83" max="83" width="9.28515625" style="11" hidden="1" customWidth="1"/>
    <col min="84" max="84" width="9.28515625" style="17" hidden="1" customWidth="1"/>
    <col min="85" max="85" width="9.28515625" style="11" hidden="1" customWidth="1"/>
    <col min="86" max="86" width="9.28515625" style="17" hidden="1" customWidth="1"/>
    <col min="87" max="87" width="9.28515625" style="16" hidden="1" customWidth="1"/>
    <col min="88" max="90" width="9.28515625" style="1" hidden="1" customWidth="1"/>
    <col min="91" max="91" width="9.28515625" style="278" hidden="1" customWidth="1"/>
    <col min="92" max="92" width="9.28515625" style="21" hidden="1" customWidth="1"/>
    <col min="93" max="93" width="9.28515625" style="22" hidden="1" customWidth="1"/>
    <col min="94" max="95" width="9.28515625" style="1" hidden="1" customWidth="1"/>
    <col min="96" max="96" width="9.28515625" style="4" hidden="1" customWidth="1"/>
    <col min="97" max="97" width="9.7109375" style="4" hidden="1" customWidth="1"/>
    <col min="98" max="16384" width="9.28515625" style="1"/>
  </cols>
  <sheetData>
    <row r="1" spans="1:97" x14ac:dyDescent="0.2">
      <c r="A1" s="422" t="s">
        <v>0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  <c r="AF1" s="422"/>
      <c r="AG1" s="422"/>
      <c r="AH1" s="422"/>
      <c r="AI1" s="422"/>
      <c r="AJ1" s="422"/>
      <c r="AK1" s="422"/>
      <c r="AL1" s="422"/>
      <c r="AM1" s="422"/>
      <c r="AN1" s="1"/>
      <c r="AO1" s="1"/>
      <c r="AQ1" s="1"/>
      <c r="AW1" s="1"/>
      <c r="AY1" s="1"/>
      <c r="AZ1" s="1"/>
      <c r="BA1" s="1"/>
      <c r="BC1" s="1"/>
      <c r="BD1" s="3"/>
      <c r="BE1" s="4"/>
      <c r="BG1" s="256"/>
      <c r="BI1" s="1"/>
      <c r="BJ1" s="1"/>
      <c r="BK1" s="1"/>
      <c r="BM1" s="1"/>
      <c r="BN1" s="1"/>
      <c r="BO1" s="1"/>
      <c r="BP1" s="1"/>
      <c r="BQ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M1" s="1"/>
      <c r="CN1" s="1"/>
      <c r="CO1" s="1"/>
      <c r="CR1" s="1"/>
      <c r="CS1" s="1"/>
    </row>
    <row r="2" spans="1:97" x14ac:dyDescent="0.2">
      <c r="A2" s="422" t="s">
        <v>1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  <c r="AA2" s="422"/>
      <c r="AB2" s="422"/>
      <c r="AC2" s="422"/>
      <c r="AD2" s="422"/>
      <c r="AE2" s="422"/>
      <c r="AF2" s="422"/>
      <c r="AG2" s="422"/>
      <c r="AH2" s="422"/>
      <c r="AI2" s="422"/>
      <c r="AJ2" s="422"/>
      <c r="AK2" s="422"/>
      <c r="AL2" s="422"/>
      <c r="AM2" s="422"/>
      <c r="AN2" s="1"/>
      <c r="AO2" s="1"/>
      <c r="AQ2" s="1"/>
      <c r="AW2" s="1"/>
      <c r="AY2" s="1"/>
      <c r="AZ2" s="1"/>
      <c r="BA2" s="1"/>
      <c r="BC2" s="1"/>
      <c r="BD2" s="3"/>
      <c r="BE2" s="4"/>
      <c r="BG2" s="256"/>
      <c r="BI2" s="1"/>
      <c r="BJ2" s="1"/>
      <c r="BK2" s="1"/>
      <c r="BM2" s="1"/>
      <c r="BN2" s="1"/>
      <c r="BO2" s="1"/>
      <c r="BP2" s="1"/>
      <c r="BQ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M2" s="1"/>
      <c r="CN2" s="1"/>
      <c r="CO2" s="1"/>
      <c r="CR2" s="1"/>
      <c r="CS2" s="1"/>
    </row>
    <row r="3" spans="1:97" x14ac:dyDescent="0.2">
      <c r="A3" s="422" t="s">
        <v>2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  <c r="AA3" s="422"/>
      <c r="AB3" s="422"/>
      <c r="AC3" s="422"/>
      <c r="AD3" s="422"/>
      <c r="AE3" s="422"/>
      <c r="AF3" s="422"/>
      <c r="AG3" s="422"/>
      <c r="AH3" s="422"/>
      <c r="AI3" s="422"/>
      <c r="AJ3" s="422"/>
      <c r="AK3" s="422"/>
      <c r="AL3" s="422"/>
      <c r="AM3" s="422"/>
      <c r="AN3" s="1"/>
      <c r="AO3" s="1"/>
      <c r="AQ3" s="1"/>
      <c r="AW3" s="1"/>
      <c r="AY3" s="1"/>
      <c r="AZ3" s="1"/>
      <c r="BA3" s="1"/>
      <c r="BC3" s="1"/>
      <c r="BD3" s="3"/>
      <c r="BE3" s="4"/>
      <c r="BG3" s="256"/>
      <c r="BI3" s="1"/>
      <c r="BJ3" s="1"/>
      <c r="BK3" s="1"/>
      <c r="BM3" s="1"/>
      <c r="BN3" s="1"/>
      <c r="BO3" s="1"/>
      <c r="BP3" s="1"/>
      <c r="BQ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M3" s="1"/>
      <c r="CN3" s="1"/>
      <c r="CO3" s="1"/>
      <c r="CR3" s="1"/>
      <c r="CS3" s="1"/>
    </row>
    <row r="4" spans="1:97" x14ac:dyDescent="0.2">
      <c r="A4" s="422" t="s">
        <v>3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22"/>
      <c r="U4" s="422"/>
      <c r="V4" s="422"/>
      <c r="W4" s="422"/>
      <c r="X4" s="422"/>
      <c r="Y4" s="422"/>
      <c r="Z4" s="422"/>
      <c r="AA4" s="422"/>
      <c r="AB4" s="422"/>
      <c r="AC4" s="422"/>
      <c r="AD4" s="422"/>
      <c r="AE4" s="422"/>
      <c r="AF4" s="422"/>
      <c r="AG4" s="422"/>
      <c r="AH4" s="422"/>
      <c r="AI4" s="422"/>
      <c r="AJ4" s="422"/>
      <c r="AK4" s="422"/>
      <c r="AL4" s="422"/>
      <c r="AM4" s="422"/>
      <c r="AN4" s="1"/>
      <c r="AO4" s="1"/>
      <c r="AQ4" s="1"/>
      <c r="AW4" s="1"/>
      <c r="AY4" s="1"/>
      <c r="AZ4" s="1"/>
      <c r="BA4" s="1"/>
      <c r="BC4" s="1"/>
      <c r="BD4" s="3"/>
      <c r="BE4" s="4"/>
      <c r="BG4" s="256"/>
      <c r="BI4" s="1"/>
      <c r="BJ4" s="1"/>
      <c r="BK4" s="1"/>
      <c r="BM4" s="1"/>
      <c r="BN4" s="1"/>
      <c r="BO4" s="1"/>
      <c r="BP4" s="1"/>
      <c r="BQ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M4" s="1"/>
      <c r="CN4" s="1"/>
      <c r="CO4" s="1"/>
      <c r="CR4" s="1"/>
      <c r="CS4" s="1"/>
    </row>
    <row r="5" spans="1:97" ht="12.75" customHeight="1" x14ac:dyDescent="0.2">
      <c r="A5" s="423" t="s">
        <v>4</v>
      </c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423"/>
      <c r="P5" s="423"/>
      <c r="Q5" s="423"/>
      <c r="R5" s="423"/>
      <c r="S5" s="423"/>
      <c r="T5" s="423"/>
      <c r="U5" s="423"/>
      <c r="V5" s="423"/>
      <c r="W5" s="423"/>
      <c r="X5" s="423"/>
      <c r="Y5" s="423"/>
      <c r="Z5" s="423"/>
      <c r="AA5" s="423"/>
      <c r="AB5" s="423"/>
      <c r="AC5" s="423"/>
      <c r="AD5" s="423"/>
      <c r="AE5" s="423"/>
      <c r="AF5" s="423"/>
      <c r="AG5" s="423"/>
      <c r="AH5" s="423"/>
      <c r="AI5" s="423"/>
      <c r="AJ5" s="423"/>
      <c r="AK5" s="423"/>
      <c r="AL5" s="423"/>
      <c r="AM5" s="423"/>
      <c r="AN5" s="1"/>
      <c r="AO5" s="1"/>
      <c r="AQ5" s="1"/>
      <c r="AW5" s="1"/>
      <c r="AY5" s="1"/>
      <c r="AZ5" s="1"/>
      <c r="BA5" s="1"/>
      <c r="BC5" s="1"/>
      <c r="BD5" s="3"/>
      <c r="BE5" s="4"/>
      <c r="BG5" s="256"/>
      <c r="BI5" s="1"/>
      <c r="BJ5" s="1"/>
      <c r="BK5" s="1"/>
      <c r="BM5" s="1"/>
      <c r="BN5" s="1"/>
      <c r="BO5" s="1"/>
      <c r="BP5" s="1"/>
      <c r="BQ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M5" s="1"/>
      <c r="CN5" s="1"/>
      <c r="CO5" s="1"/>
      <c r="CR5" s="1"/>
      <c r="CS5" s="1"/>
    </row>
    <row r="6" spans="1:97" s="30" customFormat="1" ht="15" customHeight="1" x14ac:dyDescent="0.2">
      <c r="A6" s="424" t="s">
        <v>5</v>
      </c>
      <c r="B6" s="424"/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24"/>
      <c r="V6" s="424"/>
      <c r="W6" s="424"/>
      <c r="X6" s="424"/>
      <c r="Y6" s="424"/>
      <c r="Z6" s="424"/>
      <c r="AA6" s="424"/>
      <c r="AB6" s="424"/>
      <c r="AC6" s="424"/>
      <c r="AD6" s="424"/>
      <c r="AE6" s="424"/>
      <c r="AF6" s="424"/>
      <c r="AG6" s="424"/>
      <c r="AH6" s="424"/>
      <c r="AI6" s="424"/>
      <c r="AJ6" s="424"/>
      <c r="AK6" s="424"/>
      <c r="AL6" s="424"/>
      <c r="AM6" s="424"/>
      <c r="AN6" s="23"/>
      <c r="AO6" s="24"/>
      <c r="AP6" s="25"/>
      <c r="AQ6" s="24"/>
      <c r="AR6" s="25"/>
      <c r="AS6" s="26"/>
      <c r="AT6" s="25"/>
      <c r="AU6" s="26"/>
      <c r="AV6" s="25"/>
      <c r="AW6" s="27"/>
      <c r="AX6" s="25"/>
      <c r="AY6" s="24"/>
      <c r="AZ6" s="28"/>
      <c r="BA6" s="24"/>
      <c r="BB6" s="25"/>
      <c r="BC6" s="24"/>
      <c r="BD6" s="26"/>
      <c r="BE6" s="29"/>
      <c r="BG6" s="31"/>
      <c r="BI6" s="31"/>
      <c r="BJ6" s="32"/>
      <c r="BK6" s="33"/>
      <c r="BM6" s="31"/>
      <c r="BN6" s="34"/>
      <c r="BO6" s="35"/>
      <c r="BP6" s="34"/>
      <c r="BQ6" s="35"/>
      <c r="BS6" s="31"/>
      <c r="BT6" s="34"/>
      <c r="BU6" s="35"/>
      <c r="BV6" s="36"/>
      <c r="BW6" s="33"/>
      <c r="BX6" s="32"/>
      <c r="BY6" s="33"/>
      <c r="BZ6" s="32"/>
      <c r="CA6" s="33"/>
      <c r="CB6" s="34"/>
      <c r="CC6" s="33"/>
      <c r="CD6" s="34"/>
      <c r="CE6" s="35"/>
      <c r="CF6" s="37"/>
      <c r="CG6" s="35"/>
      <c r="CH6" s="37"/>
      <c r="CI6" s="29"/>
      <c r="CM6" s="257"/>
      <c r="CN6" s="38"/>
      <c r="CO6" s="39"/>
      <c r="CR6" s="33"/>
      <c r="CS6" s="33"/>
    </row>
    <row r="7" spans="1:97" s="30" customFormat="1" ht="15" customHeight="1" x14ac:dyDescent="0.2">
      <c r="A7" s="425" t="s">
        <v>6</v>
      </c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5"/>
      <c r="X7" s="425"/>
      <c r="Y7" s="425"/>
      <c r="Z7" s="425"/>
      <c r="AA7" s="425"/>
      <c r="AB7" s="425"/>
      <c r="AC7" s="425"/>
      <c r="AD7" s="425"/>
      <c r="AE7" s="425"/>
      <c r="AF7" s="425"/>
      <c r="AG7" s="425"/>
      <c r="AH7" s="425"/>
      <c r="AI7" s="425"/>
      <c r="AJ7" s="425"/>
      <c r="AK7" s="425"/>
      <c r="AL7" s="425"/>
      <c r="AM7" s="425"/>
      <c r="AN7" s="28"/>
      <c r="AO7" s="24"/>
      <c r="AP7" s="25"/>
      <c r="AQ7" s="24"/>
      <c r="AR7" s="25"/>
      <c r="AS7" s="26"/>
      <c r="AT7" s="25"/>
      <c r="AU7" s="26"/>
      <c r="AV7" s="25"/>
      <c r="AW7" s="27"/>
      <c r="AX7" s="25"/>
      <c r="AY7" s="24"/>
      <c r="AZ7" s="28"/>
      <c r="BA7" s="24"/>
      <c r="BB7" s="25"/>
      <c r="BC7" s="24"/>
      <c r="BD7" s="26"/>
      <c r="BE7" s="29"/>
      <c r="BG7" s="31"/>
      <c r="BI7" s="31"/>
      <c r="BJ7" s="32"/>
      <c r="BK7" s="33"/>
      <c r="BM7" s="31"/>
      <c r="BN7" s="34">
        <f>BF14+BH14+BJ14+BL14+BN14+BP14+BR14+BT14+BV14+BX14+BZ14+CB14</f>
        <v>856</v>
      </c>
      <c r="BO7" s="35">
        <f>CC14+CA14+BY14+BW14+BU14+BS14+BQ14+BO14+BM14+BK14+BI14+BG14</f>
        <v>120</v>
      </c>
      <c r="BP7" s="34"/>
      <c r="BQ7" s="35"/>
      <c r="BS7" s="31"/>
      <c r="BT7" s="34"/>
      <c r="BU7" s="35"/>
      <c r="BV7" s="36"/>
      <c r="BW7" s="33"/>
      <c r="BX7" s="32"/>
      <c r="BY7" s="33"/>
      <c r="BZ7" s="32"/>
      <c r="CA7" s="33"/>
      <c r="CB7" s="34"/>
      <c r="CC7" s="33"/>
      <c r="CD7" s="34"/>
      <c r="CE7" s="35"/>
      <c r="CF7" s="37"/>
      <c r="CG7" s="35"/>
      <c r="CH7" s="37"/>
      <c r="CI7" s="29"/>
      <c r="CM7" s="257"/>
      <c r="CN7" s="38"/>
      <c r="CO7" s="39"/>
      <c r="CR7" s="33"/>
      <c r="CS7" s="33"/>
    </row>
    <row r="8" spans="1:97" s="30" customFormat="1" ht="15" customHeight="1" x14ac:dyDescent="0.2">
      <c r="A8" s="390" t="s">
        <v>7</v>
      </c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390"/>
      <c r="U8" s="390"/>
      <c r="V8" s="390"/>
      <c r="W8" s="390"/>
      <c r="X8" s="390"/>
      <c r="Y8" s="390"/>
      <c r="Z8" s="390"/>
      <c r="AA8" s="390"/>
      <c r="AB8" s="390"/>
      <c r="AC8" s="390"/>
      <c r="AD8" s="390"/>
      <c r="AE8" s="390"/>
      <c r="AF8" s="390"/>
      <c r="AG8" s="390"/>
      <c r="AH8" s="390"/>
      <c r="AI8" s="390"/>
      <c r="AJ8" s="390"/>
      <c r="AK8" s="390"/>
      <c r="AL8" s="390"/>
      <c r="AM8" s="390"/>
      <c r="AN8" s="23"/>
      <c r="AO8" s="40"/>
      <c r="AQ8" s="24"/>
      <c r="AR8" s="25"/>
      <c r="AS8" s="26"/>
      <c r="AT8" s="25"/>
      <c r="AU8" s="26"/>
      <c r="AW8" s="41"/>
      <c r="AY8" s="42"/>
      <c r="AZ8" s="23"/>
      <c r="BA8" s="42"/>
      <c r="BC8" s="42"/>
      <c r="BD8" s="31"/>
      <c r="BE8" s="29"/>
      <c r="BG8" s="31"/>
      <c r="BI8" s="31"/>
      <c r="BJ8" s="32"/>
      <c r="BK8" s="33"/>
      <c r="BM8" s="31"/>
      <c r="BN8" s="34"/>
      <c r="BO8" s="35"/>
      <c r="BP8" s="34"/>
      <c r="BQ8" s="35"/>
      <c r="BS8" s="31"/>
      <c r="BT8" s="34"/>
      <c r="BU8" s="35"/>
      <c r="BV8" s="36"/>
      <c r="BW8" s="33"/>
      <c r="BX8" s="32"/>
      <c r="BY8" s="33"/>
      <c r="BZ8" s="32"/>
      <c r="CA8" s="33"/>
      <c r="CB8" s="34"/>
      <c r="CC8" s="33"/>
      <c r="CD8" s="34"/>
      <c r="CE8" s="35"/>
      <c r="CF8" s="37"/>
      <c r="CG8" s="35"/>
      <c r="CH8" s="37"/>
      <c r="CI8" s="29"/>
      <c r="CM8" s="257"/>
      <c r="CN8" s="38"/>
      <c r="CO8" s="39"/>
      <c r="CR8" s="33"/>
      <c r="CS8" s="33"/>
    </row>
    <row r="9" spans="1:97" s="30" customFormat="1" ht="15" customHeight="1" x14ac:dyDescent="0.2">
      <c r="A9" s="390" t="s">
        <v>159</v>
      </c>
      <c r="B9" s="390"/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390"/>
      <c r="N9" s="390"/>
      <c r="O9" s="390"/>
      <c r="P9" s="390"/>
      <c r="Q9" s="390"/>
      <c r="R9" s="390"/>
      <c r="S9" s="390"/>
      <c r="T9" s="390"/>
      <c r="U9" s="390"/>
      <c r="V9" s="390"/>
      <c r="W9" s="390"/>
      <c r="X9" s="390"/>
      <c r="Y9" s="390"/>
      <c r="Z9" s="390"/>
      <c r="AA9" s="390"/>
      <c r="AB9" s="390"/>
      <c r="AC9" s="390"/>
      <c r="AD9" s="390"/>
      <c r="AE9" s="390"/>
      <c r="AF9" s="390"/>
      <c r="AG9" s="390"/>
      <c r="AH9" s="390"/>
      <c r="AI9" s="390"/>
      <c r="AJ9" s="390"/>
      <c r="AK9" s="390"/>
      <c r="AL9" s="390"/>
      <c r="AM9" s="390"/>
      <c r="AN9" s="386" t="s">
        <v>9</v>
      </c>
      <c r="AO9" s="386"/>
      <c r="AP9" s="386"/>
      <c r="AQ9" s="386"/>
      <c r="AR9" s="386"/>
      <c r="AS9" s="386"/>
      <c r="AT9" s="386"/>
      <c r="AU9" s="386"/>
      <c r="AV9" s="386"/>
      <c r="AW9" s="386"/>
      <c r="AX9" s="386"/>
      <c r="AY9" s="386"/>
      <c r="AZ9" s="386"/>
      <c r="BA9" s="386"/>
      <c r="BB9" s="386"/>
      <c r="BC9" s="386"/>
      <c r="BD9" s="386"/>
      <c r="BE9" s="386"/>
      <c r="BF9" s="387" t="s">
        <v>10</v>
      </c>
      <c r="BG9" s="388"/>
      <c r="BH9" s="388"/>
      <c r="BI9" s="388"/>
      <c r="BJ9" s="388"/>
      <c r="BK9" s="388"/>
      <c r="BL9" s="388"/>
      <c r="BM9" s="388"/>
      <c r="BN9" s="388"/>
      <c r="BO9" s="388"/>
      <c r="BP9" s="388"/>
      <c r="BQ9" s="388"/>
      <c r="BR9" s="388"/>
      <c r="BS9" s="388"/>
      <c r="BT9" s="388"/>
      <c r="BU9" s="388"/>
      <c r="BV9" s="388"/>
      <c r="BW9" s="388"/>
      <c r="BX9" s="388"/>
      <c r="BY9" s="388"/>
      <c r="BZ9" s="388"/>
      <c r="CA9" s="388"/>
      <c r="CB9" s="388"/>
      <c r="CC9" s="389"/>
      <c r="CD9" s="34"/>
      <c r="CE9" s="35"/>
      <c r="CF9" s="37"/>
      <c r="CG9" s="35"/>
      <c r="CH9" s="37"/>
      <c r="CI9" s="29"/>
      <c r="CK9" s="43"/>
      <c r="CM9" s="257"/>
      <c r="CN9" s="38"/>
      <c r="CO9" s="39"/>
      <c r="CR9" s="33"/>
      <c r="CS9" s="33"/>
    </row>
    <row r="10" spans="1:97" s="30" customFormat="1" ht="15" customHeight="1" x14ac:dyDescent="0.2">
      <c r="A10" s="390" t="s">
        <v>11</v>
      </c>
      <c r="B10" s="390"/>
      <c r="C10" s="390"/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0"/>
      <c r="Y10" s="390"/>
      <c r="Z10" s="390"/>
      <c r="AA10" s="390"/>
      <c r="AB10" s="390"/>
      <c r="AC10" s="390"/>
      <c r="AD10" s="390"/>
      <c r="AE10" s="390"/>
      <c r="AF10" s="390"/>
      <c r="AG10" s="390"/>
      <c r="AH10" s="390"/>
      <c r="AI10" s="390"/>
      <c r="AJ10" s="390"/>
      <c r="AK10" s="390"/>
      <c r="AL10" s="390"/>
      <c r="AM10" s="390"/>
      <c r="AN10" s="391" t="s">
        <v>12</v>
      </c>
      <c r="AO10" s="392"/>
      <c r="AP10" s="426" t="s">
        <v>13</v>
      </c>
      <c r="AQ10" s="427"/>
      <c r="AR10" s="427"/>
      <c r="AS10" s="427"/>
      <c r="AT10" s="427"/>
      <c r="AU10" s="428"/>
      <c r="AV10" s="355" t="s">
        <v>14</v>
      </c>
      <c r="AW10" s="355"/>
      <c r="AX10" s="355"/>
      <c r="AY10" s="355"/>
      <c r="AZ10" s="397" t="s">
        <v>15</v>
      </c>
      <c r="BA10" s="397"/>
      <c r="BB10" s="397"/>
      <c r="BC10" s="397"/>
      <c r="BD10" s="398" t="s">
        <v>16</v>
      </c>
      <c r="BE10" s="399"/>
      <c r="BF10" s="404" t="s">
        <v>17</v>
      </c>
      <c r="BG10" s="405"/>
      <c r="BH10" s="406" t="s">
        <v>18</v>
      </c>
      <c r="BI10" s="407"/>
      <c r="BJ10" s="407"/>
      <c r="BK10" s="407"/>
      <c r="BL10" s="407"/>
      <c r="BM10" s="408"/>
      <c r="BN10" s="409" t="s">
        <v>19</v>
      </c>
      <c r="BO10" s="410"/>
      <c r="BP10" s="410"/>
      <c r="BQ10" s="410"/>
      <c r="BR10" s="410"/>
      <c r="BS10" s="411"/>
      <c r="BT10" s="409" t="s">
        <v>20</v>
      </c>
      <c r="BU10" s="410"/>
      <c r="BV10" s="410"/>
      <c r="BW10" s="410"/>
      <c r="BX10" s="410"/>
      <c r="BY10" s="410"/>
      <c r="BZ10" s="410"/>
      <c r="CA10" s="411"/>
      <c r="CB10" s="412" t="s">
        <v>21</v>
      </c>
      <c r="CC10" s="413"/>
      <c r="CD10" s="358" t="s">
        <v>22</v>
      </c>
      <c r="CE10" s="361" t="s">
        <v>23</v>
      </c>
      <c r="CF10" s="361"/>
      <c r="CG10" s="361"/>
      <c r="CH10" s="361"/>
      <c r="CI10" s="361"/>
      <c r="CM10" s="362" t="s">
        <v>24</v>
      </c>
      <c r="CN10" s="362"/>
      <c r="CO10" s="362"/>
      <c r="CP10" s="363" t="s">
        <v>25</v>
      </c>
      <c r="CQ10" s="363"/>
      <c r="CR10" s="363"/>
      <c r="CS10" s="363"/>
    </row>
    <row r="11" spans="1:97" s="30" customFormat="1" ht="15" customHeight="1" x14ac:dyDescent="0.2">
      <c r="A11" s="251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393"/>
      <c r="AO11" s="394"/>
      <c r="AP11" s="258"/>
      <c r="AQ11" s="258"/>
      <c r="AR11" s="258"/>
      <c r="AS11" s="258"/>
      <c r="AT11" s="258"/>
      <c r="AU11" s="258"/>
      <c r="AV11" s="47"/>
      <c r="AW11" s="47"/>
      <c r="AX11" s="45"/>
      <c r="AY11" s="45"/>
      <c r="AZ11" s="46"/>
      <c r="BA11" s="46"/>
      <c r="BB11" s="127"/>
      <c r="BC11" s="44"/>
      <c r="BD11" s="400"/>
      <c r="BE11" s="401"/>
      <c r="BF11" s="259"/>
      <c r="BG11" s="260"/>
      <c r="BH11" s="261"/>
      <c r="BI11" s="262"/>
      <c r="BJ11" s="262"/>
      <c r="BK11" s="262"/>
      <c r="BL11" s="262"/>
      <c r="BM11" s="263"/>
      <c r="BN11" s="252"/>
      <c r="BO11" s="264"/>
      <c r="BP11" s="264"/>
      <c r="BQ11" s="264"/>
      <c r="BR11" s="264"/>
      <c r="BS11" s="253"/>
      <c r="BT11" s="252"/>
      <c r="BU11" s="264"/>
      <c r="BV11" s="264"/>
      <c r="BW11" s="264"/>
      <c r="BX11" s="264"/>
      <c r="BY11" s="264"/>
      <c r="BZ11" s="264"/>
      <c r="CA11" s="253"/>
      <c r="CB11" s="414"/>
      <c r="CC11" s="415"/>
      <c r="CD11" s="359"/>
      <c r="CE11" s="128"/>
      <c r="CF11" s="128"/>
      <c r="CG11" s="128"/>
      <c r="CH11" s="128"/>
      <c r="CI11" s="128"/>
      <c r="CM11" s="362"/>
      <c r="CN11" s="362"/>
      <c r="CO11" s="362"/>
      <c r="CP11" s="363"/>
      <c r="CQ11" s="363"/>
      <c r="CR11" s="363"/>
      <c r="CS11" s="363"/>
    </row>
    <row r="12" spans="1:97" s="23" customFormat="1" ht="15" customHeight="1" x14ac:dyDescent="0.2">
      <c r="A12" s="341" t="s">
        <v>26</v>
      </c>
      <c r="B12" s="341" t="s">
        <v>27</v>
      </c>
      <c r="C12" s="419" t="s">
        <v>28</v>
      </c>
      <c r="D12" s="312" t="s">
        <v>29</v>
      </c>
      <c r="E12" s="312"/>
      <c r="F12" s="312"/>
      <c r="G12" s="312"/>
      <c r="H12" s="312"/>
      <c r="I12" s="312"/>
      <c r="J12" s="312"/>
      <c r="K12" s="312"/>
      <c r="L12" s="312"/>
      <c r="M12" s="312"/>
      <c r="N12" s="312" t="s">
        <v>30</v>
      </c>
      <c r="O12" s="312"/>
      <c r="P12" s="312"/>
      <c r="Q12" s="312"/>
      <c r="R12" s="312"/>
      <c r="S12" s="312"/>
      <c r="T12" s="312"/>
      <c r="U12" s="312"/>
      <c r="V12" s="312"/>
      <c r="W12" s="312"/>
      <c r="X12" s="312" t="s">
        <v>31</v>
      </c>
      <c r="Y12" s="312"/>
      <c r="Z12" s="312"/>
      <c r="AA12" s="312"/>
      <c r="AB12" s="312"/>
      <c r="AC12" s="312"/>
      <c r="AD12" s="312"/>
      <c r="AE12" s="312"/>
      <c r="AF12" s="312"/>
      <c r="AG12" s="312"/>
      <c r="AH12" s="356" t="s">
        <v>32</v>
      </c>
      <c r="AI12" s="341" t="s">
        <v>33</v>
      </c>
      <c r="AJ12" s="341"/>
      <c r="AK12" s="341"/>
      <c r="AL12" s="341"/>
      <c r="AM12" s="352" t="s">
        <v>34</v>
      </c>
      <c r="AN12" s="395"/>
      <c r="AO12" s="396"/>
      <c r="AP12" s="366"/>
      <c r="AQ12" s="367"/>
      <c r="AR12" s="369"/>
      <c r="AS12" s="367"/>
      <c r="AT12" s="369"/>
      <c r="AU12" s="370"/>
      <c r="AV12" s="353" t="s">
        <v>35</v>
      </c>
      <c r="AW12" s="354"/>
      <c r="AX12" s="355" t="s">
        <v>36</v>
      </c>
      <c r="AY12" s="355"/>
      <c r="AZ12" s="355" t="s">
        <v>37</v>
      </c>
      <c r="BA12" s="355"/>
      <c r="BB12" s="375" t="s">
        <v>38</v>
      </c>
      <c r="BC12" s="376"/>
      <c r="BD12" s="400"/>
      <c r="BE12" s="401"/>
      <c r="BF12" s="373"/>
      <c r="BG12" s="374"/>
      <c r="BH12" s="335"/>
      <c r="BI12" s="336"/>
      <c r="BJ12" s="335"/>
      <c r="BK12" s="336"/>
      <c r="BL12" s="335"/>
      <c r="BM12" s="336"/>
      <c r="BN12" s="335"/>
      <c r="BO12" s="336"/>
      <c r="BP12" s="335"/>
      <c r="BQ12" s="336"/>
      <c r="BR12" s="335"/>
      <c r="BS12" s="336"/>
      <c r="BT12" s="335"/>
      <c r="BU12" s="336"/>
      <c r="BV12" s="335"/>
      <c r="BW12" s="336"/>
      <c r="BX12" s="335"/>
      <c r="BY12" s="336"/>
      <c r="BZ12" s="335"/>
      <c r="CA12" s="336"/>
      <c r="CB12" s="416"/>
      <c r="CC12" s="417"/>
      <c r="CD12" s="360"/>
      <c r="CE12" s="378" t="s">
        <v>39</v>
      </c>
      <c r="CF12" s="380" t="s">
        <v>40</v>
      </c>
      <c r="CG12" s="378" t="s">
        <v>41</v>
      </c>
      <c r="CH12" s="380" t="s">
        <v>40</v>
      </c>
      <c r="CI12" s="382" t="s">
        <v>42</v>
      </c>
      <c r="CJ12" s="384" t="s">
        <v>16</v>
      </c>
      <c r="CK12" s="362"/>
      <c r="CL12" s="385"/>
      <c r="CM12" s="362"/>
      <c r="CN12" s="362"/>
      <c r="CO12" s="362"/>
      <c r="CP12" s="363"/>
      <c r="CQ12" s="363"/>
      <c r="CR12" s="363"/>
      <c r="CS12" s="363"/>
    </row>
    <row r="13" spans="1:97" s="23" customFormat="1" ht="15" customHeight="1" x14ac:dyDescent="0.2">
      <c r="A13" s="341"/>
      <c r="B13" s="341"/>
      <c r="C13" s="420"/>
      <c r="D13" s="418" t="s">
        <v>43</v>
      </c>
      <c r="E13" s="418"/>
      <c r="F13" s="418"/>
      <c r="G13" s="418"/>
      <c r="H13" s="352" t="s">
        <v>34</v>
      </c>
      <c r="I13" s="418" t="s">
        <v>44</v>
      </c>
      <c r="J13" s="418"/>
      <c r="K13" s="418"/>
      <c r="L13" s="418"/>
      <c r="M13" s="352" t="s">
        <v>34</v>
      </c>
      <c r="N13" s="351" t="s">
        <v>45</v>
      </c>
      <c r="O13" s="351"/>
      <c r="P13" s="351"/>
      <c r="Q13" s="351"/>
      <c r="R13" s="352" t="s">
        <v>34</v>
      </c>
      <c r="S13" s="351" t="s">
        <v>46</v>
      </c>
      <c r="T13" s="351"/>
      <c r="U13" s="351"/>
      <c r="V13" s="351"/>
      <c r="W13" s="352" t="s">
        <v>34</v>
      </c>
      <c r="X13" s="357" t="s">
        <v>47</v>
      </c>
      <c r="Y13" s="357"/>
      <c r="Z13" s="357"/>
      <c r="AA13" s="357"/>
      <c r="AB13" s="352" t="s">
        <v>34</v>
      </c>
      <c r="AC13" s="357" t="s">
        <v>48</v>
      </c>
      <c r="AD13" s="357"/>
      <c r="AE13" s="357"/>
      <c r="AF13" s="357"/>
      <c r="AG13" s="352" t="s">
        <v>34</v>
      </c>
      <c r="AH13" s="356"/>
      <c r="AI13" s="341"/>
      <c r="AJ13" s="341"/>
      <c r="AK13" s="341"/>
      <c r="AL13" s="341"/>
      <c r="AM13" s="352"/>
      <c r="AN13" s="48" t="s">
        <v>49</v>
      </c>
      <c r="AO13" s="51" t="s">
        <v>49</v>
      </c>
      <c r="AP13" s="48">
        <v>90</v>
      </c>
      <c r="AQ13" s="51"/>
      <c r="AR13" s="48">
        <v>90</v>
      </c>
      <c r="AS13" s="51"/>
      <c r="AT13" s="48">
        <v>30</v>
      </c>
      <c r="AU13" s="51"/>
      <c r="AV13" s="343" t="s">
        <v>50</v>
      </c>
      <c r="AW13" s="344"/>
      <c r="AX13" s="344"/>
      <c r="AY13" s="344"/>
      <c r="AZ13" s="45" t="s">
        <v>51</v>
      </c>
      <c r="BA13" s="57"/>
      <c r="BB13" s="45" t="s">
        <v>52</v>
      </c>
      <c r="BC13" s="58"/>
      <c r="BD13" s="402"/>
      <c r="BE13" s="403"/>
      <c r="BF13" s="53">
        <v>90</v>
      </c>
      <c r="BG13" s="54">
        <v>12</v>
      </c>
      <c r="BH13" s="53">
        <v>90</v>
      </c>
      <c r="BI13" s="54">
        <v>12</v>
      </c>
      <c r="BJ13" s="53">
        <v>90</v>
      </c>
      <c r="BK13" s="54">
        <v>12</v>
      </c>
      <c r="BL13" s="53">
        <v>30</v>
      </c>
      <c r="BM13" s="54">
        <v>3</v>
      </c>
      <c r="BN13" s="53">
        <v>800</v>
      </c>
      <c r="BO13" s="54">
        <v>50</v>
      </c>
      <c r="BP13" s="53">
        <v>240</v>
      </c>
      <c r="BQ13" s="54">
        <v>30</v>
      </c>
      <c r="BR13" s="53">
        <v>120</v>
      </c>
      <c r="BS13" s="55">
        <v>4</v>
      </c>
      <c r="BT13" s="59">
        <v>15</v>
      </c>
      <c r="BU13" s="55">
        <v>1</v>
      </c>
      <c r="BV13" s="60">
        <v>30</v>
      </c>
      <c r="BW13" s="55">
        <v>2</v>
      </c>
      <c r="BX13" s="59">
        <v>15</v>
      </c>
      <c r="BY13" s="54">
        <v>1</v>
      </c>
      <c r="BZ13" s="61">
        <v>30</v>
      </c>
      <c r="CA13" s="54">
        <v>2</v>
      </c>
      <c r="CB13" s="61">
        <v>120</v>
      </c>
      <c r="CC13" s="54">
        <v>13</v>
      </c>
      <c r="CD13" s="134"/>
      <c r="CE13" s="379"/>
      <c r="CF13" s="381"/>
      <c r="CG13" s="379"/>
      <c r="CH13" s="381"/>
      <c r="CI13" s="383"/>
      <c r="CJ13" s="384"/>
      <c r="CK13" s="362"/>
      <c r="CL13" s="385"/>
      <c r="CM13" s="362"/>
      <c r="CN13" s="362"/>
      <c r="CO13" s="362"/>
      <c r="CP13" s="343" t="s">
        <v>53</v>
      </c>
      <c r="CQ13" s="377"/>
      <c r="CR13" s="343" t="s">
        <v>54</v>
      </c>
      <c r="CS13" s="377"/>
    </row>
    <row r="14" spans="1:97" s="23" customFormat="1" ht="15" customHeight="1" x14ac:dyDescent="0.2">
      <c r="A14" s="341"/>
      <c r="B14" s="341"/>
      <c r="C14" s="421"/>
      <c r="D14" s="131" t="s">
        <v>55</v>
      </c>
      <c r="E14" s="131" t="s">
        <v>56</v>
      </c>
      <c r="F14" s="131" t="s">
        <v>57</v>
      </c>
      <c r="G14" s="131" t="s">
        <v>58</v>
      </c>
      <c r="H14" s="352"/>
      <c r="I14" s="131" t="s">
        <v>55</v>
      </c>
      <c r="J14" s="131" t="s">
        <v>56</v>
      </c>
      <c r="K14" s="131" t="s">
        <v>57</v>
      </c>
      <c r="L14" s="131" t="s">
        <v>58</v>
      </c>
      <c r="M14" s="352"/>
      <c r="N14" s="132" t="s">
        <v>55</v>
      </c>
      <c r="O14" s="132" t="s">
        <v>56</v>
      </c>
      <c r="P14" s="132" t="s">
        <v>57</v>
      </c>
      <c r="Q14" s="132" t="s">
        <v>58</v>
      </c>
      <c r="R14" s="352"/>
      <c r="S14" s="132" t="s">
        <v>55</v>
      </c>
      <c r="T14" s="132" t="s">
        <v>56</v>
      </c>
      <c r="U14" s="132" t="s">
        <v>57</v>
      </c>
      <c r="V14" s="132" t="s">
        <v>58</v>
      </c>
      <c r="W14" s="352"/>
      <c r="X14" s="133" t="s">
        <v>55</v>
      </c>
      <c r="Y14" s="133" t="s">
        <v>56</v>
      </c>
      <c r="Z14" s="133" t="s">
        <v>57</v>
      </c>
      <c r="AA14" s="133" t="s">
        <v>58</v>
      </c>
      <c r="AB14" s="352"/>
      <c r="AC14" s="133" t="s">
        <v>55</v>
      </c>
      <c r="AD14" s="133" t="s">
        <v>56</v>
      </c>
      <c r="AE14" s="133" t="s">
        <v>57</v>
      </c>
      <c r="AF14" s="133" t="s">
        <v>58</v>
      </c>
      <c r="AG14" s="352"/>
      <c r="AH14" s="356"/>
      <c r="AI14" s="48" t="s">
        <v>59</v>
      </c>
      <c r="AJ14" s="48" t="s">
        <v>60</v>
      </c>
      <c r="AK14" s="48" t="s">
        <v>57</v>
      </c>
      <c r="AL14" s="48" t="s">
        <v>58</v>
      </c>
      <c r="AM14" s="352"/>
      <c r="AN14" s="56">
        <f t="shared" ref="AN14:BC14" si="0">AN15+AN45+AN71</f>
        <v>40</v>
      </c>
      <c r="AO14" s="62">
        <f t="shared" si="0"/>
        <v>7</v>
      </c>
      <c r="AP14" s="56">
        <f t="shared" si="0"/>
        <v>80</v>
      </c>
      <c r="AQ14" s="62">
        <f t="shared" si="0"/>
        <v>11</v>
      </c>
      <c r="AR14" s="56">
        <f t="shared" si="0"/>
        <v>88</v>
      </c>
      <c r="AS14" s="62">
        <f t="shared" si="0"/>
        <v>13</v>
      </c>
      <c r="AT14" s="56">
        <f t="shared" si="0"/>
        <v>30</v>
      </c>
      <c r="AU14" s="62">
        <f t="shared" si="0"/>
        <v>3</v>
      </c>
      <c r="AV14" s="56">
        <f t="shared" si="0"/>
        <v>48</v>
      </c>
      <c r="AW14" s="63">
        <f t="shared" si="0"/>
        <v>7</v>
      </c>
      <c r="AX14" s="56">
        <f t="shared" si="0"/>
        <v>8</v>
      </c>
      <c r="AY14" s="62">
        <f t="shared" si="0"/>
        <v>1</v>
      </c>
      <c r="AZ14" s="56">
        <f t="shared" si="0"/>
        <v>150</v>
      </c>
      <c r="BA14" s="62">
        <f t="shared" si="0"/>
        <v>22</v>
      </c>
      <c r="BB14" s="56">
        <f t="shared" si="0"/>
        <v>90</v>
      </c>
      <c r="BC14" s="51">
        <f t="shared" si="0"/>
        <v>5</v>
      </c>
      <c r="BD14" s="135" t="s">
        <v>61</v>
      </c>
      <c r="BE14" s="136" t="s">
        <v>62</v>
      </c>
      <c r="BF14" s="64">
        <f t="shared" ref="BF14:CC14" si="1">BF15+BF45+BF71</f>
        <v>72</v>
      </c>
      <c r="BG14" s="65">
        <f t="shared" si="1"/>
        <v>12</v>
      </c>
      <c r="BH14" s="64">
        <f t="shared" si="1"/>
        <v>80</v>
      </c>
      <c r="BI14" s="65">
        <f t="shared" si="1"/>
        <v>11</v>
      </c>
      <c r="BJ14" s="64">
        <f t="shared" si="1"/>
        <v>112</v>
      </c>
      <c r="BK14" s="65">
        <f t="shared" si="1"/>
        <v>16</v>
      </c>
      <c r="BL14" s="64">
        <f t="shared" si="1"/>
        <v>0</v>
      </c>
      <c r="BM14" s="65">
        <f t="shared" si="1"/>
        <v>0</v>
      </c>
      <c r="BN14" s="64">
        <f t="shared" si="1"/>
        <v>400</v>
      </c>
      <c r="BO14" s="65">
        <f t="shared" si="1"/>
        <v>46</v>
      </c>
      <c r="BP14" s="64">
        <f t="shared" si="1"/>
        <v>88</v>
      </c>
      <c r="BQ14" s="65">
        <f t="shared" si="1"/>
        <v>12</v>
      </c>
      <c r="BR14" s="64">
        <f t="shared" si="1"/>
        <v>0</v>
      </c>
      <c r="BS14" s="65">
        <f t="shared" si="1"/>
        <v>0</v>
      </c>
      <c r="BT14" s="64">
        <f t="shared" si="1"/>
        <v>8</v>
      </c>
      <c r="BU14" s="65">
        <f t="shared" si="1"/>
        <v>1</v>
      </c>
      <c r="BV14" s="64">
        <f t="shared" si="1"/>
        <v>24</v>
      </c>
      <c r="BW14" s="65">
        <f t="shared" si="1"/>
        <v>3</v>
      </c>
      <c r="BX14" s="66">
        <f t="shared" si="1"/>
        <v>8</v>
      </c>
      <c r="BY14" s="65">
        <f t="shared" si="1"/>
        <v>1</v>
      </c>
      <c r="BZ14" s="64">
        <f t="shared" si="1"/>
        <v>16</v>
      </c>
      <c r="CA14" s="65">
        <f t="shared" si="1"/>
        <v>2</v>
      </c>
      <c r="CB14" s="64">
        <f t="shared" si="1"/>
        <v>48</v>
      </c>
      <c r="CC14" s="65">
        <f t="shared" si="1"/>
        <v>16</v>
      </c>
      <c r="CD14" s="137">
        <f>CD71+CD45+CD15</f>
        <v>148</v>
      </c>
      <c r="CE14" s="67">
        <f>AH78/25</f>
        <v>52.32</v>
      </c>
      <c r="CF14" s="68">
        <f>CE14*100/180</f>
        <v>29.066666666666666</v>
      </c>
      <c r="CG14" s="29">
        <f>CD14/25</f>
        <v>5.92</v>
      </c>
      <c r="CH14" s="37">
        <f>CG14*100/180</f>
        <v>3.2888888888888888</v>
      </c>
      <c r="CI14" s="29">
        <f>CF14+CH14</f>
        <v>32.355555555555554</v>
      </c>
      <c r="CJ14" s="138" t="s">
        <v>63</v>
      </c>
      <c r="CK14" s="139" t="s">
        <v>34</v>
      </c>
      <c r="CL14" s="139" t="s">
        <v>64</v>
      </c>
      <c r="CM14" s="138" t="s">
        <v>63</v>
      </c>
      <c r="CN14" s="140" t="s">
        <v>34</v>
      </c>
      <c r="CO14" s="141" t="s">
        <v>64</v>
      </c>
      <c r="CP14" s="51" t="s">
        <v>34</v>
      </c>
      <c r="CQ14" s="51" t="s">
        <v>64</v>
      </c>
      <c r="CR14" s="51" t="s">
        <v>34</v>
      </c>
      <c r="CS14" s="51" t="s">
        <v>40</v>
      </c>
    </row>
    <row r="15" spans="1:97" s="118" customFormat="1" ht="18" customHeight="1" x14ac:dyDescent="0.2">
      <c r="A15" s="337" t="s">
        <v>65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337"/>
      <c r="Y15" s="337"/>
      <c r="Z15" s="337"/>
      <c r="AA15" s="337"/>
      <c r="AB15" s="337"/>
      <c r="AC15" s="337"/>
      <c r="AD15" s="337"/>
      <c r="AE15" s="337"/>
      <c r="AF15" s="337"/>
      <c r="AG15" s="337"/>
      <c r="AH15" s="70">
        <f t="shared" ref="AH15:CH15" si="2">SUM(AH16:AH17,AH19:AH21,AH23:AH29,AH31:AH44)</f>
        <v>570</v>
      </c>
      <c r="AI15" s="70">
        <f t="shared" si="2"/>
        <v>196</v>
      </c>
      <c r="AJ15" s="70">
        <f t="shared" si="2"/>
        <v>312</v>
      </c>
      <c r="AK15" s="70">
        <f t="shared" si="2"/>
        <v>32</v>
      </c>
      <c r="AL15" s="70">
        <f t="shared" si="2"/>
        <v>30</v>
      </c>
      <c r="AM15" s="69">
        <f t="shared" si="2"/>
        <v>80</v>
      </c>
      <c r="AN15" s="70">
        <f t="shared" si="2"/>
        <v>0</v>
      </c>
      <c r="AO15" s="71">
        <f t="shared" si="2"/>
        <v>0</v>
      </c>
      <c r="AP15" s="70">
        <f t="shared" si="2"/>
        <v>80</v>
      </c>
      <c r="AQ15" s="71">
        <f t="shared" si="2"/>
        <v>11</v>
      </c>
      <c r="AR15" s="70">
        <f t="shared" si="2"/>
        <v>88</v>
      </c>
      <c r="AS15" s="71">
        <f t="shared" si="2"/>
        <v>13</v>
      </c>
      <c r="AT15" s="70">
        <f t="shared" si="2"/>
        <v>30</v>
      </c>
      <c r="AU15" s="71">
        <f t="shared" si="2"/>
        <v>3</v>
      </c>
      <c r="AV15" s="70">
        <f t="shared" si="2"/>
        <v>48</v>
      </c>
      <c r="AW15" s="72">
        <f t="shared" si="2"/>
        <v>7</v>
      </c>
      <c r="AX15" s="70">
        <f t="shared" si="2"/>
        <v>8</v>
      </c>
      <c r="AY15" s="71">
        <f t="shared" si="2"/>
        <v>1</v>
      </c>
      <c r="AZ15" s="69">
        <f t="shared" si="2"/>
        <v>0</v>
      </c>
      <c r="BA15" s="71">
        <f t="shared" si="2"/>
        <v>0</v>
      </c>
      <c r="BB15" s="69">
        <f t="shared" si="2"/>
        <v>0</v>
      </c>
      <c r="BC15" s="71">
        <f t="shared" si="2"/>
        <v>0</v>
      </c>
      <c r="BD15" s="71">
        <f t="shared" si="2"/>
        <v>24</v>
      </c>
      <c r="BE15" s="73">
        <f t="shared" si="2"/>
        <v>13.333333333333332</v>
      </c>
      <c r="BF15" s="70">
        <f t="shared" si="2"/>
        <v>72</v>
      </c>
      <c r="BG15" s="71">
        <f t="shared" si="2"/>
        <v>12</v>
      </c>
      <c r="BH15" s="70">
        <f t="shared" si="2"/>
        <v>80</v>
      </c>
      <c r="BI15" s="71">
        <f t="shared" si="2"/>
        <v>11</v>
      </c>
      <c r="BJ15" s="70">
        <f t="shared" si="2"/>
        <v>112</v>
      </c>
      <c r="BK15" s="71">
        <f t="shared" si="2"/>
        <v>16</v>
      </c>
      <c r="BL15" s="70">
        <f t="shared" si="2"/>
        <v>0</v>
      </c>
      <c r="BM15" s="71">
        <f t="shared" si="2"/>
        <v>0</v>
      </c>
      <c r="BN15" s="70">
        <f t="shared" si="2"/>
        <v>88</v>
      </c>
      <c r="BO15" s="71">
        <f t="shared" si="2"/>
        <v>15</v>
      </c>
      <c r="BP15" s="70">
        <f t="shared" si="2"/>
        <v>48</v>
      </c>
      <c r="BQ15" s="71">
        <f t="shared" si="2"/>
        <v>6</v>
      </c>
      <c r="BR15" s="70">
        <f t="shared" si="2"/>
        <v>0</v>
      </c>
      <c r="BS15" s="71">
        <f t="shared" si="2"/>
        <v>0</v>
      </c>
      <c r="BT15" s="70">
        <f t="shared" si="2"/>
        <v>8</v>
      </c>
      <c r="BU15" s="71">
        <f t="shared" si="2"/>
        <v>1</v>
      </c>
      <c r="BV15" s="74">
        <f t="shared" si="2"/>
        <v>24</v>
      </c>
      <c r="BW15" s="71">
        <f t="shared" si="2"/>
        <v>3</v>
      </c>
      <c r="BX15" s="75">
        <f t="shared" si="2"/>
        <v>8</v>
      </c>
      <c r="BY15" s="71">
        <f t="shared" si="2"/>
        <v>1</v>
      </c>
      <c r="BZ15" s="70">
        <f t="shared" si="2"/>
        <v>16</v>
      </c>
      <c r="CA15" s="71">
        <f t="shared" si="2"/>
        <v>2</v>
      </c>
      <c r="CB15" s="70">
        <f t="shared" si="2"/>
        <v>0</v>
      </c>
      <c r="CC15" s="71">
        <f t="shared" si="2"/>
        <v>0</v>
      </c>
      <c r="CD15" s="76">
        <f t="shared" si="2"/>
        <v>70</v>
      </c>
      <c r="CE15" s="69">
        <f t="shared" si="2"/>
        <v>22.640000000000008</v>
      </c>
      <c r="CF15" s="77">
        <f t="shared" si="2"/>
        <v>12.577777777777776</v>
      </c>
      <c r="CG15" s="71">
        <f t="shared" si="2"/>
        <v>2.6026666666666665</v>
      </c>
      <c r="CH15" s="78">
        <f t="shared" si="2"/>
        <v>5.303703703703702</v>
      </c>
      <c r="CI15" s="78">
        <f>CH15*100/180</f>
        <v>2.9465020576131677</v>
      </c>
      <c r="CJ15" s="69">
        <f t="shared" ref="CJ15:CQ15" si="3">SUM(CJ16:CJ17,CJ19:CJ21,CJ23:CJ29,CJ31:CJ44)</f>
        <v>0</v>
      </c>
      <c r="CK15" s="69">
        <f t="shared" si="3"/>
        <v>0</v>
      </c>
      <c r="CL15" s="69">
        <f t="shared" si="3"/>
        <v>0</v>
      </c>
      <c r="CM15" s="70">
        <f t="shared" si="3"/>
        <v>214</v>
      </c>
      <c r="CN15" s="71">
        <f t="shared" si="3"/>
        <v>29</v>
      </c>
      <c r="CO15" s="142">
        <f t="shared" si="3"/>
        <v>16.111111111111111</v>
      </c>
      <c r="CP15" s="92">
        <f t="shared" si="3"/>
        <v>39.5</v>
      </c>
      <c r="CQ15" s="92">
        <f t="shared" si="3"/>
        <v>0</v>
      </c>
      <c r="CR15" s="92">
        <f>SUM(CR17:CR17,CR19:CR21,CR23:CR29,CR31:CR44)</f>
        <v>10.5</v>
      </c>
      <c r="CS15" s="92">
        <f>SUM(CS16:CS17,CS19:CS21,CS23:CS29,CS31:CS44)</f>
        <v>0</v>
      </c>
    </row>
    <row r="16" spans="1:97" s="23" customFormat="1" ht="18" customHeight="1" x14ac:dyDescent="0.2">
      <c r="A16" s="48">
        <v>1</v>
      </c>
      <c r="B16" s="143" t="s">
        <v>66</v>
      </c>
      <c r="C16" s="97" t="s">
        <v>67</v>
      </c>
      <c r="D16" s="131">
        <v>4</v>
      </c>
      <c r="E16" s="131"/>
      <c r="F16" s="131"/>
      <c r="G16" s="131"/>
      <c r="H16" s="145">
        <v>0</v>
      </c>
      <c r="I16" s="131"/>
      <c r="J16" s="131"/>
      <c r="K16" s="131"/>
      <c r="L16" s="131"/>
      <c r="M16" s="145"/>
      <c r="N16" s="132"/>
      <c r="O16" s="132"/>
      <c r="P16" s="132"/>
      <c r="Q16" s="132"/>
      <c r="R16" s="145"/>
      <c r="S16" s="132"/>
      <c r="T16" s="132"/>
      <c r="U16" s="132"/>
      <c r="V16" s="132"/>
      <c r="W16" s="145"/>
      <c r="X16" s="133"/>
      <c r="Y16" s="133"/>
      <c r="Z16" s="133"/>
      <c r="AA16" s="133"/>
      <c r="AB16" s="145"/>
      <c r="AC16" s="133"/>
      <c r="AD16" s="133"/>
      <c r="AE16" s="133"/>
      <c r="AF16" s="133"/>
      <c r="AG16" s="145"/>
      <c r="AH16" s="146">
        <f>AI16+AJ16+AK16+AL16</f>
        <v>4</v>
      </c>
      <c r="AI16" s="48">
        <f>D16+I16+N16+S16+X16+AC16</f>
        <v>4</v>
      </c>
      <c r="AJ16" s="48">
        <f>E16+J16+O16+T16+Y16+AD16</f>
        <v>0</v>
      </c>
      <c r="AK16" s="48">
        <f>F16+K16+P16+U16+Z16+AE16</f>
        <v>0</v>
      </c>
      <c r="AL16" s="48">
        <f>G16+L16+Q16+V16+AA16+AF16</f>
        <v>0</v>
      </c>
      <c r="AM16" s="147">
        <f>H16+M16+R16+W16+AB16+AG16</f>
        <v>0</v>
      </c>
      <c r="AN16" s="48"/>
      <c r="AO16" s="49"/>
      <c r="AP16" s="50"/>
      <c r="AQ16" s="51"/>
      <c r="AR16" s="48"/>
      <c r="AS16" s="51"/>
      <c r="AT16" s="48"/>
      <c r="AU16" s="49"/>
      <c r="AV16" s="80"/>
      <c r="AW16" s="52"/>
      <c r="AX16" s="48"/>
      <c r="AY16" s="49"/>
      <c r="AZ16" s="50"/>
      <c r="BA16" s="51"/>
      <c r="BB16" s="48"/>
      <c r="BC16" s="62"/>
      <c r="BD16" s="51"/>
      <c r="BE16" s="67"/>
      <c r="BF16" s="64"/>
      <c r="BG16" s="65"/>
      <c r="BH16" s="64"/>
      <c r="BI16" s="65"/>
      <c r="BJ16" s="64"/>
      <c r="BK16" s="65"/>
      <c r="BL16" s="64"/>
      <c r="BM16" s="65"/>
      <c r="BN16" s="64"/>
      <c r="BO16" s="65"/>
      <c r="BP16" s="64"/>
      <c r="BQ16" s="65"/>
      <c r="BR16" s="64"/>
      <c r="BS16" s="65"/>
      <c r="BT16" s="64"/>
      <c r="BU16" s="65"/>
      <c r="BV16" s="81"/>
      <c r="BW16" s="65"/>
      <c r="BX16" s="66"/>
      <c r="BY16" s="65"/>
      <c r="BZ16" s="64"/>
      <c r="CA16" s="65"/>
      <c r="CB16" s="64"/>
      <c r="CC16" s="65"/>
      <c r="CD16" s="50"/>
      <c r="CE16" s="51">
        <f>AM16</f>
        <v>0</v>
      </c>
      <c r="CF16" s="68"/>
      <c r="CG16" s="51">
        <f>CF16/25</f>
        <v>0</v>
      </c>
      <c r="CH16" s="68">
        <f>CG16*100/180</f>
        <v>0</v>
      </c>
      <c r="CI16" s="68">
        <f t="shared" ref="CI16" si="4">CH16*100/180</f>
        <v>0</v>
      </c>
      <c r="CJ16" s="148"/>
      <c r="CK16" s="148"/>
      <c r="CL16" s="148"/>
      <c r="CM16" s="149"/>
      <c r="CN16" s="51"/>
      <c r="CO16" s="150"/>
      <c r="CP16" s="51"/>
      <c r="CQ16" s="51"/>
      <c r="CR16" s="51"/>
      <c r="CS16" s="51"/>
    </row>
    <row r="17" spans="1:194" s="23" customFormat="1" ht="18" customHeight="1" x14ac:dyDescent="0.2">
      <c r="A17" s="48">
        <v>2</v>
      </c>
      <c r="B17" s="143" t="s">
        <v>68</v>
      </c>
      <c r="C17" s="83" t="s">
        <v>69</v>
      </c>
      <c r="D17" s="152"/>
      <c r="E17" s="131">
        <v>16</v>
      </c>
      <c r="F17" s="131"/>
      <c r="G17" s="131"/>
      <c r="H17" s="147">
        <v>2</v>
      </c>
      <c r="I17" s="131"/>
      <c r="J17" s="131">
        <v>16</v>
      </c>
      <c r="K17" s="131"/>
      <c r="L17" s="131"/>
      <c r="M17" s="147">
        <v>2</v>
      </c>
      <c r="N17" s="132"/>
      <c r="O17" s="153">
        <v>16</v>
      </c>
      <c r="P17" s="132"/>
      <c r="Q17" s="132"/>
      <c r="R17" s="154">
        <v>2</v>
      </c>
      <c r="S17" s="132"/>
      <c r="T17" s="132"/>
      <c r="U17" s="132"/>
      <c r="V17" s="132"/>
      <c r="W17" s="145"/>
      <c r="X17" s="133"/>
      <c r="Y17" s="133"/>
      <c r="Z17" s="133"/>
      <c r="AA17" s="133"/>
      <c r="AB17" s="145"/>
      <c r="AC17" s="133"/>
      <c r="AD17" s="133"/>
      <c r="AE17" s="133"/>
      <c r="AF17" s="133"/>
      <c r="AG17" s="145"/>
      <c r="AH17" s="146">
        <f t="shared" ref="AH17" si="5">AI17+AJ17+AK17+AL17</f>
        <v>48</v>
      </c>
      <c r="AI17" s="48">
        <f t="shared" ref="AI17:AM17" si="6">D17+I17+N17+S17+X17+AC17</f>
        <v>0</v>
      </c>
      <c r="AJ17" s="48">
        <f t="shared" si="6"/>
        <v>48</v>
      </c>
      <c r="AK17" s="48">
        <f t="shared" si="6"/>
        <v>0</v>
      </c>
      <c r="AL17" s="48">
        <f t="shared" si="6"/>
        <v>0</v>
      </c>
      <c r="AM17" s="147">
        <f t="shared" si="6"/>
        <v>6</v>
      </c>
      <c r="AN17" s="48"/>
      <c r="AO17" s="49"/>
      <c r="AP17" s="50"/>
      <c r="AQ17" s="51"/>
      <c r="AR17" s="48"/>
      <c r="AS17" s="51"/>
      <c r="AT17" s="48"/>
      <c r="AU17" s="49"/>
      <c r="AV17" s="50"/>
      <c r="AW17" s="52"/>
      <c r="AX17" s="48"/>
      <c r="AY17" s="49"/>
      <c r="AZ17" s="50"/>
      <c r="BA17" s="51"/>
      <c r="BB17" s="48"/>
      <c r="BC17" s="62"/>
      <c r="BD17" s="51">
        <f>AM17</f>
        <v>6</v>
      </c>
      <c r="BE17" s="67">
        <f>BD17*100/AM78</f>
        <v>3.3333333333333335</v>
      </c>
      <c r="BF17" s="64"/>
      <c r="BG17" s="65"/>
      <c r="BH17" s="64"/>
      <c r="BI17" s="65"/>
      <c r="BJ17" s="64"/>
      <c r="BK17" s="65"/>
      <c r="BL17" s="84"/>
      <c r="BM17" s="85"/>
      <c r="BN17" s="64"/>
      <c r="BO17" s="65"/>
      <c r="BP17" s="64"/>
      <c r="BQ17" s="65"/>
      <c r="BR17" s="84"/>
      <c r="BS17" s="85"/>
      <c r="BT17" s="64"/>
      <c r="BU17" s="65"/>
      <c r="BV17" s="81"/>
      <c r="BW17" s="65"/>
      <c r="BX17" s="66"/>
      <c r="BY17" s="65"/>
      <c r="BZ17" s="64"/>
      <c r="CA17" s="65"/>
      <c r="CB17" s="64"/>
      <c r="CC17" s="65"/>
      <c r="CD17" s="34">
        <v>6</v>
      </c>
      <c r="CE17" s="51">
        <f>AH17/25</f>
        <v>1.92</v>
      </c>
      <c r="CF17" s="68">
        <f>CE17*100/180</f>
        <v>1.0666666666666667</v>
      </c>
      <c r="CG17" s="51">
        <f>CF17/25</f>
        <v>4.2666666666666665E-2</v>
      </c>
      <c r="CH17" s="68">
        <f>CG17*100/180</f>
        <v>2.3703703703703703E-2</v>
      </c>
      <c r="CI17" s="68">
        <f>CF17+CH17</f>
        <v>1.0903703703703704</v>
      </c>
      <c r="CJ17" s="148"/>
      <c r="CK17" s="148"/>
      <c r="CL17" s="148"/>
      <c r="CM17" s="149"/>
      <c r="CN17" s="51"/>
      <c r="CO17" s="150"/>
      <c r="CP17" s="51"/>
      <c r="CQ17" s="51"/>
      <c r="CR17" s="51">
        <f>AM17</f>
        <v>6</v>
      </c>
      <c r="CS17" s="51"/>
    </row>
    <row r="18" spans="1:194" s="156" customFormat="1" ht="18" customHeight="1" x14ac:dyDescent="0.2">
      <c r="A18" s="349" t="s">
        <v>17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49"/>
      <c r="U18" s="349"/>
      <c r="V18" s="349"/>
      <c r="W18" s="349"/>
      <c r="X18" s="349"/>
      <c r="Y18" s="349"/>
      <c r="Z18" s="349"/>
      <c r="AA18" s="349"/>
      <c r="AB18" s="349"/>
      <c r="AC18" s="349"/>
      <c r="AD18" s="349"/>
      <c r="AE18" s="349"/>
      <c r="AF18" s="349"/>
      <c r="AG18" s="349"/>
      <c r="AH18" s="87">
        <f>SUM(AH19:AH21)</f>
        <v>64</v>
      </c>
      <c r="AI18" s="87">
        <f>SUM(AI19:AI21)</f>
        <v>32</v>
      </c>
      <c r="AJ18" s="87">
        <f t="shared" ref="AJ18:AL18" si="7">SUM(AJ19:AJ21)</f>
        <v>32</v>
      </c>
      <c r="AK18" s="87">
        <f t="shared" si="7"/>
        <v>0</v>
      </c>
      <c r="AL18" s="87">
        <f t="shared" si="7"/>
        <v>0</v>
      </c>
      <c r="AM18" s="86">
        <f>SUM(AM19:AM21)</f>
        <v>11</v>
      </c>
      <c r="AN18" s="86">
        <f t="shared" ref="AN18:CO18" si="8">SUM(AN19:AN21)</f>
        <v>0</v>
      </c>
      <c r="AO18" s="86">
        <f t="shared" si="8"/>
        <v>0</v>
      </c>
      <c r="AP18" s="86">
        <f t="shared" si="8"/>
        <v>0</v>
      </c>
      <c r="AQ18" s="86">
        <f t="shared" si="8"/>
        <v>0</v>
      </c>
      <c r="AR18" s="86">
        <f t="shared" si="8"/>
        <v>0</v>
      </c>
      <c r="AS18" s="86">
        <f t="shared" si="8"/>
        <v>0</v>
      </c>
      <c r="AT18" s="86">
        <f t="shared" si="8"/>
        <v>0</v>
      </c>
      <c r="AU18" s="86">
        <f t="shared" si="8"/>
        <v>0</v>
      </c>
      <c r="AV18" s="86">
        <f t="shared" si="8"/>
        <v>0</v>
      </c>
      <c r="AW18" s="86">
        <f t="shared" si="8"/>
        <v>0</v>
      </c>
      <c r="AX18" s="86">
        <f t="shared" si="8"/>
        <v>0</v>
      </c>
      <c r="AY18" s="86">
        <f t="shared" si="8"/>
        <v>0</v>
      </c>
      <c r="AZ18" s="86">
        <f t="shared" si="8"/>
        <v>0</v>
      </c>
      <c r="BA18" s="86">
        <f t="shared" si="8"/>
        <v>0</v>
      </c>
      <c r="BB18" s="86">
        <f t="shared" si="8"/>
        <v>0</v>
      </c>
      <c r="BC18" s="86">
        <f t="shared" si="8"/>
        <v>0</v>
      </c>
      <c r="BD18" s="86">
        <f t="shared" si="8"/>
        <v>0</v>
      </c>
      <c r="BE18" s="86">
        <f t="shared" si="8"/>
        <v>0</v>
      </c>
      <c r="BF18" s="86">
        <f t="shared" si="8"/>
        <v>64</v>
      </c>
      <c r="BG18" s="86">
        <f t="shared" si="8"/>
        <v>11</v>
      </c>
      <c r="BH18" s="86">
        <f t="shared" si="8"/>
        <v>0</v>
      </c>
      <c r="BI18" s="86">
        <f t="shared" si="8"/>
        <v>0</v>
      </c>
      <c r="BJ18" s="86">
        <f t="shared" si="8"/>
        <v>0</v>
      </c>
      <c r="BK18" s="86">
        <f t="shared" si="8"/>
        <v>0</v>
      </c>
      <c r="BL18" s="86">
        <f t="shared" si="8"/>
        <v>0</v>
      </c>
      <c r="BM18" s="86">
        <f t="shared" si="8"/>
        <v>0</v>
      </c>
      <c r="BN18" s="86">
        <f t="shared" si="8"/>
        <v>0</v>
      </c>
      <c r="BO18" s="86">
        <f t="shared" si="8"/>
        <v>0</v>
      </c>
      <c r="BP18" s="86">
        <f t="shared" si="8"/>
        <v>0</v>
      </c>
      <c r="BQ18" s="86">
        <f t="shared" si="8"/>
        <v>0</v>
      </c>
      <c r="BR18" s="86">
        <f t="shared" si="8"/>
        <v>0</v>
      </c>
      <c r="BS18" s="86">
        <f t="shared" si="8"/>
        <v>0</v>
      </c>
      <c r="BT18" s="86">
        <f t="shared" si="8"/>
        <v>0</v>
      </c>
      <c r="BU18" s="86">
        <f t="shared" si="8"/>
        <v>0</v>
      </c>
      <c r="BV18" s="86">
        <f t="shared" si="8"/>
        <v>0</v>
      </c>
      <c r="BW18" s="86">
        <f t="shared" si="8"/>
        <v>0</v>
      </c>
      <c r="BX18" s="86">
        <f t="shared" si="8"/>
        <v>0</v>
      </c>
      <c r="BY18" s="86">
        <f t="shared" si="8"/>
        <v>0</v>
      </c>
      <c r="BZ18" s="86">
        <f t="shared" si="8"/>
        <v>0</v>
      </c>
      <c r="CA18" s="86">
        <f t="shared" si="8"/>
        <v>0</v>
      </c>
      <c r="CB18" s="86">
        <f t="shared" si="8"/>
        <v>0</v>
      </c>
      <c r="CC18" s="86">
        <f t="shared" si="8"/>
        <v>0</v>
      </c>
      <c r="CD18" s="86">
        <f t="shared" si="8"/>
        <v>8</v>
      </c>
      <c r="CE18" s="86">
        <f t="shared" si="8"/>
        <v>2.56</v>
      </c>
      <c r="CF18" s="86">
        <f t="shared" si="8"/>
        <v>1.4222222222222223</v>
      </c>
      <c r="CG18" s="86">
        <f t="shared" si="8"/>
        <v>0.32</v>
      </c>
      <c r="CH18" s="86">
        <f t="shared" si="8"/>
        <v>0.17777777777777778</v>
      </c>
      <c r="CI18" s="86">
        <f t="shared" si="8"/>
        <v>1.6</v>
      </c>
      <c r="CJ18" s="86">
        <f t="shared" si="8"/>
        <v>0</v>
      </c>
      <c r="CK18" s="86">
        <f t="shared" si="8"/>
        <v>0</v>
      </c>
      <c r="CL18" s="86">
        <f t="shared" si="8"/>
        <v>0</v>
      </c>
      <c r="CM18" s="87">
        <f t="shared" si="8"/>
        <v>0</v>
      </c>
      <c r="CN18" s="88">
        <f t="shared" si="8"/>
        <v>0</v>
      </c>
      <c r="CO18" s="88">
        <f t="shared" si="8"/>
        <v>0</v>
      </c>
      <c r="CP18" s="155"/>
      <c r="CQ18" s="155"/>
      <c r="CR18" s="155"/>
      <c r="CS18" s="90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</row>
    <row r="19" spans="1:194" s="23" customFormat="1" ht="18" customHeight="1" x14ac:dyDescent="0.2">
      <c r="A19" s="48">
        <v>1</v>
      </c>
      <c r="B19" s="130" t="s">
        <v>70</v>
      </c>
      <c r="C19" s="97" t="s">
        <v>71</v>
      </c>
      <c r="D19" s="131">
        <v>8</v>
      </c>
      <c r="E19" s="131">
        <v>8</v>
      </c>
      <c r="F19" s="131"/>
      <c r="G19" s="131"/>
      <c r="H19" s="147">
        <v>3</v>
      </c>
      <c r="I19" s="157">
        <v>8</v>
      </c>
      <c r="J19" s="131">
        <v>8</v>
      </c>
      <c r="K19" s="131"/>
      <c r="L19" s="131"/>
      <c r="M19" s="147">
        <v>3</v>
      </c>
      <c r="N19" s="132"/>
      <c r="O19" s="132"/>
      <c r="P19" s="132"/>
      <c r="Q19" s="132"/>
      <c r="R19" s="145"/>
      <c r="S19" s="132"/>
      <c r="T19" s="132"/>
      <c r="U19" s="132"/>
      <c r="V19" s="132"/>
      <c r="W19" s="145"/>
      <c r="X19" s="133"/>
      <c r="Y19" s="133"/>
      <c r="Z19" s="133"/>
      <c r="AA19" s="133"/>
      <c r="AB19" s="145"/>
      <c r="AC19" s="133"/>
      <c r="AD19" s="133"/>
      <c r="AE19" s="133"/>
      <c r="AF19" s="133"/>
      <c r="AG19" s="145"/>
      <c r="AH19" s="146">
        <f>AI19+AJ19+AK19+AL19</f>
        <v>32</v>
      </c>
      <c r="AI19" s="48">
        <f>D19+I19+N19+S19+X19+AC19</f>
        <v>16</v>
      </c>
      <c r="AJ19" s="48">
        <f>E19+J19+O19+T19+Y19+AD19</f>
        <v>16</v>
      </c>
      <c r="AK19" s="48">
        <f>F19+K19+P19+U19+Z19+AE19</f>
        <v>0</v>
      </c>
      <c r="AL19" s="48">
        <f>G19+L19+Q19+V19+AA19+AF19</f>
        <v>0</v>
      </c>
      <c r="AM19" s="147">
        <f>H19+M19+R19+W19+AB19+AG19</f>
        <v>6</v>
      </c>
      <c r="AN19" s="48"/>
      <c r="AO19" s="49"/>
      <c r="AP19" s="50"/>
      <c r="AQ19" s="51"/>
      <c r="AR19" s="48"/>
      <c r="AS19" s="51"/>
      <c r="AT19" s="48"/>
      <c r="AU19" s="49"/>
      <c r="AV19" s="50"/>
      <c r="AW19" s="52"/>
      <c r="AX19" s="48"/>
      <c r="AY19" s="49"/>
      <c r="AZ19" s="50"/>
      <c r="BA19" s="51"/>
      <c r="BB19" s="48"/>
      <c r="BC19" s="62"/>
      <c r="BD19" s="51"/>
      <c r="BE19" s="67"/>
      <c r="BF19" s="64">
        <f>AH19</f>
        <v>32</v>
      </c>
      <c r="BG19" s="65">
        <f>AM19</f>
        <v>6</v>
      </c>
      <c r="BH19" s="64"/>
      <c r="BI19" s="65"/>
      <c r="BJ19" s="64"/>
      <c r="BK19" s="65"/>
      <c r="BL19" s="84"/>
      <c r="BM19" s="85"/>
      <c r="BN19" s="64"/>
      <c r="BO19" s="65"/>
      <c r="BP19" s="64"/>
      <c r="BQ19" s="65"/>
      <c r="BR19" s="84"/>
      <c r="BS19" s="85"/>
      <c r="BT19" s="64"/>
      <c r="BU19" s="65"/>
      <c r="BV19" s="81"/>
      <c r="BW19" s="65"/>
      <c r="BX19" s="66"/>
      <c r="BY19" s="65"/>
      <c r="BZ19" s="64"/>
      <c r="CA19" s="65"/>
      <c r="CB19" s="64"/>
      <c r="CC19" s="65"/>
      <c r="CD19" s="50">
        <v>4</v>
      </c>
      <c r="CE19" s="51">
        <f>AH19/25</f>
        <v>1.28</v>
      </c>
      <c r="CF19" s="68">
        <f t="shared" ref="CF19:CH76" si="9">CE19*100/180</f>
        <v>0.71111111111111114</v>
      </c>
      <c r="CG19" s="51">
        <f>CD19/25</f>
        <v>0.16</v>
      </c>
      <c r="CH19" s="68">
        <f>CG19*100/180</f>
        <v>8.8888888888888892E-2</v>
      </c>
      <c r="CI19" s="68">
        <f>CF19+CH19</f>
        <v>0.8</v>
      </c>
      <c r="CJ19" s="148"/>
      <c r="CK19" s="148"/>
      <c r="CL19" s="148"/>
      <c r="CM19" s="149"/>
      <c r="CN19" s="51"/>
      <c r="CO19" s="150"/>
      <c r="CP19" s="51"/>
      <c r="CQ19" s="51"/>
      <c r="CR19" s="51"/>
      <c r="CS19" s="51"/>
    </row>
    <row r="20" spans="1:194" s="23" customFormat="1" ht="18" customHeight="1" x14ac:dyDescent="0.2">
      <c r="A20" s="48">
        <v>2</v>
      </c>
      <c r="B20" s="143" t="s">
        <v>72</v>
      </c>
      <c r="C20" s="97" t="s">
        <v>73</v>
      </c>
      <c r="D20" s="158">
        <v>8</v>
      </c>
      <c r="E20" s="131">
        <v>8</v>
      </c>
      <c r="F20" s="131"/>
      <c r="G20" s="152"/>
      <c r="H20" s="147">
        <v>3</v>
      </c>
      <c r="I20" s="131"/>
      <c r="J20" s="131"/>
      <c r="K20" s="131"/>
      <c r="L20" s="152"/>
      <c r="M20" s="159"/>
      <c r="N20" s="160"/>
      <c r="O20" s="160"/>
      <c r="P20" s="160"/>
      <c r="Q20" s="160"/>
      <c r="R20" s="161"/>
      <c r="S20" s="160"/>
      <c r="T20" s="160"/>
      <c r="U20" s="160"/>
      <c r="V20" s="160"/>
      <c r="W20" s="161"/>
      <c r="X20" s="162"/>
      <c r="Y20" s="162"/>
      <c r="Z20" s="162"/>
      <c r="AA20" s="133"/>
      <c r="AB20" s="145"/>
      <c r="AC20" s="133"/>
      <c r="AD20" s="133"/>
      <c r="AE20" s="133"/>
      <c r="AF20" s="133"/>
      <c r="AG20" s="145"/>
      <c r="AH20" s="146">
        <f t="shared" ref="AH20:AH21" si="10">AI20+AJ20+AK20+AL20</f>
        <v>16</v>
      </c>
      <c r="AI20" s="48">
        <f t="shared" ref="AI20:AM21" si="11">D20+I20+N20+S20+X20+AC20</f>
        <v>8</v>
      </c>
      <c r="AJ20" s="48">
        <f t="shared" si="11"/>
        <v>8</v>
      </c>
      <c r="AK20" s="48">
        <f t="shared" si="11"/>
        <v>0</v>
      </c>
      <c r="AL20" s="48">
        <f t="shared" si="11"/>
        <v>0</v>
      </c>
      <c r="AM20" s="147">
        <f t="shared" si="11"/>
        <v>3</v>
      </c>
      <c r="AN20" s="48"/>
      <c r="AO20" s="49"/>
      <c r="AP20" s="50"/>
      <c r="AQ20" s="51"/>
      <c r="AR20" s="48"/>
      <c r="AS20" s="51"/>
      <c r="AT20" s="48"/>
      <c r="AU20" s="49"/>
      <c r="AV20" s="50"/>
      <c r="AW20" s="52"/>
      <c r="AX20" s="48"/>
      <c r="AY20" s="49"/>
      <c r="AZ20" s="50"/>
      <c r="BA20" s="51"/>
      <c r="BB20" s="48"/>
      <c r="BC20" s="62"/>
      <c r="BD20" s="51"/>
      <c r="BE20" s="67"/>
      <c r="BF20" s="64">
        <f t="shared" ref="BF20:BF21" si="12">AH20</f>
        <v>16</v>
      </c>
      <c r="BG20" s="65">
        <f t="shared" ref="BG20:BG21" si="13">AM20</f>
        <v>3</v>
      </c>
      <c r="BH20" s="64"/>
      <c r="BI20" s="65"/>
      <c r="BJ20" s="64"/>
      <c r="BK20" s="65"/>
      <c r="BL20" s="84"/>
      <c r="BM20" s="85"/>
      <c r="BN20" s="64"/>
      <c r="BO20" s="65"/>
      <c r="BP20" s="64"/>
      <c r="BQ20" s="65"/>
      <c r="BR20" s="84"/>
      <c r="BS20" s="85"/>
      <c r="BT20" s="64"/>
      <c r="BU20" s="65"/>
      <c r="BV20" s="81"/>
      <c r="BW20" s="65"/>
      <c r="BX20" s="66"/>
      <c r="BY20" s="65"/>
      <c r="BZ20" s="64"/>
      <c r="CA20" s="65"/>
      <c r="CB20" s="64"/>
      <c r="CC20" s="65"/>
      <c r="CD20" s="50">
        <v>4</v>
      </c>
      <c r="CE20" s="51">
        <f>AH20/25</f>
        <v>0.64</v>
      </c>
      <c r="CF20" s="68">
        <f t="shared" si="9"/>
        <v>0.35555555555555557</v>
      </c>
      <c r="CG20" s="51">
        <f>CD20/25</f>
        <v>0.16</v>
      </c>
      <c r="CH20" s="68">
        <f>CG20*100/180</f>
        <v>8.8888888888888892E-2</v>
      </c>
      <c r="CI20" s="68">
        <f t="shared" ref="CI20:CI21" si="14">CF20+CH20</f>
        <v>0.44444444444444448</v>
      </c>
      <c r="CJ20" s="148"/>
      <c r="CK20" s="148"/>
      <c r="CL20" s="148"/>
      <c r="CM20" s="149"/>
      <c r="CN20" s="51"/>
      <c r="CO20" s="150"/>
      <c r="CP20" s="51"/>
      <c r="CQ20" s="51"/>
      <c r="CR20" s="51"/>
      <c r="CS20" s="51"/>
    </row>
    <row r="21" spans="1:194" s="23" customFormat="1" ht="18" customHeight="1" x14ac:dyDescent="0.2">
      <c r="A21" s="48">
        <v>3</v>
      </c>
      <c r="B21" s="143" t="s">
        <v>74</v>
      </c>
      <c r="C21" s="97" t="s">
        <v>71</v>
      </c>
      <c r="D21" s="131"/>
      <c r="E21" s="131"/>
      <c r="F21" s="131"/>
      <c r="G21" s="152"/>
      <c r="H21" s="159"/>
      <c r="I21" s="131"/>
      <c r="J21" s="131"/>
      <c r="K21" s="131"/>
      <c r="L21" s="152"/>
      <c r="M21" s="159"/>
      <c r="N21" s="160"/>
      <c r="O21" s="160"/>
      <c r="P21" s="160"/>
      <c r="Q21" s="160"/>
      <c r="R21" s="161"/>
      <c r="S21" s="160"/>
      <c r="T21" s="160"/>
      <c r="U21" s="160"/>
      <c r="V21" s="160"/>
      <c r="W21" s="161"/>
      <c r="X21" s="133">
        <v>8</v>
      </c>
      <c r="Y21" s="133">
        <v>8</v>
      </c>
      <c r="Z21" s="133"/>
      <c r="AA21" s="133"/>
      <c r="AB21" s="145">
        <v>2</v>
      </c>
      <c r="AC21" s="133"/>
      <c r="AD21" s="133"/>
      <c r="AE21" s="133"/>
      <c r="AF21" s="133"/>
      <c r="AG21" s="145"/>
      <c r="AH21" s="146">
        <f t="shared" si="10"/>
        <v>16</v>
      </c>
      <c r="AI21" s="48">
        <f t="shared" si="11"/>
        <v>8</v>
      </c>
      <c r="AJ21" s="48">
        <f t="shared" si="11"/>
        <v>8</v>
      </c>
      <c r="AK21" s="48">
        <f t="shared" si="11"/>
        <v>0</v>
      </c>
      <c r="AL21" s="48">
        <f t="shared" si="11"/>
        <v>0</v>
      </c>
      <c r="AM21" s="147">
        <f t="shared" si="11"/>
        <v>2</v>
      </c>
      <c r="AN21" s="48"/>
      <c r="AO21" s="49"/>
      <c r="AP21" s="50"/>
      <c r="AQ21" s="51"/>
      <c r="AR21" s="48"/>
      <c r="AS21" s="51"/>
      <c r="AT21" s="48"/>
      <c r="AU21" s="49"/>
      <c r="AV21" s="50"/>
      <c r="AW21" s="52"/>
      <c r="AX21" s="48"/>
      <c r="AY21" s="49"/>
      <c r="AZ21" s="50"/>
      <c r="BA21" s="51"/>
      <c r="BB21" s="48"/>
      <c r="BC21" s="62"/>
      <c r="BD21" s="51"/>
      <c r="BE21" s="67"/>
      <c r="BF21" s="64">
        <f t="shared" si="12"/>
        <v>16</v>
      </c>
      <c r="BG21" s="65">
        <f t="shared" si="13"/>
        <v>2</v>
      </c>
      <c r="BH21" s="64"/>
      <c r="BI21" s="65"/>
      <c r="BJ21" s="64"/>
      <c r="BK21" s="65"/>
      <c r="BL21" s="84"/>
      <c r="BM21" s="85"/>
      <c r="BN21" s="64"/>
      <c r="BO21" s="65"/>
      <c r="BP21" s="64"/>
      <c r="BQ21" s="65"/>
      <c r="BR21" s="84"/>
      <c r="BS21" s="85"/>
      <c r="BT21" s="64"/>
      <c r="BU21" s="65"/>
      <c r="BV21" s="81"/>
      <c r="BW21" s="65"/>
      <c r="BX21" s="66"/>
      <c r="BY21" s="65"/>
      <c r="BZ21" s="64"/>
      <c r="CA21" s="65"/>
      <c r="CB21" s="64"/>
      <c r="CC21" s="65"/>
      <c r="CD21" s="50"/>
      <c r="CE21" s="51">
        <f>AH21/25</f>
        <v>0.64</v>
      </c>
      <c r="CF21" s="68">
        <f t="shared" si="9"/>
        <v>0.35555555555555557</v>
      </c>
      <c r="CG21" s="51">
        <f>CD21/25</f>
        <v>0</v>
      </c>
      <c r="CH21" s="68">
        <f>CG21*100/180</f>
        <v>0</v>
      </c>
      <c r="CI21" s="68">
        <f t="shared" si="14"/>
        <v>0.35555555555555557</v>
      </c>
      <c r="CJ21" s="148"/>
      <c r="CK21" s="148"/>
      <c r="CL21" s="148"/>
      <c r="CM21" s="149"/>
      <c r="CN21" s="51"/>
      <c r="CO21" s="150"/>
      <c r="CP21" s="51"/>
      <c r="CQ21" s="51"/>
      <c r="CR21" s="51"/>
      <c r="CS21" s="51"/>
    </row>
    <row r="22" spans="1:194" s="23" customFormat="1" ht="18" customHeight="1" x14ac:dyDescent="0.2">
      <c r="A22" s="349" t="s">
        <v>18</v>
      </c>
      <c r="B22" s="349"/>
      <c r="C22" s="349"/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49"/>
      <c r="Q22" s="349"/>
      <c r="R22" s="349"/>
      <c r="S22" s="349"/>
      <c r="T22" s="349"/>
      <c r="U22" s="349"/>
      <c r="V22" s="349"/>
      <c r="W22" s="349"/>
      <c r="X22" s="349"/>
      <c r="Y22" s="349"/>
      <c r="Z22" s="349"/>
      <c r="AA22" s="349"/>
      <c r="AB22" s="349"/>
      <c r="AC22" s="349"/>
      <c r="AD22" s="349"/>
      <c r="AE22" s="349"/>
      <c r="AF22" s="349"/>
      <c r="AG22" s="349"/>
      <c r="AH22" s="87">
        <f>SUM(AH23:AH29)</f>
        <v>192</v>
      </c>
      <c r="AI22" s="87">
        <f>SUM(AI23:AI29)</f>
        <v>96</v>
      </c>
      <c r="AJ22" s="87">
        <f t="shared" ref="AJ22:CO22" si="15">SUM(AJ23:AJ29)</f>
        <v>96</v>
      </c>
      <c r="AK22" s="87">
        <f t="shared" si="15"/>
        <v>0</v>
      </c>
      <c r="AL22" s="87">
        <f t="shared" si="15"/>
        <v>0</v>
      </c>
      <c r="AM22" s="88">
        <f t="shared" si="15"/>
        <v>27</v>
      </c>
      <c r="AN22" s="88">
        <f t="shared" si="15"/>
        <v>0</v>
      </c>
      <c r="AO22" s="88">
        <f t="shared" si="15"/>
        <v>0</v>
      </c>
      <c r="AP22" s="88">
        <f t="shared" si="15"/>
        <v>80</v>
      </c>
      <c r="AQ22" s="88">
        <f t="shared" si="15"/>
        <v>11</v>
      </c>
      <c r="AR22" s="88">
        <f t="shared" si="15"/>
        <v>88</v>
      </c>
      <c r="AS22" s="88">
        <f t="shared" si="15"/>
        <v>13</v>
      </c>
      <c r="AT22" s="88">
        <f t="shared" si="15"/>
        <v>0</v>
      </c>
      <c r="AU22" s="88">
        <f t="shared" si="15"/>
        <v>0</v>
      </c>
      <c r="AV22" s="88">
        <f t="shared" si="15"/>
        <v>0</v>
      </c>
      <c r="AW22" s="88">
        <f t="shared" si="15"/>
        <v>0</v>
      </c>
      <c r="AX22" s="88">
        <f t="shared" si="15"/>
        <v>0</v>
      </c>
      <c r="AY22" s="88">
        <f t="shared" si="15"/>
        <v>0</v>
      </c>
      <c r="AZ22" s="88">
        <f t="shared" si="15"/>
        <v>0</v>
      </c>
      <c r="BA22" s="88">
        <f t="shared" si="15"/>
        <v>0</v>
      </c>
      <c r="BB22" s="88">
        <f t="shared" si="15"/>
        <v>0</v>
      </c>
      <c r="BC22" s="88">
        <f t="shared" si="15"/>
        <v>0</v>
      </c>
      <c r="BD22" s="88">
        <f t="shared" si="15"/>
        <v>10</v>
      </c>
      <c r="BE22" s="88">
        <f t="shared" si="15"/>
        <v>5.5555555555555562</v>
      </c>
      <c r="BF22" s="88">
        <f t="shared" si="15"/>
        <v>0</v>
      </c>
      <c r="BG22" s="88">
        <f t="shared" si="15"/>
        <v>0</v>
      </c>
      <c r="BH22" s="88">
        <f t="shared" si="15"/>
        <v>80</v>
      </c>
      <c r="BI22" s="88">
        <f t="shared" si="15"/>
        <v>11</v>
      </c>
      <c r="BJ22" s="88">
        <f t="shared" si="15"/>
        <v>112</v>
      </c>
      <c r="BK22" s="88">
        <f t="shared" si="15"/>
        <v>16</v>
      </c>
      <c r="BL22" s="88">
        <f t="shared" si="15"/>
        <v>0</v>
      </c>
      <c r="BM22" s="88">
        <f t="shared" si="15"/>
        <v>0</v>
      </c>
      <c r="BN22" s="88">
        <f t="shared" si="15"/>
        <v>0</v>
      </c>
      <c r="BO22" s="88">
        <f t="shared" si="15"/>
        <v>0</v>
      </c>
      <c r="BP22" s="88">
        <f t="shared" si="15"/>
        <v>0</v>
      </c>
      <c r="BQ22" s="88">
        <f t="shared" si="15"/>
        <v>0</v>
      </c>
      <c r="BR22" s="88">
        <f t="shared" si="15"/>
        <v>0</v>
      </c>
      <c r="BS22" s="88">
        <f t="shared" si="15"/>
        <v>0</v>
      </c>
      <c r="BT22" s="88">
        <f t="shared" si="15"/>
        <v>0</v>
      </c>
      <c r="BU22" s="88">
        <f t="shared" si="15"/>
        <v>0</v>
      </c>
      <c r="BV22" s="88">
        <f t="shared" si="15"/>
        <v>0</v>
      </c>
      <c r="BW22" s="88">
        <f t="shared" si="15"/>
        <v>0</v>
      </c>
      <c r="BX22" s="88">
        <f t="shared" si="15"/>
        <v>0</v>
      </c>
      <c r="BY22" s="88">
        <f t="shared" si="15"/>
        <v>0</v>
      </c>
      <c r="BZ22" s="88">
        <f t="shared" si="15"/>
        <v>0</v>
      </c>
      <c r="CA22" s="88">
        <f t="shared" si="15"/>
        <v>0</v>
      </c>
      <c r="CB22" s="88">
        <f t="shared" si="15"/>
        <v>0</v>
      </c>
      <c r="CC22" s="88">
        <f t="shared" si="15"/>
        <v>0</v>
      </c>
      <c r="CD22" s="88">
        <f t="shared" si="15"/>
        <v>28</v>
      </c>
      <c r="CE22" s="88">
        <f t="shared" si="15"/>
        <v>7.6800000000000006</v>
      </c>
      <c r="CF22" s="88">
        <f t="shared" si="15"/>
        <v>4.2666666666666666</v>
      </c>
      <c r="CG22" s="88">
        <f t="shared" si="15"/>
        <v>1.1200000000000001</v>
      </c>
      <c r="CH22" s="88">
        <f t="shared" si="15"/>
        <v>4.4800000000000004</v>
      </c>
      <c r="CI22" s="88">
        <f t="shared" si="15"/>
        <v>8.7466666666666679</v>
      </c>
      <c r="CJ22" s="88">
        <f t="shared" si="15"/>
        <v>0</v>
      </c>
      <c r="CK22" s="88">
        <f t="shared" si="15"/>
        <v>0</v>
      </c>
      <c r="CL22" s="88">
        <f t="shared" si="15"/>
        <v>0</v>
      </c>
      <c r="CM22" s="87">
        <f t="shared" si="15"/>
        <v>0</v>
      </c>
      <c r="CN22" s="88">
        <f t="shared" si="15"/>
        <v>0</v>
      </c>
      <c r="CO22" s="88">
        <f t="shared" si="15"/>
        <v>0</v>
      </c>
      <c r="CP22" s="155"/>
      <c r="CQ22" s="155"/>
      <c r="CR22" s="155"/>
      <c r="CS22" s="90"/>
    </row>
    <row r="23" spans="1:194" s="23" customFormat="1" ht="18" customHeight="1" x14ac:dyDescent="0.2">
      <c r="A23" s="48">
        <v>1</v>
      </c>
      <c r="B23" s="130" t="s">
        <v>75</v>
      </c>
      <c r="C23" s="97" t="s">
        <v>73</v>
      </c>
      <c r="D23" s="157">
        <v>16</v>
      </c>
      <c r="E23" s="131">
        <v>16</v>
      </c>
      <c r="F23" s="131"/>
      <c r="G23" s="131"/>
      <c r="H23" s="147">
        <v>4</v>
      </c>
      <c r="I23" s="131"/>
      <c r="J23" s="131"/>
      <c r="K23" s="131"/>
      <c r="L23" s="131"/>
      <c r="M23" s="147"/>
      <c r="N23" s="132"/>
      <c r="O23" s="132"/>
      <c r="P23" s="132"/>
      <c r="Q23" s="132"/>
      <c r="R23" s="145"/>
      <c r="S23" s="132"/>
      <c r="T23" s="132"/>
      <c r="U23" s="132"/>
      <c r="V23" s="132"/>
      <c r="W23" s="145"/>
      <c r="X23" s="133"/>
      <c r="Y23" s="133"/>
      <c r="Z23" s="133"/>
      <c r="AA23" s="133"/>
      <c r="AB23" s="145"/>
      <c r="AC23" s="133"/>
      <c r="AD23" s="133"/>
      <c r="AE23" s="133"/>
      <c r="AF23" s="133"/>
      <c r="AG23" s="145"/>
      <c r="AH23" s="146">
        <f>AI23+AJ23+AK23+AL23</f>
        <v>32</v>
      </c>
      <c r="AI23" s="48">
        <f>D23+I23+N23+S23+X23+AC23</f>
        <v>16</v>
      </c>
      <c r="AJ23" s="48">
        <f>E23+J23+O23+T23+Y23+AD23</f>
        <v>16</v>
      </c>
      <c r="AK23" s="48">
        <f>F23+K23+P23+U23+Z23+AE23</f>
        <v>0</v>
      </c>
      <c r="AL23" s="48">
        <f>G23+L23+Q23+V23+AA23+AF23</f>
        <v>0</v>
      </c>
      <c r="AM23" s="147">
        <f>H23+M23+R23+W23+AB23+AG23</f>
        <v>4</v>
      </c>
      <c r="AN23" s="48"/>
      <c r="AO23" s="49"/>
      <c r="AP23" s="50"/>
      <c r="AQ23" s="51"/>
      <c r="AR23" s="48">
        <f>AH23</f>
        <v>32</v>
      </c>
      <c r="AS23" s="51">
        <f>AM23</f>
        <v>4</v>
      </c>
      <c r="AT23" s="48"/>
      <c r="AU23" s="49"/>
      <c r="AV23" s="50"/>
      <c r="AW23" s="52"/>
      <c r="AX23" s="48"/>
      <c r="AY23" s="49"/>
      <c r="AZ23" s="50"/>
      <c r="BA23" s="51"/>
      <c r="BB23" s="48"/>
      <c r="BC23" s="62"/>
      <c r="BD23" s="51">
        <f>AM23</f>
        <v>4</v>
      </c>
      <c r="BE23" s="67">
        <f>BD23*100/AM78</f>
        <v>2.2222222222222223</v>
      </c>
      <c r="BF23" s="64"/>
      <c r="BG23" s="65"/>
      <c r="BH23" s="64"/>
      <c r="BI23" s="65"/>
      <c r="BJ23" s="64">
        <f>AH23</f>
        <v>32</v>
      </c>
      <c r="BK23" s="65">
        <f>AM23</f>
        <v>4</v>
      </c>
      <c r="BL23" s="84"/>
      <c r="BM23" s="85"/>
      <c r="BN23" s="64"/>
      <c r="BO23" s="65"/>
      <c r="BP23" s="64"/>
      <c r="BQ23" s="65"/>
      <c r="BR23" s="84"/>
      <c r="BS23" s="85"/>
      <c r="BT23" s="64"/>
      <c r="BU23" s="65"/>
      <c r="BV23" s="81"/>
      <c r="BW23" s="65"/>
      <c r="BX23" s="66"/>
      <c r="BY23" s="65"/>
      <c r="BZ23" s="64"/>
      <c r="CA23" s="65"/>
      <c r="CB23" s="64"/>
      <c r="CC23" s="65"/>
      <c r="CD23" s="50">
        <v>4</v>
      </c>
      <c r="CE23" s="51">
        <f t="shared" ref="CE23:CE77" si="16">AH23/25</f>
        <v>1.28</v>
      </c>
      <c r="CF23" s="68">
        <f t="shared" si="9"/>
        <v>0.71111111111111114</v>
      </c>
      <c r="CG23" s="51">
        <f>CD23/25</f>
        <v>0.16</v>
      </c>
      <c r="CH23" s="68">
        <f t="shared" ref="CH23:CH29" si="17">CG23*100/25</f>
        <v>0.64</v>
      </c>
      <c r="CI23" s="68">
        <f>CF23+CH23</f>
        <v>1.3511111111111112</v>
      </c>
      <c r="CJ23" s="148"/>
      <c r="CK23" s="148"/>
      <c r="CL23" s="148"/>
      <c r="CM23" s="149"/>
      <c r="CN23" s="51"/>
      <c r="CO23" s="150"/>
      <c r="CP23" s="51">
        <f>AM23</f>
        <v>4</v>
      </c>
      <c r="CQ23" s="51"/>
      <c r="CR23" s="51"/>
      <c r="CS23" s="51"/>
    </row>
    <row r="24" spans="1:194" s="23" customFormat="1" ht="18" customHeight="1" x14ac:dyDescent="0.2">
      <c r="A24" s="48">
        <v>2</v>
      </c>
      <c r="B24" s="143" t="s">
        <v>76</v>
      </c>
      <c r="C24" s="97" t="s">
        <v>77</v>
      </c>
      <c r="D24" s="131">
        <v>8</v>
      </c>
      <c r="E24" s="131">
        <v>8</v>
      </c>
      <c r="F24" s="131"/>
      <c r="G24" s="131"/>
      <c r="H24" s="147">
        <v>3</v>
      </c>
      <c r="I24" s="157">
        <v>8</v>
      </c>
      <c r="J24" s="131">
        <v>8</v>
      </c>
      <c r="K24" s="131"/>
      <c r="L24" s="131"/>
      <c r="M24" s="147">
        <v>3</v>
      </c>
      <c r="N24" s="132"/>
      <c r="O24" s="132"/>
      <c r="P24" s="132"/>
      <c r="Q24" s="132"/>
      <c r="R24" s="145"/>
      <c r="S24" s="132"/>
      <c r="T24" s="132"/>
      <c r="U24" s="132"/>
      <c r="V24" s="132"/>
      <c r="W24" s="145"/>
      <c r="X24" s="133"/>
      <c r="Y24" s="133"/>
      <c r="Z24" s="133"/>
      <c r="AA24" s="133"/>
      <c r="AB24" s="145"/>
      <c r="AC24" s="133"/>
      <c r="AD24" s="133"/>
      <c r="AE24" s="133"/>
      <c r="AF24" s="133"/>
      <c r="AG24" s="145"/>
      <c r="AH24" s="146">
        <f t="shared" ref="AH24:AH29" si="18">AI24+AJ24+AK24+AL24</f>
        <v>32</v>
      </c>
      <c r="AI24" s="48">
        <f t="shared" ref="AI24:AM29" si="19">D24+I24+N24+S24+X24+AC24</f>
        <v>16</v>
      </c>
      <c r="AJ24" s="48">
        <f t="shared" si="19"/>
        <v>16</v>
      </c>
      <c r="AK24" s="48">
        <f t="shared" si="19"/>
        <v>0</v>
      </c>
      <c r="AL24" s="48">
        <f t="shared" si="19"/>
        <v>0</v>
      </c>
      <c r="AM24" s="147">
        <f t="shared" si="19"/>
        <v>6</v>
      </c>
      <c r="AN24" s="48"/>
      <c r="AO24" s="49"/>
      <c r="AP24" s="50"/>
      <c r="AQ24" s="51"/>
      <c r="AR24" s="48">
        <f>AH24</f>
        <v>32</v>
      </c>
      <c r="AS24" s="51">
        <f>AM24</f>
        <v>6</v>
      </c>
      <c r="AT24" s="48"/>
      <c r="AU24" s="49"/>
      <c r="AV24" s="50"/>
      <c r="AW24" s="52"/>
      <c r="AX24" s="48"/>
      <c r="AY24" s="49"/>
      <c r="AZ24" s="50"/>
      <c r="BA24" s="51"/>
      <c r="BB24" s="48"/>
      <c r="BC24" s="62"/>
      <c r="BD24" s="51"/>
      <c r="BE24" s="67"/>
      <c r="BF24" s="64"/>
      <c r="BG24" s="65"/>
      <c r="BH24" s="64"/>
      <c r="BI24" s="65"/>
      <c r="BJ24" s="64">
        <f t="shared" ref="BJ24:BJ25" si="20">AH24</f>
        <v>32</v>
      </c>
      <c r="BK24" s="65">
        <f t="shared" ref="BK24:BK25" si="21">AM24</f>
        <v>6</v>
      </c>
      <c r="BL24" s="84"/>
      <c r="BM24" s="85"/>
      <c r="BN24" s="64"/>
      <c r="BO24" s="65"/>
      <c r="BP24" s="64"/>
      <c r="BQ24" s="65"/>
      <c r="BR24" s="84"/>
      <c r="BS24" s="85"/>
      <c r="BT24" s="64"/>
      <c r="BU24" s="65"/>
      <c r="BV24" s="81"/>
      <c r="BW24" s="65"/>
      <c r="BX24" s="66"/>
      <c r="BY24" s="65"/>
      <c r="BZ24" s="64"/>
      <c r="CA24" s="65"/>
      <c r="CB24" s="64"/>
      <c r="CC24" s="65"/>
      <c r="CD24" s="50">
        <v>4</v>
      </c>
      <c r="CE24" s="51">
        <f t="shared" si="16"/>
        <v>1.28</v>
      </c>
      <c r="CF24" s="68">
        <f t="shared" si="9"/>
        <v>0.71111111111111114</v>
      </c>
      <c r="CG24" s="51">
        <f>CD24/25</f>
        <v>0.16</v>
      </c>
      <c r="CH24" s="68">
        <f t="shared" si="17"/>
        <v>0.64</v>
      </c>
      <c r="CI24" s="68">
        <f t="shared" ref="CI24:CI29" si="22">CF24+CH24</f>
        <v>1.3511111111111112</v>
      </c>
      <c r="CJ24" s="148"/>
      <c r="CK24" s="148"/>
      <c r="CL24" s="148"/>
      <c r="CM24" s="149"/>
      <c r="CN24" s="51"/>
      <c r="CO24" s="150"/>
      <c r="CP24" s="51">
        <f t="shared" ref="CP24:CP25" si="23">AM24</f>
        <v>6</v>
      </c>
      <c r="CQ24" s="51"/>
      <c r="CR24" s="51"/>
      <c r="CS24" s="51"/>
    </row>
    <row r="25" spans="1:194" s="23" customFormat="1" ht="21" customHeight="1" x14ac:dyDescent="0.2">
      <c r="A25" s="48">
        <v>3</v>
      </c>
      <c r="B25" s="130" t="s">
        <v>160</v>
      </c>
      <c r="C25" s="97" t="s">
        <v>73</v>
      </c>
      <c r="D25" s="131"/>
      <c r="E25" s="131"/>
      <c r="F25" s="131"/>
      <c r="G25" s="163"/>
      <c r="H25" s="147"/>
      <c r="I25" s="131"/>
      <c r="J25" s="131"/>
      <c r="K25" s="131"/>
      <c r="L25" s="131"/>
      <c r="M25" s="147"/>
      <c r="N25" s="153">
        <v>8</v>
      </c>
      <c r="O25" s="132">
        <v>16</v>
      </c>
      <c r="P25" s="132"/>
      <c r="Q25" s="132"/>
      <c r="R25" s="145">
        <v>3</v>
      </c>
      <c r="S25" s="132"/>
      <c r="T25" s="132"/>
      <c r="U25" s="132"/>
      <c r="V25" s="132"/>
      <c r="W25" s="145"/>
      <c r="X25" s="133"/>
      <c r="Y25" s="133"/>
      <c r="Z25" s="133"/>
      <c r="AA25" s="133"/>
      <c r="AB25" s="145"/>
      <c r="AC25" s="133"/>
      <c r="AD25" s="133"/>
      <c r="AE25" s="133"/>
      <c r="AF25" s="133"/>
      <c r="AG25" s="145"/>
      <c r="AH25" s="146">
        <f t="shared" si="18"/>
        <v>24</v>
      </c>
      <c r="AI25" s="48">
        <f t="shared" si="19"/>
        <v>8</v>
      </c>
      <c r="AJ25" s="48">
        <f t="shared" si="19"/>
        <v>16</v>
      </c>
      <c r="AK25" s="48">
        <f t="shared" si="19"/>
        <v>0</v>
      </c>
      <c r="AL25" s="48">
        <f t="shared" si="19"/>
        <v>0</v>
      </c>
      <c r="AM25" s="147">
        <f t="shared" si="19"/>
        <v>3</v>
      </c>
      <c r="AN25" s="48"/>
      <c r="AO25" s="49"/>
      <c r="AP25" s="50"/>
      <c r="AQ25" s="51"/>
      <c r="AR25" s="48">
        <f>AH25</f>
        <v>24</v>
      </c>
      <c r="AS25" s="51">
        <f>AM25</f>
        <v>3</v>
      </c>
      <c r="AT25" s="48"/>
      <c r="AU25" s="49"/>
      <c r="AV25" s="50"/>
      <c r="AW25" s="52"/>
      <c r="AX25" s="48"/>
      <c r="AY25" s="49"/>
      <c r="AZ25" s="50"/>
      <c r="BA25" s="51"/>
      <c r="BB25" s="48"/>
      <c r="BC25" s="62"/>
      <c r="BD25" s="51">
        <f>AM25</f>
        <v>3</v>
      </c>
      <c r="BE25" s="67">
        <f>BD25*100/AM78</f>
        <v>1.6666666666666667</v>
      </c>
      <c r="BF25" s="64"/>
      <c r="BG25" s="65"/>
      <c r="BH25" s="64"/>
      <c r="BI25" s="65"/>
      <c r="BJ25" s="64">
        <f t="shared" si="20"/>
        <v>24</v>
      </c>
      <c r="BK25" s="65">
        <f t="shared" si="21"/>
        <v>3</v>
      </c>
      <c r="BL25" s="84"/>
      <c r="BM25" s="85"/>
      <c r="BN25" s="64"/>
      <c r="BO25" s="65"/>
      <c r="BP25" s="64"/>
      <c r="BQ25" s="65"/>
      <c r="BR25" s="84"/>
      <c r="BS25" s="85"/>
      <c r="BT25" s="64"/>
      <c r="BU25" s="65"/>
      <c r="BV25" s="81"/>
      <c r="BW25" s="65"/>
      <c r="BX25" s="66"/>
      <c r="BY25" s="65"/>
      <c r="BZ25" s="64"/>
      <c r="CA25" s="65"/>
      <c r="CB25" s="64"/>
      <c r="CC25" s="65"/>
      <c r="CD25" s="50">
        <v>4</v>
      </c>
      <c r="CE25" s="51">
        <f t="shared" si="16"/>
        <v>0.96</v>
      </c>
      <c r="CF25" s="68">
        <f t="shared" si="9"/>
        <v>0.53333333333333333</v>
      </c>
      <c r="CG25" s="51">
        <f t="shared" ref="CG25:CG29" si="24">CD25/25</f>
        <v>0.16</v>
      </c>
      <c r="CH25" s="68">
        <f t="shared" si="17"/>
        <v>0.64</v>
      </c>
      <c r="CI25" s="68">
        <f t="shared" si="22"/>
        <v>1.1733333333333333</v>
      </c>
      <c r="CJ25" s="148"/>
      <c r="CK25" s="148"/>
      <c r="CL25" s="148"/>
      <c r="CM25" s="149"/>
      <c r="CN25" s="51"/>
      <c r="CO25" s="150"/>
      <c r="CP25" s="51">
        <f t="shared" si="23"/>
        <v>3</v>
      </c>
      <c r="CQ25" s="51"/>
      <c r="CR25" s="51"/>
      <c r="CS25" s="51"/>
    </row>
    <row r="26" spans="1:194" s="23" customFormat="1" ht="18" customHeight="1" x14ac:dyDescent="0.2">
      <c r="A26" s="48">
        <v>4</v>
      </c>
      <c r="B26" s="143" t="s">
        <v>79</v>
      </c>
      <c r="C26" s="97" t="s">
        <v>73</v>
      </c>
      <c r="D26" s="131">
        <v>16</v>
      </c>
      <c r="E26" s="131">
        <v>8</v>
      </c>
      <c r="F26" s="131"/>
      <c r="G26" s="131"/>
      <c r="H26" s="147">
        <v>4</v>
      </c>
      <c r="I26" s="131"/>
      <c r="J26" s="131"/>
      <c r="K26" s="131"/>
      <c r="L26" s="131"/>
      <c r="M26" s="147"/>
      <c r="N26" s="132"/>
      <c r="O26" s="132"/>
      <c r="P26" s="132"/>
      <c r="Q26" s="132"/>
      <c r="R26" s="145"/>
      <c r="S26" s="132"/>
      <c r="T26" s="132"/>
      <c r="U26" s="132"/>
      <c r="V26" s="132"/>
      <c r="W26" s="145"/>
      <c r="X26" s="133"/>
      <c r="Y26" s="133"/>
      <c r="Z26" s="133"/>
      <c r="AA26" s="133"/>
      <c r="AB26" s="145"/>
      <c r="AC26" s="133"/>
      <c r="AD26" s="133"/>
      <c r="AE26" s="133"/>
      <c r="AF26" s="133"/>
      <c r="AG26" s="145"/>
      <c r="AH26" s="146">
        <f t="shared" si="18"/>
        <v>24</v>
      </c>
      <c r="AI26" s="48">
        <f t="shared" si="19"/>
        <v>16</v>
      </c>
      <c r="AJ26" s="48">
        <f t="shared" si="19"/>
        <v>8</v>
      </c>
      <c r="AK26" s="48">
        <f t="shared" si="19"/>
        <v>0</v>
      </c>
      <c r="AL26" s="48">
        <f t="shared" si="19"/>
        <v>0</v>
      </c>
      <c r="AM26" s="147">
        <f t="shared" si="19"/>
        <v>4</v>
      </c>
      <c r="AN26" s="48"/>
      <c r="AO26" s="49"/>
      <c r="AP26" s="50">
        <f>AH26</f>
        <v>24</v>
      </c>
      <c r="AQ26" s="51">
        <f>AM26</f>
        <v>4</v>
      </c>
      <c r="AR26" s="48"/>
      <c r="AS26" s="51"/>
      <c r="AT26" s="48"/>
      <c r="AU26" s="49"/>
      <c r="AV26" s="50"/>
      <c r="AW26" s="52"/>
      <c r="AX26" s="48"/>
      <c r="AY26" s="49"/>
      <c r="AZ26" s="50"/>
      <c r="BA26" s="51"/>
      <c r="BB26" s="48"/>
      <c r="BC26" s="62"/>
      <c r="BD26" s="51"/>
      <c r="BE26" s="67"/>
      <c r="BF26" s="64"/>
      <c r="BG26" s="65"/>
      <c r="BH26" s="64">
        <f>AH26</f>
        <v>24</v>
      </c>
      <c r="BI26" s="65">
        <f>AM26</f>
        <v>4</v>
      </c>
      <c r="BJ26" s="64"/>
      <c r="BK26" s="65"/>
      <c r="BL26" s="84"/>
      <c r="BM26" s="85"/>
      <c r="BN26" s="64"/>
      <c r="BO26" s="65"/>
      <c r="BP26" s="64"/>
      <c r="BQ26" s="65"/>
      <c r="BR26" s="84"/>
      <c r="BS26" s="85"/>
      <c r="BT26" s="64"/>
      <c r="BU26" s="65"/>
      <c r="BV26" s="81"/>
      <c r="BW26" s="65"/>
      <c r="BX26" s="66"/>
      <c r="BY26" s="65"/>
      <c r="BZ26" s="64"/>
      <c r="CA26" s="65"/>
      <c r="CB26" s="64"/>
      <c r="CC26" s="65"/>
      <c r="CD26" s="50">
        <v>4</v>
      </c>
      <c r="CE26" s="51">
        <f t="shared" si="16"/>
        <v>0.96</v>
      </c>
      <c r="CF26" s="68">
        <f t="shared" si="9"/>
        <v>0.53333333333333333</v>
      </c>
      <c r="CG26" s="51">
        <f t="shared" si="24"/>
        <v>0.16</v>
      </c>
      <c r="CH26" s="68">
        <f t="shared" si="17"/>
        <v>0.64</v>
      </c>
      <c r="CI26" s="68">
        <f t="shared" si="22"/>
        <v>1.1733333333333333</v>
      </c>
      <c r="CJ26" s="148"/>
      <c r="CK26" s="148"/>
      <c r="CL26" s="148"/>
      <c r="CM26" s="149"/>
      <c r="CN26" s="51"/>
      <c r="CO26" s="150"/>
      <c r="CP26" s="51"/>
      <c r="CQ26" s="51"/>
      <c r="CR26" s="51"/>
      <c r="CS26" s="51"/>
    </row>
    <row r="27" spans="1:194" s="23" customFormat="1" ht="18" customHeight="1" x14ac:dyDescent="0.2">
      <c r="A27" s="48">
        <v>5</v>
      </c>
      <c r="B27" s="164" t="s">
        <v>80</v>
      </c>
      <c r="C27" s="97" t="s">
        <v>73</v>
      </c>
      <c r="D27" s="131"/>
      <c r="E27" s="131"/>
      <c r="F27" s="131"/>
      <c r="G27" s="131"/>
      <c r="H27" s="147"/>
      <c r="I27" s="157">
        <v>16</v>
      </c>
      <c r="J27" s="131">
        <v>16</v>
      </c>
      <c r="K27" s="131"/>
      <c r="L27" s="131"/>
      <c r="M27" s="147">
        <v>4</v>
      </c>
      <c r="N27" s="132"/>
      <c r="O27" s="132"/>
      <c r="P27" s="132"/>
      <c r="Q27" s="132"/>
      <c r="R27" s="145"/>
      <c r="S27" s="132"/>
      <c r="T27" s="132"/>
      <c r="U27" s="132"/>
      <c r="V27" s="132"/>
      <c r="W27" s="145"/>
      <c r="X27" s="133"/>
      <c r="Y27" s="133"/>
      <c r="Z27" s="133"/>
      <c r="AA27" s="133"/>
      <c r="AB27" s="145"/>
      <c r="AC27" s="133"/>
      <c r="AD27" s="133"/>
      <c r="AE27" s="133"/>
      <c r="AF27" s="133"/>
      <c r="AG27" s="145"/>
      <c r="AH27" s="146">
        <f t="shared" si="18"/>
        <v>32</v>
      </c>
      <c r="AI27" s="48">
        <f t="shared" si="19"/>
        <v>16</v>
      </c>
      <c r="AJ27" s="48">
        <f t="shared" si="19"/>
        <v>16</v>
      </c>
      <c r="AK27" s="48">
        <f t="shared" si="19"/>
        <v>0</v>
      </c>
      <c r="AL27" s="48">
        <f t="shared" si="19"/>
        <v>0</v>
      </c>
      <c r="AM27" s="147">
        <f t="shared" si="19"/>
        <v>4</v>
      </c>
      <c r="AN27" s="48"/>
      <c r="AO27" s="49"/>
      <c r="AP27" s="50">
        <f>AH27</f>
        <v>32</v>
      </c>
      <c r="AQ27" s="51">
        <f>AM27</f>
        <v>4</v>
      </c>
      <c r="AR27" s="48"/>
      <c r="AS27" s="51"/>
      <c r="AT27" s="48"/>
      <c r="AU27" s="49"/>
      <c r="AV27" s="50"/>
      <c r="AW27" s="52"/>
      <c r="AX27" s="48"/>
      <c r="AY27" s="49"/>
      <c r="AZ27" s="50"/>
      <c r="BA27" s="51"/>
      <c r="BB27" s="48"/>
      <c r="BC27" s="62"/>
      <c r="BD27" s="51"/>
      <c r="BE27" s="67"/>
      <c r="BF27" s="64"/>
      <c r="BG27" s="65"/>
      <c r="BH27" s="64">
        <f t="shared" ref="BH27:BH28" si="25">AH27</f>
        <v>32</v>
      </c>
      <c r="BI27" s="65">
        <f t="shared" ref="BI27:BI28" si="26">AM27</f>
        <v>4</v>
      </c>
      <c r="BJ27" s="64"/>
      <c r="BK27" s="65"/>
      <c r="BL27" s="84"/>
      <c r="BM27" s="85"/>
      <c r="BN27" s="64"/>
      <c r="BO27" s="65"/>
      <c r="BP27" s="64"/>
      <c r="BQ27" s="65"/>
      <c r="BR27" s="84"/>
      <c r="BS27" s="85"/>
      <c r="BT27" s="64"/>
      <c r="BU27" s="65"/>
      <c r="BV27" s="81"/>
      <c r="BW27" s="65"/>
      <c r="BX27" s="66"/>
      <c r="BY27" s="65"/>
      <c r="BZ27" s="64"/>
      <c r="CA27" s="65"/>
      <c r="CB27" s="64"/>
      <c r="CC27" s="65"/>
      <c r="CD27" s="50">
        <v>4</v>
      </c>
      <c r="CE27" s="51">
        <f t="shared" si="16"/>
        <v>1.28</v>
      </c>
      <c r="CF27" s="68">
        <f t="shared" si="9"/>
        <v>0.71111111111111114</v>
      </c>
      <c r="CG27" s="51">
        <f>CD27/25</f>
        <v>0.16</v>
      </c>
      <c r="CH27" s="68">
        <f t="shared" si="17"/>
        <v>0.64</v>
      </c>
      <c r="CI27" s="68">
        <f t="shared" si="22"/>
        <v>1.3511111111111112</v>
      </c>
      <c r="CJ27" s="148"/>
      <c r="CK27" s="148"/>
      <c r="CL27" s="148"/>
      <c r="CM27" s="149"/>
      <c r="CN27" s="51"/>
      <c r="CO27" s="150"/>
      <c r="CP27" s="51"/>
      <c r="CQ27" s="51"/>
      <c r="CR27" s="51"/>
      <c r="CS27" s="51"/>
    </row>
    <row r="28" spans="1:194" s="23" customFormat="1" ht="18" customHeight="1" x14ac:dyDescent="0.2">
      <c r="A28" s="48">
        <v>6</v>
      </c>
      <c r="B28" s="164" t="s">
        <v>81</v>
      </c>
      <c r="C28" s="97" t="s">
        <v>71</v>
      </c>
      <c r="D28" s="131"/>
      <c r="E28" s="131"/>
      <c r="F28" s="131"/>
      <c r="G28" s="131"/>
      <c r="H28" s="147"/>
      <c r="I28" s="157"/>
      <c r="J28" s="131"/>
      <c r="K28" s="131"/>
      <c r="L28" s="131"/>
      <c r="M28" s="147"/>
      <c r="N28" s="132">
        <v>8</v>
      </c>
      <c r="O28" s="132">
        <v>16</v>
      </c>
      <c r="P28" s="132"/>
      <c r="Q28" s="132"/>
      <c r="R28" s="145">
        <v>3</v>
      </c>
      <c r="S28" s="132"/>
      <c r="T28" s="132"/>
      <c r="U28" s="132"/>
      <c r="V28" s="132"/>
      <c r="W28" s="145"/>
      <c r="X28" s="133"/>
      <c r="Y28" s="133"/>
      <c r="Z28" s="133"/>
      <c r="AA28" s="133"/>
      <c r="AB28" s="145"/>
      <c r="AC28" s="133"/>
      <c r="AD28" s="133"/>
      <c r="AE28" s="133"/>
      <c r="AF28" s="133"/>
      <c r="AG28" s="145"/>
      <c r="AH28" s="146">
        <f t="shared" si="18"/>
        <v>24</v>
      </c>
      <c r="AI28" s="48">
        <f t="shared" si="19"/>
        <v>8</v>
      </c>
      <c r="AJ28" s="48">
        <f t="shared" si="19"/>
        <v>16</v>
      </c>
      <c r="AK28" s="48">
        <f t="shared" si="19"/>
        <v>0</v>
      </c>
      <c r="AL28" s="48">
        <f t="shared" si="19"/>
        <v>0</v>
      </c>
      <c r="AM28" s="147">
        <f t="shared" si="19"/>
        <v>3</v>
      </c>
      <c r="AN28" s="48"/>
      <c r="AO28" s="49"/>
      <c r="AP28" s="50">
        <f>AH28</f>
        <v>24</v>
      </c>
      <c r="AQ28" s="51">
        <f>AM28</f>
        <v>3</v>
      </c>
      <c r="AR28" s="48"/>
      <c r="AS28" s="51"/>
      <c r="AT28" s="48"/>
      <c r="AU28" s="49"/>
      <c r="AV28" s="50"/>
      <c r="AW28" s="52"/>
      <c r="AX28" s="48"/>
      <c r="AY28" s="49"/>
      <c r="AZ28" s="50"/>
      <c r="BA28" s="51"/>
      <c r="BB28" s="48"/>
      <c r="BC28" s="62"/>
      <c r="BD28" s="51"/>
      <c r="BE28" s="67"/>
      <c r="BF28" s="64"/>
      <c r="BG28" s="65"/>
      <c r="BH28" s="64">
        <f t="shared" si="25"/>
        <v>24</v>
      </c>
      <c r="BI28" s="65">
        <f t="shared" si="26"/>
        <v>3</v>
      </c>
      <c r="BJ28" s="64"/>
      <c r="BK28" s="65"/>
      <c r="BL28" s="84"/>
      <c r="BM28" s="85"/>
      <c r="BN28" s="64"/>
      <c r="BO28" s="65"/>
      <c r="BP28" s="64"/>
      <c r="BQ28" s="65"/>
      <c r="BR28" s="84"/>
      <c r="BS28" s="85"/>
      <c r="BT28" s="64"/>
      <c r="BU28" s="65"/>
      <c r="BV28" s="81"/>
      <c r="BW28" s="65"/>
      <c r="BX28" s="66"/>
      <c r="BY28" s="65"/>
      <c r="BZ28" s="64"/>
      <c r="CA28" s="65"/>
      <c r="CB28" s="64"/>
      <c r="CC28" s="65"/>
      <c r="CD28" s="50">
        <v>4</v>
      </c>
      <c r="CE28" s="51">
        <f t="shared" si="16"/>
        <v>0.96</v>
      </c>
      <c r="CF28" s="68">
        <f t="shared" si="9"/>
        <v>0.53333333333333333</v>
      </c>
      <c r="CG28" s="51">
        <f>CD28/25</f>
        <v>0.16</v>
      </c>
      <c r="CH28" s="68">
        <f t="shared" si="17"/>
        <v>0.64</v>
      </c>
      <c r="CI28" s="68">
        <f t="shared" si="22"/>
        <v>1.1733333333333333</v>
      </c>
      <c r="CJ28" s="148"/>
      <c r="CK28" s="148"/>
      <c r="CL28" s="148"/>
      <c r="CM28" s="149"/>
      <c r="CN28" s="51"/>
      <c r="CO28" s="150"/>
      <c r="CP28" s="51"/>
      <c r="CQ28" s="51"/>
      <c r="CR28" s="51"/>
      <c r="CS28" s="51"/>
    </row>
    <row r="29" spans="1:194" s="23" customFormat="1" ht="20.25" customHeight="1" x14ac:dyDescent="0.2">
      <c r="A29" s="48">
        <v>7</v>
      </c>
      <c r="B29" s="130" t="s">
        <v>82</v>
      </c>
      <c r="C29" s="97" t="s">
        <v>73</v>
      </c>
      <c r="D29" s="131"/>
      <c r="E29" s="131"/>
      <c r="F29" s="131"/>
      <c r="G29" s="131"/>
      <c r="H29" s="147"/>
      <c r="I29" s="157">
        <v>16</v>
      </c>
      <c r="J29" s="131">
        <v>8</v>
      </c>
      <c r="K29" s="131"/>
      <c r="L29" s="131"/>
      <c r="M29" s="147">
        <v>3</v>
      </c>
      <c r="N29" s="132"/>
      <c r="O29" s="132"/>
      <c r="P29" s="132"/>
      <c r="Q29" s="132"/>
      <c r="R29" s="145"/>
      <c r="S29" s="132"/>
      <c r="T29" s="132"/>
      <c r="U29" s="132"/>
      <c r="V29" s="132"/>
      <c r="W29" s="145"/>
      <c r="X29" s="133"/>
      <c r="Y29" s="133"/>
      <c r="Z29" s="133"/>
      <c r="AA29" s="133"/>
      <c r="AB29" s="145"/>
      <c r="AC29" s="133"/>
      <c r="AD29" s="133"/>
      <c r="AE29" s="133"/>
      <c r="AF29" s="133"/>
      <c r="AG29" s="145"/>
      <c r="AH29" s="146">
        <f t="shared" si="18"/>
        <v>24</v>
      </c>
      <c r="AI29" s="48">
        <f t="shared" si="19"/>
        <v>16</v>
      </c>
      <c r="AJ29" s="48">
        <f t="shared" si="19"/>
        <v>8</v>
      </c>
      <c r="AK29" s="48">
        <f t="shared" si="19"/>
        <v>0</v>
      </c>
      <c r="AL29" s="48">
        <f t="shared" si="19"/>
        <v>0</v>
      </c>
      <c r="AM29" s="147">
        <f t="shared" si="19"/>
        <v>3</v>
      </c>
      <c r="AN29" s="48"/>
      <c r="AO29" s="49"/>
      <c r="AP29" s="50"/>
      <c r="AQ29" s="51"/>
      <c r="AR29" s="48"/>
      <c r="AS29" s="51"/>
      <c r="AT29" s="48"/>
      <c r="AU29" s="49"/>
      <c r="AV29" s="50"/>
      <c r="AW29" s="52"/>
      <c r="AX29" s="48"/>
      <c r="AY29" s="49"/>
      <c r="AZ29" s="50"/>
      <c r="BA29" s="51"/>
      <c r="BB29" s="48"/>
      <c r="BC29" s="62"/>
      <c r="BD29" s="51">
        <f>AM29</f>
        <v>3</v>
      </c>
      <c r="BE29" s="67">
        <f>BD29*100/AM78</f>
        <v>1.6666666666666667</v>
      </c>
      <c r="BF29" s="64"/>
      <c r="BG29" s="65"/>
      <c r="BH29" s="64"/>
      <c r="BI29" s="65"/>
      <c r="BJ29" s="64">
        <f>AH29</f>
        <v>24</v>
      </c>
      <c r="BK29" s="65">
        <f>AM29</f>
        <v>3</v>
      </c>
      <c r="BL29" s="84"/>
      <c r="BM29" s="85"/>
      <c r="BN29" s="64"/>
      <c r="BO29" s="65"/>
      <c r="BP29" s="64"/>
      <c r="BQ29" s="65"/>
      <c r="BR29" s="84"/>
      <c r="BS29" s="85"/>
      <c r="BT29" s="64"/>
      <c r="BU29" s="65"/>
      <c r="BV29" s="81"/>
      <c r="BW29" s="65"/>
      <c r="BX29" s="66"/>
      <c r="BY29" s="65"/>
      <c r="BZ29" s="64"/>
      <c r="CA29" s="65"/>
      <c r="CB29" s="64"/>
      <c r="CC29" s="65"/>
      <c r="CD29" s="50">
        <v>4</v>
      </c>
      <c r="CE29" s="51">
        <f t="shared" si="16"/>
        <v>0.96</v>
      </c>
      <c r="CF29" s="68">
        <f t="shared" si="9"/>
        <v>0.53333333333333333</v>
      </c>
      <c r="CG29" s="51">
        <f t="shared" si="24"/>
        <v>0.16</v>
      </c>
      <c r="CH29" s="68">
        <f t="shared" si="17"/>
        <v>0.64</v>
      </c>
      <c r="CI29" s="68">
        <f t="shared" si="22"/>
        <v>1.1733333333333333</v>
      </c>
      <c r="CJ29" s="148"/>
      <c r="CK29" s="148"/>
      <c r="CL29" s="148"/>
      <c r="CM29" s="149"/>
      <c r="CN29" s="51"/>
      <c r="CO29" s="150"/>
      <c r="CP29" s="51">
        <f>AM29</f>
        <v>3</v>
      </c>
      <c r="CQ29" s="51"/>
      <c r="CR29" s="51"/>
      <c r="CS29" s="51"/>
    </row>
    <row r="30" spans="1:194" s="23" customFormat="1" ht="18" customHeight="1" x14ac:dyDescent="0.2">
      <c r="A30" s="349" t="s">
        <v>83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0"/>
      <c r="U30" s="350"/>
      <c r="V30" s="350"/>
      <c r="W30" s="350"/>
      <c r="X30" s="350"/>
      <c r="Y30" s="350"/>
      <c r="Z30" s="350"/>
      <c r="AA30" s="350"/>
      <c r="AB30" s="350"/>
      <c r="AC30" s="350"/>
      <c r="AD30" s="350"/>
      <c r="AE30" s="350"/>
      <c r="AF30" s="350"/>
      <c r="AG30" s="350"/>
      <c r="AH30" s="87">
        <f>SUM(AH31:AH44)</f>
        <v>262</v>
      </c>
      <c r="AI30" s="87">
        <f>SUM(AI31:AI44)</f>
        <v>64</v>
      </c>
      <c r="AJ30" s="87">
        <f t="shared" ref="AJ30:AL30" si="27">SUM(AJ31:AJ44)</f>
        <v>136</v>
      </c>
      <c r="AK30" s="87">
        <f t="shared" si="27"/>
        <v>32</v>
      </c>
      <c r="AL30" s="87">
        <f t="shared" si="27"/>
        <v>30</v>
      </c>
      <c r="AM30" s="86">
        <f>SUM(AM31:AM44)</f>
        <v>36</v>
      </c>
      <c r="AN30" s="86">
        <f t="shared" ref="AN30:CD30" si="28">SUM(AN31:AN44)</f>
        <v>0</v>
      </c>
      <c r="AO30" s="86">
        <f t="shared" si="28"/>
        <v>0</v>
      </c>
      <c r="AP30" s="86">
        <f t="shared" si="28"/>
        <v>0</v>
      </c>
      <c r="AQ30" s="86">
        <f t="shared" si="28"/>
        <v>0</v>
      </c>
      <c r="AR30" s="86">
        <f t="shared" si="28"/>
        <v>0</v>
      </c>
      <c r="AS30" s="86">
        <f t="shared" si="28"/>
        <v>0</v>
      </c>
      <c r="AT30" s="86">
        <f t="shared" si="28"/>
        <v>30</v>
      </c>
      <c r="AU30" s="86">
        <f t="shared" si="28"/>
        <v>3</v>
      </c>
      <c r="AV30" s="86">
        <f t="shared" si="28"/>
        <v>48</v>
      </c>
      <c r="AW30" s="86">
        <f t="shared" si="28"/>
        <v>7</v>
      </c>
      <c r="AX30" s="86">
        <f t="shared" si="28"/>
        <v>8</v>
      </c>
      <c r="AY30" s="86">
        <f t="shared" si="28"/>
        <v>1</v>
      </c>
      <c r="AZ30" s="86">
        <f t="shared" si="28"/>
        <v>0</v>
      </c>
      <c r="BA30" s="86">
        <f t="shared" si="28"/>
        <v>0</v>
      </c>
      <c r="BB30" s="86">
        <f t="shared" si="28"/>
        <v>0</v>
      </c>
      <c r="BC30" s="86">
        <f t="shared" si="28"/>
        <v>0</v>
      </c>
      <c r="BD30" s="86">
        <f t="shared" si="28"/>
        <v>8</v>
      </c>
      <c r="BE30" s="265">
        <f t="shared" si="28"/>
        <v>4.4444444444444446</v>
      </c>
      <c r="BF30" s="86">
        <f t="shared" si="28"/>
        <v>8</v>
      </c>
      <c r="BG30" s="86">
        <f t="shared" si="28"/>
        <v>1</v>
      </c>
      <c r="BH30" s="86">
        <f t="shared" si="28"/>
        <v>0</v>
      </c>
      <c r="BI30" s="86">
        <f t="shared" si="28"/>
        <v>0</v>
      </c>
      <c r="BJ30" s="86">
        <f t="shared" si="28"/>
        <v>0</v>
      </c>
      <c r="BK30" s="86">
        <f t="shared" si="28"/>
        <v>0</v>
      </c>
      <c r="BL30" s="86">
        <f t="shared" si="28"/>
        <v>0</v>
      </c>
      <c r="BM30" s="86">
        <f t="shared" si="28"/>
        <v>0</v>
      </c>
      <c r="BN30" s="86">
        <f t="shared" si="28"/>
        <v>88</v>
      </c>
      <c r="BO30" s="86">
        <f t="shared" si="28"/>
        <v>15</v>
      </c>
      <c r="BP30" s="86">
        <f t="shared" si="28"/>
        <v>48</v>
      </c>
      <c r="BQ30" s="86">
        <f t="shared" si="28"/>
        <v>6</v>
      </c>
      <c r="BR30" s="86">
        <f t="shared" si="28"/>
        <v>0</v>
      </c>
      <c r="BS30" s="86">
        <f t="shared" si="28"/>
        <v>0</v>
      </c>
      <c r="BT30" s="86">
        <f t="shared" si="28"/>
        <v>8</v>
      </c>
      <c r="BU30" s="86">
        <f t="shared" si="28"/>
        <v>1</v>
      </c>
      <c r="BV30" s="86">
        <f t="shared" si="28"/>
        <v>24</v>
      </c>
      <c r="BW30" s="86">
        <f t="shared" si="28"/>
        <v>3</v>
      </c>
      <c r="BX30" s="86">
        <f t="shared" si="28"/>
        <v>8</v>
      </c>
      <c r="BY30" s="86">
        <f t="shared" si="28"/>
        <v>1</v>
      </c>
      <c r="BZ30" s="86">
        <f t="shared" si="28"/>
        <v>16</v>
      </c>
      <c r="CA30" s="86">
        <f t="shared" si="28"/>
        <v>2</v>
      </c>
      <c r="CB30" s="86">
        <f t="shared" si="28"/>
        <v>0</v>
      </c>
      <c r="CC30" s="86">
        <f t="shared" si="28"/>
        <v>0</v>
      </c>
      <c r="CD30" s="87">
        <f t="shared" si="28"/>
        <v>28</v>
      </c>
      <c r="CE30" s="89">
        <f>AH30/25</f>
        <v>10.48</v>
      </c>
      <c r="CF30" s="90">
        <f t="shared" si="9"/>
        <v>5.822222222222222</v>
      </c>
      <c r="CG30" s="90">
        <f t="shared" si="9"/>
        <v>3.2345679012345676</v>
      </c>
      <c r="CH30" s="90">
        <f t="shared" si="9"/>
        <v>1.7969821673525375</v>
      </c>
      <c r="CI30" s="90">
        <f>CF30+CH30</f>
        <v>7.6192043895747599</v>
      </c>
      <c r="CJ30" s="165"/>
      <c r="CK30" s="165"/>
      <c r="CL30" s="165"/>
      <c r="CM30" s="165">
        <f>SUM(CM31:CM44)</f>
        <v>214</v>
      </c>
      <c r="CN30" s="88">
        <f>SUM(CN31:CN44)</f>
        <v>29</v>
      </c>
      <c r="CO30" s="90">
        <f t="shared" ref="CO30" si="29">SUM(CO31:CO44)</f>
        <v>16.111111111111111</v>
      </c>
      <c r="CP30" s="155"/>
      <c r="CQ30" s="155"/>
      <c r="CR30" s="155"/>
      <c r="CS30" s="90"/>
    </row>
    <row r="31" spans="1:194" s="23" customFormat="1" ht="18" customHeight="1" x14ac:dyDescent="0.2">
      <c r="A31" s="48">
        <v>1</v>
      </c>
      <c r="B31" s="143" t="s">
        <v>84</v>
      </c>
      <c r="C31" s="97" t="s">
        <v>73</v>
      </c>
      <c r="D31" s="157">
        <v>8</v>
      </c>
      <c r="E31" s="131">
        <v>16</v>
      </c>
      <c r="F31" s="131"/>
      <c r="G31" s="131"/>
      <c r="H31" s="147">
        <v>4</v>
      </c>
      <c r="I31" s="131"/>
      <c r="J31" s="131"/>
      <c r="K31" s="131"/>
      <c r="L31" s="131"/>
      <c r="M31" s="147"/>
      <c r="N31" s="132"/>
      <c r="O31" s="132"/>
      <c r="P31" s="132"/>
      <c r="Q31" s="132"/>
      <c r="R31" s="145"/>
      <c r="S31" s="132"/>
      <c r="T31" s="132"/>
      <c r="U31" s="132"/>
      <c r="V31" s="132"/>
      <c r="W31" s="145"/>
      <c r="X31" s="133"/>
      <c r="Y31" s="133"/>
      <c r="Z31" s="133"/>
      <c r="AA31" s="133"/>
      <c r="AB31" s="145"/>
      <c r="AC31" s="133"/>
      <c r="AD31" s="133"/>
      <c r="AE31" s="133"/>
      <c r="AF31" s="133"/>
      <c r="AG31" s="145"/>
      <c r="AH31" s="146">
        <f>AI31+AJ31+AK31+AL31</f>
        <v>24</v>
      </c>
      <c r="AI31" s="48">
        <f>D31+I31+N31+S31+X31+AC31</f>
        <v>8</v>
      </c>
      <c r="AJ31" s="48">
        <f>E31+J31+O31+T31+Y31+AD31</f>
        <v>16</v>
      </c>
      <c r="AK31" s="48">
        <f>F31+K31+P31+U31+Z31+AE31</f>
        <v>0</v>
      </c>
      <c r="AL31" s="48">
        <f>G31+L31+Q31+V31+AA31+AF31</f>
        <v>0</v>
      </c>
      <c r="AM31" s="147">
        <f>H31+M31+R31+W31+AB31+AG31</f>
        <v>4</v>
      </c>
      <c r="AN31" s="48"/>
      <c r="AO31" s="49"/>
      <c r="AP31" s="50"/>
      <c r="AQ31" s="51"/>
      <c r="AR31" s="48"/>
      <c r="AS31" s="51"/>
      <c r="AT31" s="48"/>
      <c r="AU31" s="49"/>
      <c r="AV31" s="50"/>
      <c r="AW31" s="52"/>
      <c r="AX31" s="48"/>
      <c r="AY31" s="49"/>
      <c r="AZ31" s="50"/>
      <c r="BA31" s="51"/>
      <c r="BB31" s="48"/>
      <c r="BC31" s="62"/>
      <c r="BD31" s="51"/>
      <c r="BE31" s="67"/>
      <c r="BF31" s="64"/>
      <c r="BG31" s="65"/>
      <c r="BH31" s="64"/>
      <c r="BI31" s="65"/>
      <c r="BJ31" s="64"/>
      <c r="BK31" s="65"/>
      <c r="BL31" s="84"/>
      <c r="BM31" s="85"/>
      <c r="BN31" s="64">
        <f>AH31</f>
        <v>24</v>
      </c>
      <c r="BO31" s="65">
        <f>AM31</f>
        <v>4</v>
      </c>
      <c r="BP31" s="64"/>
      <c r="BQ31" s="65"/>
      <c r="BR31" s="84"/>
      <c r="BS31" s="85"/>
      <c r="BT31" s="64"/>
      <c r="BU31" s="65"/>
      <c r="BV31" s="81"/>
      <c r="BW31" s="65"/>
      <c r="BX31" s="66"/>
      <c r="BY31" s="65"/>
      <c r="BZ31" s="64"/>
      <c r="CA31" s="65"/>
      <c r="CB31" s="64"/>
      <c r="CC31" s="65"/>
      <c r="CD31" s="50">
        <v>4</v>
      </c>
      <c r="CE31" s="51">
        <f t="shared" si="16"/>
        <v>0.96</v>
      </c>
      <c r="CF31" s="68">
        <f t="shared" si="9"/>
        <v>0.53333333333333333</v>
      </c>
      <c r="CG31" s="51">
        <f>CD31/25</f>
        <v>0.16</v>
      </c>
      <c r="CH31" s="68">
        <f>CG31*100/180</f>
        <v>8.8888888888888892E-2</v>
      </c>
      <c r="CI31" s="68">
        <f>CF31+CH31</f>
        <v>0.62222222222222223</v>
      </c>
      <c r="CJ31" s="148"/>
      <c r="CK31" s="148"/>
      <c r="CL31" s="148"/>
      <c r="CM31" s="149"/>
      <c r="CN31" s="51"/>
      <c r="CO31" s="150">
        <f t="shared" ref="CO31:CO34" si="30">CN31*100/180</f>
        <v>0</v>
      </c>
      <c r="CP31" s="51"/>
      <c r="CQ31" s="51"/>
      <c r="CR31" s="51"/>
      <c r="CS31" s="51"/>
    </row>
    <row r="32" spans="1:194" s="23" customFormat="1" ht="20.25" customHeight="1" x14ac:dyDescent="0.2">
      <c r="A32" s="48">
        <v>2</v>
      </c>
      <c r="B32" s="130" t="s">
        <v>161</v>
      </c>
      <c r="C32" s="97" t="s">
        <v>71</v>
      </c>
      <c r="D32" s="131"/>
      <c r="E32" s="131"/>
      <c r="F32" s="131"/>
      <c r="G32" s="131"/>
      <c r="H32" s="147"/>
      <c r="I32" s="131"/>
      <c r="J32" s="131"/>
      <c r="K32" s="131"/>
      <c r="L32" s="131"/>
      <c r="M32" s="147"/>
      <c r="N32" s="132"/>
      <c r="O32" s="132"/>
      <c r="P32" s="132"/>
      <c r="Q32" s="132"/>
      <c r="R32" s="145"/>
      <c r="S32" s="132"/>
      <c r="T32" s="132"/>
      <c r="U32" s="132"/>
      <c r="V32" s="132"/>
      <c r="W32" s="145"/>
      <c r="X32" s="133">
        <v>8</v>
      </c>
      <c r="Y32" s="133">
        <v>16</v>
      </c>
      <c r="Z32" s="133"/>
      <c r="AA32" s="133"/>
      <c r="AB32" s="145">
        <v>4</v>
      </c>
      <c r="AC32" s="133"/>
      <c r="AD32" s="133"/>
      <c r="AE32" s="133"/>
      <c r="AF32" s="133"/>
      <c r="AG32" s="145"/>
      <c r="AH32" s="146">
        <f t="shared" ref="AH32:AH44" si="31">AI32+AJ32+AK32+AL32</f>
        <v>24</v>
      </c>
      <c r="AI32" s="48">
        <f t="shared" ref="AI32:AM44" si="32">D32+I32+N32+S32+X32+AC32</f>
        <v>8</v>
      </c>
      <c r="AJ32" s="48">
        <f t="shared" si="32"/>
        <v>16</v>
      </c>
      <c r="AK32" s="48">
        <f t="shared" si="32"/>
        <v>0</v>
      </c>
      <c r="AL32" s="48">
        <f t="shared" si="32"/>
        <v>0</v>
      </c>
      <c r="AM32" s="147">
        <f t="shared" si="32"/>
        <v>4</v>
      </c>
      <c r="AN32" s="48"/>
      <c r="AO32" s="49"/>
      <c r="AP32" s="50"/>
      <c r="AQ32" s="51"/>
      <c r="AR32" s="48"/>
      <c r="AS32" s="51"/>
      <c r="AT32" s="48"/>
      <c r="AU32" s="49"/>
      <c r="AV32" s="50"/>
      <c r="AW32" s="52"/>
      <c r="AX32" s="48"/>
      <c r="AY32" s="49"/>
      <c r="AZ32" s="50"/>
      <c r="BA32" s="51"/>
      <c r="BB32" s="48"/>
      <c r="BC32" s="62"/>
      <c r="BD32" s="51">
        <f>AM32</f>
        <v>4</v>
      </c>
      <c r="BE32" s="67">
        <f>BD32*100/AM78</f>
        <v>2.2222222222222223</v>
      </c>
      <c r="BF32" s="64"/>
      <c r="BG32" s="65"/>
      <c r="BH32" s="64"/>
      <c r="BI32" s="65"/>
      <c r="BJ32" s="64"/>
      <c r="BK32" s="65"/>
      <c r="BL32" s="84"/>
      <c r="BM32" s="85"/>
      <c r="BN32" s="64">
        <f>AH32</f>
        <v>24</v>
      </c>
      <c r="BO32" s="65">
        <f>AM32</f>
        <v>4</v>
      </c>
      <c r="BP32" s="64"/>
      <c r="BQ32" s="65"/>
      <c r="BR32" s="84"/>
      <c r="BS32" s="85"/>
      <c r="BT32" s="64"/>
      <c r="BU32" s="65"/>
      <c r="BV32" s="81"/>
      <c r="BW32" s="65"/>
      <c r="BX32" s="66"/>
      <c r="BY32" s="65"/>
      <c r="BZ32" s="64"/>
      <c r="CA32" s="65"/>
      <c r="CB32" s="64"/>
      <c r="CC32" s="65"/>
      <c r="CD32" s="50">
        <v>2</v>
      </c>
      <c r="CE32" s="51">
        <f t="shared" si="16"/>
        <v>0.96</v>
      </c>
      <c r="CF32" s="68">
        <f t="shared" si="9"/>
        <v>0.53333333333333333</v>
      </c>
      <c r="CG32" s="51">
        <f t="shared" ref="CG32:CG44" si="33">CD32/25</f>
        <v>0.08</v>
      </c>
      <c r="CH32" s="68">
        <f t="shared" ref="CH32:CH44" si="34">CG32*100/180</f>
        <v>4.4444444444444446E-2</v>
      </c>
      <c r="CI32" s="68">
        <f t="shared" ref="CI32:CI44" si="35">CF32+CH32</f>
        <v>0.57777777777777772</v>
      </c>
      <c r="CJ32" s="148"/>
      <c r="CK32" s="148"/>
      <c r="CL32" s="148"/>
      <c r="CM32" s="149">
        <f>AH32</f>
        <v>24</v>
      </c>
      <c r="CN32" s="51">
        <f>AM32</f>
        <v>4</v>
      </c>
      <c r="CO32" s="150">
        <f t="shared" si="30"/>
        <v>2.2222222222222223</v>
      </c>
      <c r="CP32" s="51">
        <f>AM32</f>
        <v>4</v>
      </c>
      <c r="CQ32" s="51"/>
      <c r="CR32" s="51"/>
      <c r="CS32" s="51"/>
    </row>
    <row r="33" spans="1:97" s="23" customFormat="1" ht="18" customHeight="1" x14ac:dyDescent="0.2">
      <c r="A33" s="48">
        <v>3</v>
      </c>
      <c r="B33" s="130" t="s">
        <v>86</v>
      </c>
      <c r="C33" s="83" t="s">
        <v>73</v>
      </c>
      <c r="D33" s="166"/>
      <c r="E33" s="166"/>
      <c r="F33" s="166"/>
      <c r="G33" s="166"/>
      <c r="H33" s="167"/>
      <c r="I33" s="168"/>
      <c r="J33" s="169"/>
      <c r="K33" s="170"/>
      <c r="L33" s="170"/>
      <c r="M33" s="171"/>
      <c r="N33" s="172"/>
      <c r="O33" s="173"/>
      <c r="P33" s="173"/>
      <c r="Q33" s="173"/>
      <c r="R33" s="174"/>
      <c r="S33" s="173">
        <v>8</v>
      </c>
      <c r="T33" s="173">
        <v>16</v>
      </c>
      <c r="U33" s="173"/>
      <c r="V33" s="173"/>
      <c r="W33" s="174">
        <v>3</v>
      </c>
      <c r="X33" s="175"/>
      <c r="Y33" s="175"/>
      <c r="Z33" s="175"/>
      <c r="AA33" s="175"/>
      <c r="AB33" s="174"/>
      <c r="AC33" s="175"/>
      <c r="AD33" s="175"/>
      <c r="AE33" s="175"/>
      <c r="AF33" s="175"/>
      <c r="AG33" s="174"/>
      <c r="AH33" s="146">
        <f t="shared" si="31"/>
        <v>24</v>
      </c>
      <c r="AI33" s="48">
        <f t="shared" si="32"/>
        <v>8</v>
      </c>
      <c r="AJ33" s="48">
        <f t="shared" si="32"/>
        <v>16</v>
      </c>
      <c r="AK33" s="48">
        <f t="shared" si="32"/>
        <v>0</v>
      </c>
      <c r="AL33" s="48">
        <f t="shared" si="32"/>
        <v>0</v>
      </c>
      <c r="AM33" s="147">
        <f t="shared" si="32"/>
        <v>3</v>
      </c>
      <c r="AN33" s="48"/>
      <c r="AO33" s="49"/>
      <c r="AP33" s="50"/>
      <c r="AQ33" s="51"/>
      <c r="AR33" s="48"/>
      <c r="AS33" s="51"/>
      <c r="AT33" s="48"/>
      <c r="AU33" s="49"/>
      <c r="AV33" s="50">
        <f>AH33</f>
        <v>24</v>
      </c>
      <c r="AW33" s="52">
        <f>AM33</f>
        <v>3</v>
      </c>
      <c r="AX33" s="48"/>
      <c r="AY33" s="49"/>
      <c r="AZ33" s="50"/>
      <c r="BA33" s="51"/>
      <c r="BB33" s="48"/>
      <c r="BC33" s="62"/>
      <c r="BD33" s="51">
        <f>AM33</f>
        <v>3</v>
      </c>
      <c r="BE33" s="67">
        <f>BD33*100/AM78</f>
        <v>1.6666666666666667</v>
      </c>
      <c r="BF33" s="64"/>
      <c r="BG33" s="65"/>
      <c r="BH33" s="64"/>
      <c r="BI33" s="65"/>
      <c r="BJ33" s="64"/>
      <c r="BK33" s="65"/>
      <c r="BL33" s="84"/>
      <c r="BM33" s="85"/>
      <c r="BN33" s="64"/>
      <c r="BO33" s="65"/>
      <c r="BP33" s="64"/>
      <c r="BQ33" s="65"/>
      <c r="BR33" s="84"/>
      <c r="BS33" s="85"/>
      <c r="BT33" s="64"/>
      <c r="BU33" s="65"/>
      <c r="BV33" s="81"/>
      <c r="BW33" s="65"/>
      <c r="BX33" s="66"/>
      <c r="BY33" s="65"/>
      <c r="BZ33" s="64"/>
      <c r="CA33" s="65"/>
      <c r="CB33" s="64"/>
      <c r="CC33" s="65"/>
      <c r="CD33" s="50">
        <v>4</v>
      </c>
      <c r="CE33" s="51">
        <f t="shared" si="16"/>
        <v>0.96</v>
      </c>
      <c r="CF33" s="68">
        <f t="shared" si="9"/>
        <v>0.53333333333333333</v>
      </c>
      <c r="CG33" s="51">
        <f t="shared" si="33"/>
        <v>0.16</v>
      </c>
      <c r="CH33" s="68">
        <f t="shared" si="34"/>
        <v>8.8888888888888892E-2</v>
      </c>
      <c r="CI33" s="68">
        <f t="shared" si="35"/>
        <v>0.62222222222222223</v>
      </c>
      <c r="CJ33" s="148"/>
      <c r="CK33" s="148"/>
      <c r="CL33" s="148"/>
      <c r="CM33" s="149"/>
      <c r="CN33" s="51"/>
      <c r="CO33" s="150">
        <f t="shared" si="30"/>
        <v>0</v>
      </c>
      <c r="CP33" s="51">
        <f t="shared" ref="CP33:CP34" si="36">AM33</f>
        <v>3</v>
      </c>
      <c r="CQ33" s="51"/>
      <c r="CR33" s="51"/>
      <c r="CS33" s="51"/>
    </row>
    <row r="34" spans="1:97" s="23" customFormat="1" ht="18" customHeight="1" x14ac:dyDescent="0.2">
      <c r="A34" s="48">
        <v>4</v>
      </c>
      <c r="B34" s="143" t="s">
        <v>87</v>
      </c>
      <c r="C34" s="97" t="s">
        <v>71</v>
      </c>
      <c r="D34" s="131"/>
      <c r="E34" s="131"/>
      <c r="F34" s="131"/>
      <c r="G34" s="131"/>
      <c r="H34" s="147"/>
      <c r="I34" s="131">
        <v>8</v>
      </c>
      <c r="J34" s="131">
        <v>8</v>
      </c>
      <c r="K34" s="131"/>
      <c r="L34" s="131"/>
      <c r="M34" s="147">
        <v>3</v>
      </c>
      <c r="N34" s="132"/>
      <c r="O34" s="132">
        <v>8</v>
      </c>
      <c r="P34" s="132"/>
      <c r="Q34" s="132"/>
      <c r="R34" s="145">
        <v>1</v>
      </c>
      <c r="S34" s="132"/>
      <c r="T34" s="132"/>
      <c r="U34" s="132"/>
      <c r="V34" s="132"/>
      <c r="W34" s="145"/>
      <c r="X34" s="133"/>
      <c r="Y34" s="133"/>
      <c r="Z34" s="133"/>
      <c r="AA34" s="133"/>
      <c r="AB34" s="145"/>
      <c r="AC34" s="133"/>
      <c r="AD34" s="133"/>
      <c r="AE34" s="133"/>
      <c r="AF34" s="133"/>
      <c r="AG34" s="145"/>
      <c r="AH34" s="146">
        <f t="shared" si="31"/>
        <v>24</v>
      </c>
      <c r="AI34" s="48">
        <f t="shared" si="32"/>
        <v>8</v>
      </c>
      <c r="AJ34" s="48">
        <f t="shared" si="32"/>
        <v>16</v>
      </c>
      <c r="AK34" s="48">
        <f t="shared" si="32"/>
        <v>0</v>
      </c>
      <c r="AL34" s="48">
        <f t="shared" si="32"/>
        <v>0</v>
      </c>
      <c r="AM34" s="147">
        <f t="shared" si="32"/>
        <v>4</v>
      </c>
      <c r="AN34" s="48"/>
      <c r="AO34" s="49"/>
      <c r="AP34" s="50"/>
      <c r="AQ34" s="51"/>
      <c r="AR34" s="48"/>
      <c r="AS34" s="51"/>
      <c r="AT34" s="48"/>
      <c r="AU34" s="49"/>
      <c r="AV34" s="50">
        <f>AH34</f>
        <v>24</v>
      </c>
      <c r="AW34" s="52">
        <f>AM34</f>
        <v>4</v>
      </c>
      <c r="AX34" s="48"/>
      <c r="AY34" s="49"/>
      <c r="AZ34" s="50"/>
      <c r="BA34" s="51"/>
      <c r="BB34" s="48"/>
      <c r="BC34" s="62"/>
      <c r="BD34" s="51"/>
      <c r="BE34" s="67"/>
      <c r="BF34" s="64"/>
      <c r="BG34" s="65"/>
      <c r="BH34" s="64"/>
      <c r="BI34" s="65"/>
      <c r="BJ34" s="64"/>
      <c r="BK34" s="65"/>
      <c r="BL34" s="84"/>
      <c r="BM34" s="85"/>
      <c r="BN34" s="64">
        <f>AH34</f>
        <v>24</v>
      </c>
      <c r="BO34" s="65">
        <f>AM34</f>
        <v>4</v>
      </c>
      <c r="BP34" s="64"/>
      <c r="BQ34" s="65"/>
      <c r="BR34" s="84"/>
      <c r="BS34" s="85"/>
      <c r="BT34" s="64"/>
      <c r="BU34" s="65"/>
      <c r="BV34" s="81"/>
      <c r="BW34" s="65"/>
      <c r="BX34" s="66"/>
      <c r="BY34" s="65"/>
      <c r="BZ34" s="64"/>
      <c r="CA34" s="65"/>
      <c r="CB34" s="64"/>
      <c r="CC34" s="65"/>
      <c r="CD34" s="50"/>
      <c r="CE34" s="51">
        <f t="shared" si="16"/>
        <v>0.96</v>
      </c>
      <c r="CF34" s="68">
        <f t="shared" si="9"/>
        <v>0.53333333333333333</v>
      </c>
      <c r="CG34" s="51">
        <f t="shared" si="33"/>
        <v>0</v>
      </c>
      <c r="CH34" s="68">
        <f t="shared" si="34"/>
        <v>0</v>
      </c>
      <c r="CI34" s="68">
        <f t="shared" si="35"/>
        <v>0.53333333333333333</v>
      </c>
      <c r="CJ34" s="148"/>
      <c r="CK34" s="148"/>
      <c r="CL34" s="148"/>
      <c r="CM34" s="149">
        <f>AH34</f>
        <v>24</v>
      </c>
      <c r="CN34" s="51">
        <f t="shared" ref="CN34:CN44" si="37">AM34</f>
        <v>4</v>
      </c>
      <c r="CO34" s="150">
        <f t="shared" si="30"/>
        <v>2.2222222222222223</v>
      </c>
      <c r="CP34" s="51">
        <f t="shared" si="36"/>
        <v>4</v>
      </c>
      <c r="CQ34" s="51"/>
      <c r="CR34" s="51"/>
      <c r="CS34" s="51"/>
    </row>
    <row r="35" spans="1:97" s="23" customFormat="1" ht="18" customHeight="1" x14ac:dyDescent="0.2">
      <c r="A35" s="48">
        <v>5</v>
      </c>
      <c r="B35" s="143" t="s">
        <v>88</v>
      </c>
      <c r="C35" s="97" t="s">
        <v>71</v>
      </c>
      <c r="D35" s="131"/>
      <c r="E35" s="131"/>
      <c r="F35" s="131"/>
      <c r="G35" s="131"/>
      <c r="H35" s="147"/>
      <c r="I35" s="131"/>
      <c r="J35" s="131">
        <v>8</v>
      </c>
      <c r="K35" s="131"/>
      <c r="L35" s="131"/>
      <c r="M35" s="147">
        <v>1</v>
      </c>
      <c r="N35" s="132"/>
      <c r="O35" s="132"/>
      <c r="P35" s="132"/>
      <c r="Q35" s="132"/>
      <c r="R35" s="145"/>
      <c r="S35" s="132"/>
      <c r="T35" s="132"/>
      <c r="U35" s="132"/>
      <c r="V35" s="132"/>
      <c r="W35" s="145"/>
      <c r="X35" s="133"/>
      <c r="Y35" s="133"/>
      <c r="Z35" s="133"/>
      <c r="AA35" s="133"/>
      <c r="AB35" s="145"/>
      <c r="AC35" s="133"/>
      <c r="AD35" s="133"/>
      <c r="AE35" s="133"/>
      <c r="AF35" s="133"/>
      <c r="AG35" s="145"/>
      <c r="AH35" s="146">
        <f t="shared" si="31"/>
        <v>8</v>
      </c>
      <c r="AI35" s="48">
        <f t="shared" si="32"/>
        <v>0</v>
      </c>
      <c r="AJ35" s="48">
        <f t="shared" si="32"/>
        <v>8</v>
      </c>
      <c r="AK35" s="48">
        <f t="shared" si="32"/>
        <v>0</v>
      </c>
      <c r="AL35" s="48">
        <f t="shared" si="32"/>
        <v>0</v>
      </c>
      <c r="AM35" s="147">
        <f t="shared" si="32"/>
        <v>1</v>
      </c>
      <c r="AN35" s="48"/>
      <c r="AO35" s="49"/>
      <c r="AP35" s="50"/>
      <c r="AQ35" s="51"/>
      <c r="AR35" s="48"/>
      <c r="AS35" s="51"/>
      <c r="AT35" s="48"/>
      <c r="AU35" s="49"/>
      <c r="AV35" s="50"/>
      <c r="AW35" s="52"/>
      <c r="AX35" s="48">
        <f>AH35</f>
        <v>8</v>
      </c>
      <c r="AY35" s="49">
        <f>AM35</f>
        <v>1</v>
      </c>
      <c r="AZ35" s="50"/>
      <c r="BA35" s="51"/>
      <c r="BB35" s="48"/>
      <c r="BC35" s="62"/>
      <c r="BD35" s="51"/>
      <c r="BE35" s="67"/>
      <c r="BF35" s="64"/>
      <c r="BG35" s="65"/>
      <c r="BH35" s="64"/>
      <c r="BI35" s="65"/>
      <c r="BJ35" s="64"/>
      <c r="BK35" s="65"/>
      <c r="BL35" s="84"/>
      <c r="BM35" s="85"/>
      <c r="BN35" s="64"/>
      <c r="BO35" s="65"/>
      <c r="BP35" s="64"/>
      <c r="BQ35" s="65"/>
      <c r="BR35" s="84"/>
      <c r="BS35" s="85"/>
      <c r="BT35" s="64">
        <f>AH35</f>
        <v>8</v>
      </c>
      <c r="BU35" s="65">
        <f>AM35</f>
        <v>1</v>
      </c>
      <c r="BV35" s="81"/>
      <c r="BW35" s="65"/>
      <c r="BX35" s="66"/>
      <c r="BY35" s="65"/>
      <c r="BZ35" s="64"/>
      <c r="CA35" s="65"/>
      <c r="CB35" s="64"/>
      <c r="CC35" s="65"/>
      <c r="CD35" s="50"/>
      <c r="CE35" s="51">
        <f t="shared" si="16"/>
        <v>0.32</v>
      </c>
      <c r="CF35" s="68">
        <f t="shared" si="9"/>
        <v>0.17777777777777778</v>
      </c>
      <c r="CG35" s="51">
        <f t="shared" si="33"/>
        <v>0</v>
      </c>
      <c r="CH35" s="68">
        <f t="shared" si="34"/>
        <v>0</v>
      </c>
      <c r="CI35" s="68">
        <f t="shared" si="35"/>
        <v>0.17777777777777778</v>
      </c>
      <c r="CJ35" s="148"/>
      <c r="CK35" s="148"/>
      <c r="CL35" s="148"/>
      <c r="CM35" s="149">
        <f t="shared" ref="CM35:CM44" si="38">AH35</f>
        <v>8</v>
      </c>
      <c r="CN35" s="51">
        <f t="shared" si="37"/>
        <v>1</v>
      </c>
      <c r="CO35" s="150">
        <f>CN35*100/180</f>
        <v>0.55555555555555558</v>
      </c>
      <c r="CP35" s="51"/>
      <c r="CQ35" s="51"/>
      <c r="CR35" s="51"/>
      <c r="CS35" s="51"/>
    </row>
    <row r="36" spans="1:97" s="23" customFormat="1" ht="18" customHeight="1" x14ac:dyDescent="0.2">
      <c r="A36" s="48">
        <v>6</v>
      </c>
      <c r="B36" s="143" t="s">
        <v>89</v>
      </c>
      <c r="C36" s="97" t="s">
        <v>71</v>
      </c>
      <c r="D36" s="131"/>
      <c r="E36" s="131"/>
      <c r="F36" s="131"/>
      <c r="G36" s="131"/>
      <c r="H36" s="147"/>
      <c r="I36" s="131">
        <v>8</v>
      </c>
      <c r="J36" s="131">
        <v>16</v>
      </c>
      <c r="K36" s="131"/>
      <c r="L36" s="131"/>
      <c r="M36" s="147">
        <v>3</v>
      </c>
      <c r="N36" s="132"/>
      <c r="O36" s="132"/>
      <c r="P36" s="132"/>
      <c r="Q36" s="132"/>
      <c r="R36" s="145"/>
      <c r="S36" s="132"/>
      <c r="T36" s="132"/>
      <c r="U36" s="132"/>
      <c r="V36" s="132"/>
      <c r="W36" s="145"/>
      <c r="X36" s="133"/>
      <c r="Y36" s="133"/>
      <c r="Z36" s="133"/>
      <c r="AA36" s="133"/>
      <c r="AB36" s="145"/>
      <c r="AC36" s="133"/>
      <c r="AD36" s="133"/>
      <c r="AE36" s="133"/>
      <c r="AF36" s="133"/>
      <c r="AG36" s="145"/>
      <c r="AH36" s="146">
        <f t="shared" si="31"/>
        <v>24</v>
      </c>
      <c r="AI36" s="48">
        <f t="shared" si="32"/>
        <v>8</v>
      </c>
      <c r="AJ36" s="48">
        <f t="shared" si="32"/>
        <v>16</v>
      </c>
      <c r="AK36" s="48">
        <f t="shared" si="32"/>
        <v>0</v>
      </c>
      <c r="AL36" s="48">
        <f t="shared" si="32"/>
        <v>0</v>
      </c>
      <c r="AM36" s="147">
        <f t="shared" si="32"/>
        <v>3</v>
      </c>
      <c r="AN36" s="48"/>
      <c r="AO36" s="49"/>
      <c r="AP36" s="50"/>
      <c r="AQ36" s="51"/>
      <c r="AR36" s="48"/>
      <c r="AS36" s="51"/>
      <c r="AT36" s="48"/>
      <c r="AU36" s="49"/>
      <c r="AV36" s="50"/>
      <c r="AW36" s="52"/>
      <c r="AX36" s="48"/>
      <c r="AY36" s="49"/>
      <c r="AZ36" s="50"/>
      <c r="BA36" s="51"/>
      <c r="BB36" s="48"/>
      <c r="BC36" s="62"/>
      <c r="BD36" s="51"/>
      <c r="BE36" s="67"/>
      <c r="BF36" s="64"/>
      <c r="BG36" s="65"/>
      <c r="BH36" s="64"/>
      <c r="BI36" s="65"/>
      <c r="BJ36" s="64"/>
      <c r="BK36" s="65"/>
      <c r="BL36" s="84"/>
      <c r="BM36" s="85"/>
      <c r="BN36" s="64"/>
      <c r="BO36" s="65"/>
      <c r="BP36" s="64"/>
      <c r="BQ36" s="65"/>
      <c r="BR36" s="84"/>
      <c r="BS36" s="85"/>
      <c r="BT36" s="64"/>
      <c r="BU36" s="65"/>
      <c r="BV36" s="81">
        <f>AH36</f>
        <v>24</v>
      </c>
      <c r="BW36" s="65">
        <f>AM36</f>
        <v>3</v>
      </c>
      <c r="BX36" s="66"/>
      <c r="BY36" s="65"/>
      <c r="BZ36" s="64"/>
      <c r="CA36" s="65"/>
      <c r="CB36" s="64"/>
      <c r="CC36" s="65"/>
      <c r="CD36" s="50"/>
      <c r="CE36" s="51">
        <f t="shared" si="16"/>
        <v>0.96</v>
      </c>
      <c r="CF36" s="68">
        <f t="shared" si="9"/>
        <v>0.53333333333333333</v>
      </c>
      <c r="CG36" s="51">
        <f t="shared" si="33"/>
        <v>0</v>
      </c>
      <c r="CH36" s="68">
        <f t="shared" si="34"/>
        <v>0</v>
      </c>
      <c r="CI36" s="68">
        <f t="shared" si="35"/>
        <v>0.53333333333333333</v>
      </c>
      <c r="CJ36" s="148"/>
      <c r="CK36" s="148"/>
      <c r="CL36" s="148"/>
      <c r="CM36" s="149">
        <f t="shared" si="38"/>
        <v>24</v>
      </c>
      <c r="CN36" s="51">
        <f t="shared" si="37"/>
        <v>3</v>
      </c>
      <c r="CO36" s="150">
        <f t="shared" ref="CO36:CO44" si="39">CN36*100/180</f>
        <v>1.6666666666666667</v>
      </c>
      <c r="CP36" s="51"/>
      <c r="CQ36" s="51"/>
      <c r="CR36" s="51">
        <f>AM36</f>
        <v>3</v>
      </c>
      <c r="CS36" s="51"/>
    </row>
    <row r="37" spans="1:97" s="23" customFormat="1" ht="18" customHeight="1" x14ac:dyDescent="0.2">
      <c r="A37" s="48">
        <v>7</v>
      </c>
      <c r="B37" s="143" t="s">
        <v>90</v>
      </c>
      <c r="C37" s="97" t="s">
        <v>71</v>
      </c>
      <c r="D37" s="131"/>
      <c r="E37" s="131"/>
      <c r="F37" s="131"/>
      <c r="G37" s="131"/>
      <c r="H37" s="177"/>
      <c r="I37" s="131"/>
      <c r="J37" s="131"/>
      <c r="K37" s="131"/>
      <c r="L37" s="131"/>
      <c r="M37" s="147"/>
      <c r="N37" s="132"/>
      <c r="O37" s="132"/>
      <c r="P37" s="132"/>
      <c r="Q37" s="132"/>
      <c r="R37" s="145"/>
      <c r="S37" s="132"/>
      <c r="T37" s="132"/>
      <c r="U37" s="132"/>
      <c r="V37" s="132"/>
      <c r="W37" s="145"/>
      <c r="X37" s="133"/>
      <c r="Y37" s="133"/>
      <c r="Z37" s="133">
        <v>16</v>
      </c>
      <c r="AA37" s="133"/>
      <c r="AB37" s="145">
        <v>3</v>
      </c>
      <c r="AC37" s="133"/>
      <c r="AD37" s="133"/>
      <c r="AE37" s="133"/>
      <c r="AF37" s="133"/>
      <c r="AG37" s="145"/>
      <c r="AH37" s="146">
        <f t="shared" si="31"/>
        <v>16</v>
      </c>
      <c r="AI37" s="48">
        <f t="shared" si="32"/>
        <v>0</v>
      </c>
      <c r="AJ37" s="48">
        <f t="shared" si="32"/>
        <v>0</v>
      </c>
      <c r="AK37" s="48">
        <f t="shared" si="32"/>
        <v>16</v>
      </c>
      <c r="AL37" s="48">
        <f t="shared" si="32"/>
        <v>0</v>
      </c>
      <c r="AM37" s="147">
        <f t="shared" si="32"/>
        <v>3</v>
      </c>
      <c r="AN37" s="48"/>
      <c r="AO37" s="49"/>
      <c r="AP37" s="50"/>
      <c r="AQ37" s="51"/>
      <c r="AR37" s="48"/>
      <c r="AS37" s="51"/>
      <c r="AT37" s="48"/>
      <c r="AU37" s="49"/>
      <c r="AV37" s="50"/>
      <c r="AW37" s="52"/>
      <c r="AX37" s="48"/>
      <c r="AY37" s="49"/>
      <c r="AZ37" s="50"/>
      <c r="BA37" s="51"/>
      <c r="BB37" s="48"/>
      <c r="BC37" s="62"/>
      <c r="BD37" s="51"/>
      <c r="BE37" s="67"/>
      <c r="BF37" s="64"/>
      <c r="BG37" s="65"/>
      <c r="BH37" s="64"/>
      <c r="BI37" s="65"/>
      <c r="BJ37" s="64"/>
      <c r="BK37" s="65"/>
      <c r="BL37" s="84"/>
      <c r="BM37" s="85"/>
      <c r="BN37" s="64">
        <f>AH37</f>
        <v>16</v>
      </c>
      <c r="BO37" s="65">
        <f>AM37</f>
        <v>3</v>
      </c>
      <c r="BP37" s="64"/>
      <c r="BQ37" s="65"/>
      <c r="BR37" s="84"/>
      <c r="BS37" s="85"/>
      <c r="BT37" s="64"/>
      <c r="BU37" s="65"/>
      <c r="BV37" s="81"/>
      <c r="BW37" s="65"/>
      <c r="BX37" s="66"/>
      <c r="BY37" s="65"/>
      <c r="BZ37" s="64"/>
      <c r="CA37" s="65"/>
      <c r="CB37" s="64"/>
      <c r="CC37" s="65"/>
      <c r="CD37" s="50"/>
      <c r="CE37" s="51">
        <f t="shared" si="16"/>
        <v>0.64</v>
      </c>
      <c r="CF37" s="68">
        <f t="shared" si="9"/>
        <v>0.35555555555555557</v>
      </c>
      <c r="CG37" s="51">
        <f t="shared" si="33"/>
        <v>0</v>
      </c>
      <c r="CH37" s="68">
        <f t="shared" si="34"/>
        <v>0</v>
      </c>
      <c r="CI37" s="68">
        <f t="shared" si="35"/>
        <v>0.35555555555555557</v>
      </c>
      <c r="CJ37" s="148"/>
      <c r="CK37" s="148"/>
      <c r="CL37" s="148"/>
      <c r="CM37" s="149">
        <f t="shared" si="38"/>
        <v>16</v>
      </c>
      <c r="CN37" s="51">
        <f t="shared" si="37"/>
        <v>3</v>
      </c>
      <c r="CO37" s="150">
        <f t="shared" si="39"/>
        <v>1.6666666666666667</v>
      </c>
      <c r="CP37" s="51">
        <f>AM37</f>
        <v>3</v>
      </c>
      <c r="CQ37" s="51"/>
      <c r="CR37" s="51"/>
      <c r="CS37" s="51"/>
    </row>
    <row r="38" spans="1:97" s="23" customFormat="1" ht="18" customHeight="1" x14ac:dyDescent="0.2">
      <c r="A38" s="48">
        <v>8</v>
      </c>
      <c r="B38" s="143" t="s">
        <v>91</v>
      </c>
      <c r="C38" s="97" t="s">
        <v>71</v>
      </c>
      <c r="D38" s="131">
        <v>8</v>
      </c>
      <c r="E38" s="131"/>
      <c r="F38" s="131"/>
      <c r="G38" s="131"/>
      <c r="H38" s="147">
        <v>1</v>
      </c>
      <c r="I38" s="131"/>
      <c r="J38" s="131"/>
      <c r="K38" s="131"/>
      <c r="L38" s="131"/>
      <c r="M38" s="147"/>
      <c r="N38" s="132"/>
      <c r="O38" s="132"/>
      <c r="P38" s="132"/>
      <c r="Q38" s="132"/>
      <c r="R38" s="145"/>
      <c r="S38" s="132"/>
      <c r="T38" s="132"/>
      <c r="U38" s="132"/>
      <c r="V38" s="132"/>
      <c r="W38" s="145"/>
      <c r="X38" s="133"/>
      <c r="Y38" s="133"/>
      <c r="Z38" s="133"/>
      <c r="AA38" s="133"/>
      <c r="AB38" s="145"/>
      <c r="AC38" s="133"/>
      <c r="AD38" s="133"/>
      <c r="AE38" s="133"/>
      <c r="AF38" s="133"/>
      <c r="AG38" s="145"/>
      <c r="AH38" s="146">
        <f t="shared" si="31"/>
        <v>8</v>
      </c>
      <c r="AI38" s="48">
        <f t="shared" si="32"/>
        <v>8</v>
      </c>
      <c r="AJ38" s="48">
        <f t="shared" si="32"/>
        <v>0</v>
      </c>
      <c r="AK38" s="48">
        <f t="shared" si="32"/>
        <v>0</v>
      </c>
      <c r="AL38" s="48">
        <f t="shared" si="32"/>
        <v>0</v>
      </c>
      <c r="AM38" s="147">
        <f t="shared" si="32"/>
        <v>1</v>
      </c>
      <c r="AN38" s="48"/>
      <c r="AO38" s="49"/>
      <c r="AP38" s="50"/>
      <c r="AQ38" s="51"/>
      <c r="AR38" s="48"/>
      <c r="AS38" s="51"/>
      <c r="AT38" s="48"/>
      <c r="AU38" s="49"/>
      <c r="AV38" s="50"/>
      <c r="AW38" s="52"/>
      <c r="AX38" s="48"/>
      <c r="AY38" s="49"/>
      <c r="AZ38" s="50"/>
      <c r="BA38" s="51"/>
      <c r="BB38" s="48"/>
      <c r="BC38" s="62"/>
      <c r="BD38" s="51"/>
      <c r="BE38" s="67"/>
      <c r="BF38" s="64">
        <f>AH38</f>
        <v>8</v>
      </c>
      <c r="BG38" s="65">
        <f>AM38</f>
        <v>1</v>
      </c>
      <c r="BH38" s="64"/>
      <c r="BI38" s="65"/>
      <c r="BJ38" s="64"/>
      <c r="BK38" s="65"/>
      <c r="BL38" s="84"/>
      <c r="BM38" s="85"/>
      <c r="BN38" s="64"/>
      <c r="BO38" s="65"/>
      <c r="BP38" s="64"/>
      <c r="BQ38" s="65"/>
      <c r="BR38" s="84"/>
      <c r="BS38" s="85"/>
      <c r="BT38" s="64"/>
      <c r="BU38" s="65"/>
      <c r="BV38" s="81"/>
      <c r="BW38" s="65"/>
      <c r="BX38" s="66"/>
      <c r="BY38" s="65"/>
      <c r="BZ38" s="64"/>
      <c r="CA38" s="65"/>
      <c r="CB38" s="64"/>
      <c r="CC38" s="65"/>
      <c r="CD38" s="50"/>
      <c r="CE38" s="51">
        <f t="shared" si="16"/>
        <v>0.32</v>
      </c>
      <c r="CF38" s="68">
        <f t="shared" si="9"/>
        <v>0.17777777777777778</v>
      </c>
      <c r="CG38" s="51">
        <f t="shared" si="33"/>
        <v>0</v>
      </c>
      <c r="CH38" s="68">
        <f t="shared" si="34"/>
        <v>0</v>
      </c>
      <c r="CI38" s="68">
        <f t="shared" si="35"/>
        <v>0.17777777777777778</v>
      </c>
      <c r="CJ38" s="148"/>
      <c r="CK38" s="148"/>
      <c r="CL38" s="148"/>
      <c r="CM38" s="149">
        <f t="shared" si="38"/>
        <v>8</v>
      </c>
      <c r="CN38" s="51">
        <f t="shared" si="37"/>
        <v>1</v>
      </c>
      <c r="CO38" s="150">
        <f t="shared" si="39"/>
        <v>0.55555555555555558</v>
      </c>
      <c r="CP38" s="51"/>
      <c r="CQ38" s="51"/>
      <c r="CR38" s="51"/>
      <c r="CS38" s="51"/>
    </row>
    <row r="39" spans="1:97" s="23" customFormat="1" ht="18" customHeight="1" x14ac:dyDescent="0.2">
      <c r="A39" s="48">
        <v>9</v>
      </c>
      <c r="B39" s="143" t="s">
        <v>92</v>
      </c>
      <c r="C39" s="97" t="s">
        <v>71</v>
      </c>
      <c r="D39" s="131"/>
      <c r="E39" s="131"/>
      <c r="F39" s="131"/>
      <c r="G39" s="131"/>
      <c r="H39" s="147"/>
      <c r="I39" s="131"/>
      <c r="J39" s="131">
        <v>8</v>
      </c>
      <c r="K39" s="131"/>
      <c r="L39" s="131"/>
      <c r="M39" s="147">
        <v>1</v>
      </c>
      <c r="N39" s="132"/>
      <c r="O39" s="132"/>
      <c r="P39" s="132"/>
      <c r="Q39" s="132"/>
      <c r="R39" s="145"/>
      <c r="S39" s="132"/>
      <c r="T39" s="132"/>
      <c r="U39" s="132"/>
      <c r="V39" s="132"/>
      <c r="W39" s="145"/>
      <c r="X39" s="133"/>
      <c r="Y39" s="133"/>
      <c r="Z39" s="133"/>
      <c r="AA39" s="133"/>
      <c r="AB39" s="145"/>
      <c r="AC39" s="133"/>
      <c r="AD39" s="133"/>
      <c r="AE39" s="133"/>
      <c r="AF39" s="133"/>
      <c r="AG39" s="145"/>
      <c r="AH39" s="146">
        <f t="shared" si="31"/>
        <v>8</v>
      </c>
      <c r="AI39" s="48">
        <f t="shared" si="32"/>
        <v>0</v>
      </c>
      <c r="AJ39" s="48">
        <f t="shared" si="32"/>
        <v>8</v>
      </c>
      <c r="AK39" s="48">
        <f t="shared" si="32"/>
        <v>0</v>
      </c>
      <c r="AL39" s="48">
        <f t="shared" si="32"/>
        <v>0</v>
      </c>
      <c r="AM39" s="147">
        <f t="shared" si="32"/>
        <v>1</v>
      </c>
      <c r="AN39" s="48"/>
      <c r="AO39" s="49"/>
      <c r="AP39" s="50"/>
      <c r="AQ39" s="51"/>
      <c r="AR39" s="48"/>
      <c r="AS39" s="51"/>
      <c r="AT39" s="48"/>
      <c r="AU39" s="49"/>
      <c r="AV39" s="50"/>
      <c r="AW39" s="52"/>
      <c r="AX39" s="48"/>
      <c r="AY39" s="49"/>
      <c r="AZ39" s="50"/>
      <c r="BA39" s="51"/>
      <c r="BB39" s="48"/>
      <c r="BC39" s="62"/>
      <c r="BD39" s="51"/>
      <c r="BE39" s="67"/>
      <c r="BF39" s="64"/>
      <c r="BG39" s="65"/>
      <c r="BH39" s="64"/>
      <c r="BI39" s="65"/>
      <c r="BJ39" s="64"/>
      <c r="BK39" s="65"/>
      <c r="BL39" s="84"/>
      <c r="BM39" s="85"/>
      <c r="BN39" s="64"/>
      <c r="BO39" s="65"/>
      <c r="BP39" s="64"/>
      <c r="BQ39" s="65"/>
      <c r="BR39" s="84"/>
      <c r="BS39" s="85"/>
      <c r="BT39" s="64"/>
      <c r="BU39" s="65"/>
      <c r="BV39" s="81"/>
      <c r="BW39" s="65"/>
      <c r="BX39" s="66">
        <f>AH39</f>
        <v>8</v>
      </c>
      <c r="BY39" s="65">
        <f>AM39</f>
        <v>1</v>
      </c>
      <c r="BZ39" s="64"/>
      <c r="CA39" s="65"/>
      <c r="CB39" s="64"/>
      <c r="CC39" s="65"/>
      <c r="CD39" s="50"/>
      <c r="CE39" s="51">
        <f t="shared" si="16"/>
        <v>0.32</v>
      </c>
      <c r="CF39" s="68">
        <f t="shared" si="9"/>
        <v>0.17777777777777778</v>
      </c>
      <c r="CG39" s="51">
        <f t="shared" si="33"/>
        <v>0</v>
      </c>
      <c r="CH39" s="68">
        <f t="shared" si="34"/>
        <v>0</v>
      </c>
      <c r="CI39" s="68">
        <f t="shared" si="35"/>
        <v>0.17777777777777778</v>
      </c>
      <c r="CJ39" s="148"/>
      <c r="CK39" s="148"/>
      <c r="CL39" s="148"/>
      <c r="CM39" s="149">
        <f t="shared" si="38"/>
        <v>8</v>
      </c>
      <c r="CN39" s="51">
        <f t="shared" si="37"/>
        <v>1</v>
      </c>
      <c r="CO39" s="150">
        <f t="shared" si="39"/>
        <v>0.55555555555555558</v>
      </c>
      <c r="CP39" s="51"/>
      <c r="CQ39" s="51"/>
      <c r="CR39" s="51"/>
      <c r="CS39" s="51"/>
    </row>
    <row r="40" spans="1:97" s="23" customFormat="1" ht="18" customHeight="1" x14ac:dyDescent="0.2">
      <c r="A40" s="48">
        <v>10</v>
      </c>
      <c r="B40" s="143" t="s">
        <v>93</v>
      </c>
      <c r="C40" s="97" t="s">
        <v>77</v>
      </c>
      <c r="D40" s="131">
        <v>8</v>
      </c>
      <c r="E40" s="131">
        <v>8</v>
      </c>
      <c r="F40" s="131"/>
      <c r="G40" s="131"/>
      <c r="H40" s="147">
        <v>2</v>
      </c>
      <c r="I40" s="131"/>
      <c r="J40" s="131">
        <v>8</v>
      </c>
      <c r="K40" s="131"/>
      <c r="L40" s="178"/>
      <c r="M40" s="145">
        <v>1</v>
      </c>
      <c r="N40" s="132"/>
      <c r="O40" s="132"/>
      <c r="P40" s="132"/>
      <c r="Q40" s="132"/>
      <c r="R40" s="147"/>
      <c r="S40" s="153"/>
      <c r="T40" s="132"/>
      <c r="U40" s="132"/>
      <c r="V40" s="179"/>
      <c r="W40" s="145"/>
      <c r="X40" s="133"/>
      <c r="Y40" s="133"/>
      <c r="Z40" s="133"/>
      <c r="AA40" s="133"/>
      <c r="AB40" s="145"/>
      <c r="AC40" s="133"/>
      <c r="AD40" s="133"/>
      <c r="AE40" s="133"/>
      <c r="AF40" s="133"/>
      <c r="AG40" s="145"/>
      <c r="AH40" s="146">
        <f t="shared" si="31"/>
        <v>24</v>
      </c>
      <c r="AI40" s="48">
        <f t="shared" si="32"/>
        <v>8</v>
      </c>
      <c r="AJ40" s="48">
        <f t="shared" si="32"/>
        <v>16</v>
      </c>
      <c r="AK40" s="48">
        <f t="shared" si="32"/>
        <v>0</v>
      </c>
      <c r="AL40" s="48">
        <f t="shared" si="32"/>
        <v>0</v>
      </c>
      <c r="AM40" s="147">
        <f t="shared" si="32"/>
        <v>3</v>
      </c>
      <c r="AN40" s="48"/>
      <c r="AO40" s="49"/>
      <c r="AP40" s="50"/>
      <c r="AQ40" s="51"/>
      <c r="AR40" s="48"/>
      <c r="AS40" s="51"/>
      <c r="AT40" s="48"/>
      <c r="AU40" s="49"/>
      <c r="AV40" s="50"/>
      <c r="AW40" s="52"/>
      <c r="AX40" s="48"/>
      <c r="AY40" s="49"/>
      <c r="AZ40" s="50"/>
      <c r="BA40" s="51"/>
      <c r="BB40" s="48"/>
      <c r="BC40" s="62"/>
      <c r="BD40" s="51"/>
      <c r="BE40" s="67"/>
      <c r="BF40" s="64"/>
      <c r="BG40" s="65"/>
      <c r="BH40" s="64"/>
      <c r="BI40" s="65"/>
      <c r="BJ40" s="64"/>
      <c r="BK40" s="65"/>
      <c r="BL40" s="84"/>
      <c r="BM40" s="85"/>
      <c r="BN40" s="64"/>
      <c r="BO40" s="65"/>
      <c r="BP40" s="64">
        <f>AH40</f>
        <v>24</v>
      </c>
      <c r="BQ40" s="65">
        <f>AM40</f>
        <v>3</v>
      </c>
      <c r="BR40" s="84"/>
      <c r="BS40" s="85"/>
      <c r="BT40" s="64"/>
      <c r="BU40" s="65"/>
      <c r="BV40" s="81"/>
      <c r="BW40" s="65"/>
      <c r="BX40" s="66"/>
      <c r="BY40" s="65"/>
      <c r="BZ40" s="64"/>
      <c r="CA40" s="65"/>
      <c r="CB40" s="64"/>
      <c r="CC40" s="65"/>
      <c r="CD40" s="50">
        <v>4</v>
      </c>
      <c r="CE40" s="51">
        <f t="shared" si="16"/>
        <v>0.96</v>
      </c>
      <c r="CF40" s="68">
        <f t="shared" si="9"/>
        <v>0.53333333333333333</v>
      </c>
      <c r="CG40" s="51">
        <f t="shared" si="33"/>
        <v>0.16</v>
      </c>
      <c r="CH40" s="68">
        <f t="shared" si="34"/>
        <v>8.8888888888888892E-2</v>
      </c>
      <c r="CI40" s="68">
        <f t="shared" si="35"/>
        <v>0.62222222222222223</v>
      </c>
      <c r="CJ40" s="148"/>
      <c r="CK40" s="148"/>
      <c r="CL40" s="148"/>
      <c r="CM40" s="149">
        <f t="shared" si="38"/>
        <v>24</v>
      </c>
      <c r="CN40" s="51">
        <f t="shared" si="37"/>
        <v>3</v>
      </c>
      <c r="CO40" s="150">
        <f t="shared" si="39"/>
        <v>1.6666666666666667</v>
      </c>
      <c r="CP40" s="51">
        <v>1.5</v>
      </c>
      <c r="CQ40" s="51"/>
      <c r="CR40" s="51">
        <v>1.5</v>
      </c>
      <c r="CS40" s="51"/>
    </row>
    <row r="41" spans="1:97" s="23" customFormat="1" ht="18" customHeight="1" x14ac:dyDescent="0.2">
      <c r="A41" s="48">
        <v>11</v>
      </c>
      <c r="B41" s="143" t="s">
        <v>94</v>
      </c>
      <c r="C41" s="97" t="s">
        <v>71</v>
      </c>
      <c r="D41" s="131">
        <v>8</v>
      </c>
      <c r="E41" s="131">
        <v>8</v>
      </c>
      <c r="F41" s="131"/>
      <c r="G41" s="131"/>
      <c r="H41" s="147">
        <v>2</v>
      </c>
      <c r="I41" s="131"/>
      <c r="J41" s="131">
        <v>8</v>
      </c>
      <c r="K41" s="131"/>
      <c r="L41" s="131"/>
      <c r="M41" s="147">
        <v>1</v>
      </c>
      <c r="N41" s="132"/>
      <c r="O41" s="132"/>
      <c r="P41" s="132"/>
      <c r="Q41" s="132"/>
      <c r="R41" s="145"/>
      <c r="S41" s="132"/>
      <c r="T41" s="132"/>
      <c r="U41" s="132"/>
      <c r="V41" s="132"/>
      <c r="W41" s="145"/>
      <c r="X41" s="133"/>
      <c r="Y41" s="133"/>
      <c r="Z41" s="133"/>
      <c r="AA41" s="133"/>
      <c r="AB41" s="145"/>
      <c r="AC41" s="133"/>
      <c r="AD41" s="133"/>
      <c r="AE41" s="133"/>
      <c r="AF41" s="133"/>
      <c r="AG41" s="145"/>
      <c r="AH41" s="146">
        <f t="shared" si="31"/>
        <v>24</v>
      </c>
      <c r="AI41" s="48">
        <f t="shared" si="32"/>
        <v>8</v>
      </c>
      <c r="AJ41" s="48">
        <f t="shared" si="32"/>
        <v>16</v>
      </c>
      <c r="AK41" s="48">
        <f t="shared" si="32"/>
        <v>0</v>
      </c>
      <c r="AL41" s="48">
        <f t="shared" si="32"/>
        <v>0</v>
      </c>
      <c r="AM41" s="147">
        <f t="shared" si="32"/>
        <v>3</v>
      </c>
      <c r="AN41" s="48"/>
      <c r="AO41" s="49"/>
      <c r="AP41" s="50"/>
      <c r="AQ41" s="51"/>
      <c r="AR41" s="48"/>
      <c r="AS41" s="51"/>
      <c r="AT41" s="48"/>
      <c r="AU41" s="49"/>
      <c r="AV41" s="50"/>
      <c r="AW41" s="52"/>
      <c r="AX41" s="48"/>
      <c r="AY41" s="49"/>
      <c r="AZ41" s="50"/>
      <c r="BA41" s="51"/>
      <c r="BB41" s="48"/>
      <c r="BC41" s="62"/>
      <c r="BD41" s="51"/>
      <c r="BE41" s="67"/>
      <c r="BF41" s="64"/>
      <c r="BG41" s="65"/>
      <c r="BH41" s="64"/>
      <c r="BI41" s="65"/>
      <c r="BJ41" s="64"/>
      <c r="BK41" s="65"/>
      <c r="BL41" s="84"/>
      <c r="BM41" s="85"/>
      <c r="BN41" s="64"/>
      <c r="BO41" s="65"/>
      <c r="BP41" s="64">
        <f>AH41</f>
        <v>24</v>
      </c>
      <c r="BQ41" s="65">
        <f>AM41</f>
        <v>3</v>
      </c>
      <c r="BR41" s="84"/>
      <c r="BS41" s="85"/>
      <c r="BT41" s="64"/>
      <c r="BU41" s="65"/>
      <c r="BV41" s="81"/>
      <c r="BW41" s="65"/>
      <c r="BX41" s="66"/>
      <c r="BY41" s="65"/>
      <c r="BZ41" s="64"/>
      <c r="CA41" s="65"/>
      <c r="CB41" s="64"/>
      <c r="CC41" s="65"/>
      <c r="CD41" s="50">
        <v>4</v>
      </c>
      <c r="CE41" s="51">
        <f t="shared" si="16"/>
        <v>0.96</v>
      </c>
      <c r="CF41" s="68">
        <f t="shared" si="9"/>
        <v>0.53333333333333333</v>
      </c>
      <c r="CG41" s="51">
        <f t="shared" si="33"/>
        <v>0.16</v>
      </c>
      <c r="CH41" s="68">
        <f t="shared" si="34"/>
        <v>8.8888888888888892E-2</v>
      </c>
      <c r="CI41" s="68">
        <f t="shared" si="35"/>
        <v>0.62222222222222223</v>
      </c>
      <c r="CJ41" s="148"/>
      <c r="CK41" s="148"/>
      <c r="CL41" s="148"/>
      <c r="CM41" s="149">
        <f t="shared" si="38"/>
        <v>24</v>
      </c>
      <c r="CN41" s="51">
        <f t="shared" si="37"/>
        <v>3</v>
      </c>
      <c r="CO41" s="150">
        <f t="shared" si="39"/>
        <v>1.6666666666666667</v>
      </c>
      <c r="CP41" s="51">
        <f>AM41</f>
        <v>3</v>
      </c>
      <c r="CQ41" s="51"/>
      <c r="CR41" s="51"/>
      <c r="CS41" s="51"/>
    </row>
    <row r="42" spans="1:97" s="23" customFormat="1" ht="20.25" customHeight="1" x14ac:dyDescent="0.2">
      <c r="A42" s="48">
        <v>12</v>
      </c>
      <c r="B42" s="130" t="s">
        <v>162</v>
      </c>
      <c r="C42" s="97" t="s">
        <v>71</v>
      </c>
      <c r="D42" s="131"/>
      <c r="E42" s="131"/>
      <c r="F42" s="131"/>
      <c r="G42" s="131"/>
      <c r="H42" s="147"/>
      <c r="I42" s="131"/>
      <c r="J42" s="131"/>
      <c r="K42" s="131"/>
      <c r="L42" s="131"/>
      <c r="M42" s="147"/>
      <c r="N42" s="132"/>
      <c r="O42" s="132"/>
      <c r="P42" s="132"/>
      <c r="Q42" s="132"/>
      <c r="R42" s="145"/>
      <c r="S42" s="132"/>
      <c r="T42" s="132"/>
      <c r="U42" s="132"/>
      <c r="V42" s="132"/>
      <c r="W42" s="145"/>
      <c r="X42" s="133"/>
      <c r="Y42" s="133"/>
      <c r="Z42" s="133"/>
      <c r="AA42" s="133"/>
      <c r="AB42" s="145"/>
      <c r="AC42" s="133"/>
      <c r="AD42" s="133">
        <v>8</v>
      </c>
      <c r="AE42" s="133"/>
      <c r="AF42" s="133"/>
      <c r="AG42" s="145">
        <v>1</v>
      </c>
      <c r="AH42" s="146">
        <f t="shared" si="31"/>
        <v>8</v>
      </c>
      <c r="AI42" s="48">
        <f t="shared" si="32"/>
        <v>0</v>
      </c>
      <c r="AJ42" s="48">
        <f t="shared" si="32"/>
        <v>8</v>
      </c>
      <c r="AK42" s="48">
        <f t="shared" si="32"/>
        <v>0</v>
      </c>
      <c r="AL42" s="48">
        <f t="shared" si="32"/>
        <v>0</v>
      </c>
      <c r="AM42" s="147">
        <f t="shared" si="32"/>
        <v>1</v>
      </c>
      <c r="AN42" s="48"/>
      <c r="AO42" s="49"/>
      <c r="AP42" s="50"/>
      <c r="AQ42" s="51"/>
      <c r="AR42" s="48"/>
      <c r="AS42" s="51"/>
      <c r="AT42" s="48"/>
      <c r="AU42" s="49"/>
      <c r="AV42" s="50"/>
      <c r="AW42" s="52"/>
      <c r="AX42" s="48"/>
      <c r="AY42" s="49"/>
      <c r="AZ42" s="50"/>
      <c r="BA42" s="51"/>
      <c r="BB42" s="48"/>
      <c r="BC42" s="62"/>
      <c r="BD42" s="51">
        <f>AM42</f>
        <v>1</v>
      </c>
      <c r="BE42" s="67">
        <f>BD42*100/AM78</f>
        <v>0.55555555555555558</v>
      </c>
      <c r="BF42" s="64"/>
      <c r="BG42" s="65"/>
      <c r="BH42" s="64"/>
      <c r="BI42" s="65"/>
      <c r="BJ42" s="64"/>
      <c r="BK42" s="65"/>
      <c r="BL42" s="84"/>
      <c r="BM42" s="85"/>
      <c r="BN42" s="64"/>
      <c r="BO42" s="65"/>
      <c r="BP42" s="64"/>
      <c r="BQ42" s="65"/>
      <c r="BR42" s="84"/>
      <c r="BS42" s="85"/>
      <c r="BT42" s="64"/>
      <c r="BU42" s="65"/>
      <c r="BV42" s="81"/>
      <c r="BW42" s="65"/>
      <c r="BX42" s="66"/>
      <c r="BY42" s="65"/>
      <c r="BZ42" s="64"/>
      <c r="CA42" s="65"/>
      <c r="CB42" s="64"/>
      <c r="CC42" s="65"/>
      <c r="CD42" s="50"/>
      <c r="CE42" s="51">
        <f t="shared" si="16"/>
        <v>0.32</v>
      </c>
      <c r="CF42" s="68">
        <f t="shared" si="9"/>
        <v>0.17777777777777778</v>
      </c>
      <c r="CG42" s="51">
        <f t="shared" si="33"/>
        <v>0</v>
      </c>
      <c r="CH42" s="68">
        <f t="shared" si="34"/>
        <v>0</v>
      </c>
      <c r="CI42" s="68">
        <f t="shared" si="35"/>
        <v>0.17777777777777778</v>
      </c>
      <c r="CJ42" s="148"/>
      <c r="CK42" s="148"/>
      <c r="CL42" s="148"/>
      <c r="CM42" s="149">
        <f t="shared" si="38"/>
        <v>8</v>
      </c>
      <c r="CN42" s="51">
        <f t="shared" si="37"/>
        <v>1</v>
      </c>
      <c r="CO42" s="150">
        <f t="shared" si="39"/>
        <v>0.55555555555555558</v>
      </c>
      <c r="CP42" s="51"/>
      <c r="CQ42" s="51"/>
      <c r="CR42" s="51"/>
      <c r="CS42" s="51"/>
    </row>
    <row r="43" spans="1:97" s="23" customFormat="1" ht="18" customHeight="1" x14ac:dyDescent="0.2">
      <c r="A43" s="48">
        <v>13</v>
      </c>
      <c r="B43" s="143" t="s">
        <v>96</v>
      </c>
      <c r="C43" s="97" t="s">
        <v>71</v>
      </c>
      <c r="D43" s="131"/>
      <c r="E43" s="131"/>
      <c r="F43" s="131">
        <v>16</v>
      </c>
      <c r="G43" s="131"/>
      <c r="H43" s="147">
        <v>2</v>
      </c>
      <c r="I43" s="131"/>
      <c r="J43" s="131"/>
      <c r="K43" s="131"/>
      <c r="L43" s="131"/>
      <c r="M43" s="147"/>
      <c r="N43" s="132"/>
      <c r="O43" s="132"/>
      <c r="P43" s="132"/>
      <c r="Q43" s="132"/>
      <c r="R43" s="145"/>
      <c r="S43" s="132"/>
      <c r="T43" s="132"/>
      <c r="U43" s="132"/>
      <c r="V43" s="132"/>
      <c r="W43" s="145"/>
      <c r="X43" s="133"/>
      <c r="Y43" s="133"/>
      <c r="Z43" s="133"/>
      <c r="AA43" s="133"/>
      <c r="AB43" s="145"/>
      <c r="AC43" s="133"/>
      <c r="AD43" s="133"/>
      <c r="AE43" s="133"/>
      <c r="AF43" s="133"/>
      <c r="AG43" s="145"/>
      <c r="AH43" s="146">
        <f t="shared" si="31"/>
        <v>16</v>
      </c>
      <c r="AI43" s="48">
        <f t="shared" si="32"/>
        <v>0</v>
      </c>
      <c r="AJ43" s="48">
        <f t="shared" si="32"/>
        <v>0</v>
      </c>
      <c r="AK43" s="48">
        <f t="shared" si="32"/>
        <v>16</v>
      </c>
      <c r="AL43" s="48">
        <f t="shared" si="32"/>
        <v>0</v>
      </c>
      <c r="AM43" s="147">
        <f t="shared" si="32"/>
        <v>2</v>
      </c>
      <c r="AN43" s="48"/>
      <c r="AO43" s="49"/>
      <c r="AP43" s="50"/>
      <c r="AQ43" s="51"/>
      <c r="AR43" s="48"/>
      <c r="AS43" s="51"/>
      <c r="AT43" s="48"/>
      <c r="AU43" s="49"/>
      <c r="AV43" s="50"/>
      <c r="AW43" s="52"/>
      <c r="AX43" s="48"/>
      <c r="AY43" s="49"/>
      <c r="AZ43" s="50"/>
      <c r="BA43" s="51"/>
      <c r="BB43" s="48"/>
      <c r="BC43" s="62"/>
      <c r="BD43" s="51"/>
      <c r="BE43" s="67"/>
      <c r="BF43" s="64"/>
      <c r="BG43" s="65"/>
      <c r="BH43" s="64"/>
      <c r="BI43" s="65"/>
      <c r="BJ43" s="64"/>
      <c r="BK43" s="65"/>
      <c r="BL43" s="84"/>
      <c r="BM43" s="85"/>
      <c r="BN43" s="64"/>
      <c r="BO43" s="65"/>
      <c r="BP43" s="64"/>
      <c r="BQ43" s="65"/>
      <c r="BR43" s="84"/>
      <c r="BS43" s="85"/>
      <c r="BT43" s="64"/>
      <c r="BU43" s="65"/>
      <c r="BV43" s="81"/>
      <c r="BW43" s="65"/>
      <c r="BX43" s="66"/>
      <c r="BY43" s="65"/>
      <c r="BZ43" s="64">
        <f>AH43</f>
        <v>16</v>
      </c>
      <c r="CA43" s="65">
        <f>AM43</f>
        <v>2</v>
      </c>
      <c r="CB43" s="64"/>
      <c r="CC43" s="65"/>
      <c r="CD43" s="50"/>
      <c r="CE43" s="51">
        <f t="shared" si="16"/>
        <v>0.64</v>
      </c>
      <c r="CF43" s="68">
        <f t="shared" si="9"/>
        <v>0.35555555555555557</v>
      </c>
      <c r="CG43" s="51">
        <f t="shared" si="33"/>
        <v>0</v>
      </c>
      <c r="CH43" s="68">
        <f t="shared" si="34"/>
        <v>0</v>
      </c>
      <c r="CI43" s="68">
        <f t="shared" si="35"/>
        <v>0.35555555555555557</v>
      </c>
      <c r="CJ43" s="148"/>
      <c r="CK43" s="148"/>
      <c r="CL43" s="148"/>
      <c r="CM43" s="149">
        <f t="shared" si="38"/>
        <v>16</v>
      </c>
      <c r="CN43" s="51">
        <f t="shared" si="37"/>
        <v>2</v>
      </c>
      <c r="CO43" s="150">
        <f t="shared" si="39"/>
        <v>1.1111111111111112</v>
      </c>
      <c r="CP43" s="51">
        <f>AM43</f>
        <v>2</v>
      </c>
      <c r="CQ43" s="51"/>
      <c r="CR43" s="51"/>
      <c r="CS43" s="51"/>
    </row>
    <row r="44" spans="1:97" s="23" customFormat="1" ht="18" customHeight="1" x14ac:dyDescent="0.2">
      <c r="A44" s="48">
        <v>14</v>
      </c>
      <c r="B44" s="143" t="s">
        <v>97</v>
      </c>
      <c r="C44" s="97" t="s">
        <v>71</v>
      </c>
      <c r="D44" s="131"/>
      <c r="E44" s="131"/>
      <c r="F44" s="131"/>
      <c r="G44" s="131"/>
      <c r="H44" s="147"/>
      <c r="I44" s="131"/>
      <c r="J44" s="131"/>
      <c r="K44" s="131"/>
      <c r="L44" s="131">
        <v>30</v>
      </c>
      <c r="M44" s="147">
        <v>3</v>
      </c>
      <c r="N44" s="132"/>
      <c r="O44" s="132"/>
      <c r="P44" s="132"/>
      <c r="Q44" s="132"/>
      <c r="R44" s="145"/>
      <c r="S44" s="132"/>
      <c r="T44" s="132"/>
      <c r="U44" s="132"/>
      <c r="V44" s="132"/>
      <c r="W44" s="145"/>
      <c r="X44" s="133"/>
      <c r="Y44" s="133"/>
      <c r="Z44" s="133"/>
      <c r="AA44" s="133"/>
      <c r="AB44" s="145"/>
      <c r="AC44" s="133"/>
      <c r="AD44" s="133"/>
      <c r="AE44" s="133"/>
      <c r="AF44" s="133"/>
      <c r="AG44" s="145"/>
      <c r="AH44" s="146">
        <f t="shared" si="31"/>
        <v>30</v>
      </c>
      <c r="AI44" s="48">
        <f t="shared" si="32"/>
        <v>0</v>
      </c>
      <c r="AJ44" s="48">
        <f t="shared" si="32"/>
        <v>0</v>
      </c>
      <c r="AK44" s="48">
        <f t="shared" si="32"/>
        <v>0</v>
      </c>
      <c r="AL44" s="48">
        <f t="shared" si="32"/>
        <v>30</v>
      </c>
      <c r="AM44" s="147">
        <f t="shared" si="32"/>
        <v>3</v>
      </c>
      <c r="AN44" s="48"/>
      <c r="AO44" s="49"/>
      <c r="AP44" s="50"/>
      <c r="AQ44" s="51"/>
      <c r="AR44" s="48"/>
      <c r="AS44" s="51"/>
      <c r="AT44" s="48">
        <f>L44</f>
        <v>30</v>
      </c>
      <c r="AU44" s="49">
        <f>AM44</f>
        <v>3</v>
      </c>
      <c r="AV44" s="50"/>
      <c r="AW44" s="52"/>
      <c r="AX44" s="48"/>
      <c r="AY44" s="49"/>
      <c r="AZ44" s="50"/>
      <c r="BA44" s="51"/>
      <c r="BB44" s="48"/>
      <c r="BC44" s="62"/>
      <c r="BD44" s="51"/>
      <c r="BE44" s="67"/>
      <c r="BF44" s="64"/>
      <c r="BG44" s="65"/>
      <c r="BH44" s="84"/>
      <c r="BI44" s="65"/>
      <c r="BJ44" s="64"/>
      <c r="BK44" s="65"/>
      <c r="BL44" s="84"/>
      <c r="BM44" s="85"/>
      <c r="BN44" s="64"/>
      <c r="BO44" s="65"/>
      <c r="BP44" s="64"/>
      <c r="BQ44" s="65"/>
      <c r="BR44" s="84"/>
      <c r="BS44" s="85"/>
      <c r="BT44" s="64"/>
      <c r="BU44" s="65"/>
      <c r="BV44" s="81"/>
      <c r="BW44" s="65"/>
      <c r="BX44" s="66"/>
      <c r="BY44" s="65"/>
      <c r="BZ44" s="64"/>
      <c r="CA44" s="65"/>
      <c r="CB44" s="64"/>
      <c r="CC44" s="65"/>
      <c r="CD44" s="50">
        <v>10</v>
      </c>
      <c r="CE44" s="51">
        <f t="shared" si="16"/>
        <v>1.2</v>
      </c>
      <c r="CF44" s="68">
        <f t="shared" si="9"/>
        <v>0.66666666666666663</v>
      </c>
      <c r="CG44" s="51">
        <f t="shared" si="33"/>
        <v>0.4</v>
      </c>
      <c r="CH44" s="68">
        <f t="shared" si="34"/>
        <v>0.22222222222222221</v>
      </c>
      <c r="CI44" s="68">
        <f t="shared" si="35"/>
        <v>0.88888888888888884</v>
      </c>
      <c r="CJ44" s="148"/>
      <c r="CK44" s="148"/>
      <c r="CL44" s="148"/>
      <c r="CM44" s="149">
        <f t="shared" si="38"/>
        <v>30</v>
      </c>
      <c r="CN44" s="51">
        <f t="shared" si="37"/>
        <v>3</v>
      </c>
      <c r="CO44" s="150">
        <f t="shared" si="39"/>
        <v>1.6666666666666667</v>
      </c>
      <c r="CP44" s="51">
        <f>AM44</f>
        <v>3</v>
      </c>
      <c r="CQ44" s="51"/>
      <c r="CR44" s="51"/>
      <c r="CS44" s="51"/>
    </row>
    <row r="45" spans="1:97" s="23" customFormat="1" ht="18" customHeight="1" x14ac:dyDescent="0.2">
      <c r="A45" s="338" t="s">
        <v>163</v>
      </c>
      <c r="B45" s="339"/>
      <c r="C45" s="339"/>
      <c r="D45" s="339"/>
      <c r="E45" s="339"/>
      <c r="F45" s="339"/>
      <c r="G45" s="339"/>
      <c r="H45" s="339"/>
      <c r="I45" s="339"/>
      <c r="J45" s="339"/>
      <c r="K45" s="339"/>
      <c r="L45" s="339"/>
      <c r="M45" s="339"/>
      <c r="N45" s="339"/>
      <c r="O45" s="339"/>
      <c r="P45" s="339"/>
      <c r="Q45" s="339"/>
      <c r="R45" s="339"/>
      <c r="S45" s="339"/>
      <c r="T45" s="339"/>
      <c r="U45" s="339"/>
      <c r="V45" s="339"/>
      <c r="W45" s="339"/>
      <c r="X45" s="339"/>
      <c r="Y45" s="339"/>
      <c r="Z45" s="339"/>
      <c r="AA45" s="339"/>
      <c r="AB45" s="339"/>
      <c r="AC45" s="339"/>
      <c r="AD45" s="339"/>
      <c r="AE45" s="339"/>
      <c r="AF45" s="339"/>
      <c r="AG45" s="340"/>
      <c r="AH45" s="70">
        <f t="shared" ref="AH45:AM45" si="40">SUM(AH46:AH59)</f>
        <v>360</v>
      </c>
      <c r="AI45" s="70">
        <f t="shared" si="40"/>
        <v>64</v>
      </c>
      <c r="AJ45" s="70">
        <f t="shared" si="40"/>
        <v>176</v>
      </c>
      <c r="AK45" s="70">
        <f t="shared" si="40"/>
        <v>0</v>
      </c>
      <c r="AL45" s="70">
        <f t="shared" si="40"/>
        <v>120</v>
      </c>
      <c r="AM45" s="72">
        <f t="shared" si="40"/>
        <v>37</v>
      </c>
      <c r="AN45" s="266">
        <f t="shared" ref="AN45:CD45" si="41">SUM(AN46:AN59,AN61:AN70)</f>
        <v>40</v>
      </c>
      <c r="AO45" s="91">
        <f t="shared" si="41"/>
        <v>7</v>
      </c>
      <c r="AP45" s="266">
        <f t="shared" si="41"/>
        <v>0</v>
      </c>
      <c r="AQ45" s="91">
        <f t="shared" si="41"/>
        <v>0</v>
      </c>
      <c r="AR45" s="266">
        <f t="shared" si="41"/>
        <v>0</v>
      </c>
      <c r="AS45" s="91">
        <f t="shared" si="41"/>
        <v>0</v>
      </c>
      <c r="AT45" s="266">
        <f t="shared" si="41"/>
        <v>0</v>
      </c>
      <c r="AU45" s="91">
        <f t="shared" si="41"/>
        <v>0</v>
      </c>
      <c r="AV45" s="266">
        <f t="shared" si="41"/>
        <v>0</v>
      </c>
      <c r="AW45" s="267">
        <f t="shared" si="41"/>
        <v>0</v>
      </c>
      <c r="AX45" s="266">
        <f t="shared" si="41"/>
        <v>0</v>
      </c>
      <c r="AY45" s="91">
        <f t="shared" si="41"/>
        <v>0</v>
      </c>
      <c r="AZ45" s="268">
        <f t="shared" si="41"/>
        <v>150</v>
      </c>
      <c r="BA45" s="269">
        <f t="shared" si="41"/>
        <v>22</v>
      </c>
      <c r="BB45" s="268">
        <f t="shared" si="41"/>
        <v>90</v>
      </c>
      <c r="BC45" s="269">
        <f t="shared" si="41"/>
        <v>5</v>
      </c>
      <c r="BD45" s="269">
        <f t="shared" si="41"/>
        <v>7</v>
      </c>
      <c r="BE45" s="270">
        <f t="shared" si="41"/>
        <v>3.8888888888888888</v>
      </c>
      <c r="BF45" s="271">
        <f t="shared" si="41"/>
        <v>0</v>
      </c>
      <c r="BG45" s="92">
        <f t="shared" si="41"/>
        <v>0</v>
      </c>
      <c r="BH45" s="271">
        <f t="shared" si="41"/>
        <v>0</v>
      </c>
      <c r="BI45" s="92">
        <f t="shared" si="41"/>
        <v>0</v>
      </c>
      <c r="BJ45" s="271">
        <f t="shared" si="41"/>
        <v>0</v>
      </c>
      <c r="BK45" s="92">
        <f t="shared" si="41"/>
        <v>0</v>
      </c>
      <c r="BL45" s="271">
        <f t="shared" si="41"/>
        <v>0</v>
      </c>
      <c r="BM45" s="92">
        <f t="shared" si="41"/>
        <v>0</v>
      </c>
      <c r="BN45" s="271">
        <f t="shared" si="41"/>
        <v>312</v>
      </c>
      <c r="BO45" s="92">
        <f t="shared" si="41"/>
        <v>31</v>
      </c>
      <c r="BP45" s="271">
        <f t="shared" si="41"/>
        <v>40</v>
      </c>
      <c r="BQ45" s="92">
        <f t="shared" si="41"/>
        <v>6</v>
      </c>
      <c r="BR45" s="271">
        <f t="shared" si="41"/>
        <v>0</v>
      </c>
      <c r="BS45" s="92">
        <f t="shared" si="41"/>
        <v>0</v>
      </c>
      <c r="BT45" s="271">
        <f t="shared" si="41"/>
        <v>0</v>
      </c>
      <c r="BU45" s="92">
        <f t="shared" si="41"/>
        <v>0</v>
      </c>
      <c r="BV45" s="272">
        <f t="shared" si="41"/>
        <v>0</v>
      </c>
      <c r="BW45" s="92">
        <f t="shared" si="41"/>
        <v>0</v>
      </c>
      <c r="BX45" s="273">
        <f t="shared" si="41"/>
        <v>0</v>
      </c>
      <c r="BY45" s="92">
        <f t="shared" si="41"/>
        <v>0</v>
      </c>
      <c r="BZ45" s="271">
        <f t="shared" si="41"/>
        <v>0</v>
      </c>
      <c r="CA45" s="92">
        <f t="shared" si="41"/>
        <v>0</v>
      </c>
      <c r="CB45" s="271">
        <f t="shared" si="41"/>
        <v>0</v>
      </c>
      <c r="CC45" s="92">
        <f t="shared" si="41"/>
        <v>0</v>
      </c>
      <c r="CD45" s="274">
        <f t="shared" si="41"/>
        <v>62</v>
      </c>
      <c r="CE45" s="91">
        <f>AH45/25</f>
        <v>14.4</v>
      </c>
      <c r="CF45" s="93">
        <f t="shared" si="9"/>
        <v>8</v>
      </c>
      <c r="CG45" s="91">
        <f>SUM(CG46:CG70)</f>
        <v>3.680000000000001</v>
      </c>
      <c r="CH45" s="93">
        <f>SUM(CH46:CH59,CH61:CH70)</f>
        <v>1.3777777777777773</v>
      </c>
      <c r="CI45" s="93">
        <f>CF45+CH45</f>
        <v>9.3777777777777764</v>
      </c>
      <c r="CJ45" s="94"/>
      <c r="CK45" s="94"/>
      <c r="CL45" s="94"/>
      <c r="CM45" s="271">
        <f>SUM(CM61:CM70,CM46:CM59)</f>
        <v>602</v>
      </c>
      <c r="CN45" s="93">
        <f t="shared" ref="CN45:CS45" si="42">SUM(CN46:CN59,CN61:CN70)</f>
        <v>68</v>
      </c>
      <c r="CO45" s="180">
        <f t="shared" si="42"/>
        <v>37.777777777777779</v>
      </c>
      <c r="CP45" s="91">
        <f t="shared" si="42"/>
        <v>49</v>
      </c>
      <c r="CQ45" s="91">
        <f t="shared" si="42"/>
        <v>0</v>
      </c>
      <c r="CR45" s="91">
        <f t="shared" si="42"/>
        <v>12</v>
      </c>
      <c r="CS45" s="91">
        <f t="shared" si="42"/>
        <v>0</v>
      </c>
    </row>
    <row r="46" spans="1:97" s="23" customFormat="1" ht="18" customHeight="1" x14ac:dyDescent="0.2">
      <c r="A46" s="48">
        <v>1</v>
      </c>
      <c r="B46" s="130" t="s">
        <v>164</v>
      </c>
      <c r="C46" s="97" t="s">
        <v>71</v>
      </c>
      <c r="D46" s="131"/>
      <c r="E46" s="131"/>
      <c r="F46" s="131"/>
      <c r="G46" s="131"/>
      <c r="H46" s="147"/>
      <c r="I46" s="131"/>
      <c r="J46" s="131"/>
      <c r="K46" s="131"/>
      <c r="L46" s="178"/>
      <c r="M46" s="145"/>
      <c r="N46" s="132">
        <v>8</v>
      </c>
      <c r="O46" s="132">
        <v>16</v>
      </c>
      <c r="P46" s="132"/>
      <c r="Q46" s="132"/>
      <c r="R46" s="147">
        <v>3</v>
      </c>
      <c r="S46" s="132"/>
      <c r="T46" s="132"/>
      <c r="U46" s="132"/>
      <c r="V46" s="179"/>
      <c r="W46" s="145"/>
      <c r="X46" s="133"/>
      <c r="Y46" s="133"/>
      <c r="Z46" s="133"/>
      <c r="AA46" s="133"/>
      <c r="AB46" s="145"/>
      <c r="AC46" s="133"/>
      <c r="AD46" s="133"/>
      <c r="AE46" s="133"/>
      <c r="AF46" s="133"/>
      <c r="AG46" s="145"/>
      <c r="AH46" s="146">
        <f>AI46+AJ46+AK46+AL46</f>
        <v>24</v>
      </c>
      <c r="AI46" s="48">
        <f>D46+I46+N46+S46+X46+AC46</f>
        <v>8</v>
      </c>
      <c r="AJ46" s="48">
        <f>E46+J46+O46+T46+Y46+AD46</f>
        <v>16</v>
      </c>
      <c r="AK46" s="48">
        <f>F46+K46+P46+U46+Z46+AE46</f>
        <v>0</v>
      </c>
      <c r="AL46" s="48">
        <f>G46+L46+Q46+V46+AA46+AF46</f>
        <v>0</v>
      </c>
      <c r="AM46" s="147">
        <f>H46+M46+R46+W46+AB46+AG46</f>
        <v>3</v>
      </c>
      <c r="AN46" s="48"/>
      <c r="AO46" s="51"/>
      <c r="AP46" s="48"/>
      <c r="AQ46" s="51"/>
      <c r="AR46" s="48"/>
      <c r="AS46" s="51"/>
      <c r="AT46" s="48"/>
      <c r="AU46" s="51"/>
      <c r="AV46" s="48"/>
      <c r="AW46" s="52"/>
      <c r="AX46" s="48"/>
      <c r="AY46" s="51"/>
      <c r="AZ46" s="50"/>
      <c r="BA46" s="95"/>
      <c r="BB46" s="50"/>
      <c r="BC46" s="96"/>
      <c r="BD46" s="51"/>
      <c r="BE46" s="67"/>
      <c r="BF46" s="64"/>
      <c r="BG46" s="65"/>
      <c r="BH46" s="84"/>
      <c r="BI46" s="65"/>
      <c r="BJ46" s="64"/>
      <c r="BK46" s="65"/>
      <c r="BL46" s="84"/>
      <c r="BM46" s="85"/>
      <c r="BN46" s="64">
        <f>AH46</f>
        <v>24</v>
      </c>
      <c r="BO46" s="65">
        <f>AM46</f>
        <v>3</v>
      </c>
      <c r="BP46" s="64"/>
      <c r="BQ46" s="65"/>
      <c r="BR46" s="84"/>
      <c r="BS46" s="85"/>
      <c r="BT46" s="64"/>
      <c r="BU46" s="65"/>
      <c r="BV46" s="81"/>
      <c r="BW46" s="65"/>
      <c r="BX46" s="66"/>
      <c r="BY46" s="65"/>
      <c r="BZ46" s="64"/>
      <c r="CA46" s="65"/>
      <c r="CB46" s="64"/>
      <c r="CC46" s="65"/>
      <c r="CD46" s="50">
        <v>6</v>
      </c>
      <c r="CE46" s="51">
        <f t="shared" si="16"/>
        <v>0.96</v>
      </c>
      <c r="CF46" s="68">
        <f t="shared" si="9"/>
        <v>0.53333333333333333</v>
      </c>
      <c r="CG46" s="51">
        <f>CD46/25</f>
        <v>0.24</v>
      </c>
      <c r="CH46" s="68">
        <f>CG46*100/180</f>
        <v>0.13333333333333333</v>
      </c>
      <c r="CI46" s="68">
        <f>CF46+CH46</f>
        <v>0.66666666666666663</v>
      </c>
      <c r="CJ46" s="148"/>
      <c r="CK46" s="148"/>
      <c r="CL46" s="148"/>
      <c r="CM46" s="149">
        <f>AH46</f>
        <v>24</v>
      </c>
      <c r="CN46" s="51">
        <f>AM46</f>
        <v>3</v>
      </c>
      <c r="CO46" s="150">
        <f>CN46*100/180</f>
        <v>1.6666666666666667</v>
      </c>
      <c r="CP46" s="51"/>
      <c r="CQ46" s="51"/>
      <c r="CR46" s="51"/>
      <c r="CS46" s="51"/>
    </row>
    <row r="47" spans="1:97" s="23" customFormat="1" ht="18" customHeight="1" x14ac:dyDescent="0.2">
      <c r="A47" s="48">
        <v>2</v>
      </c>
      <c r="B47" s="143" t="s">
        <v>165</v>
      </c>
      <c r="C47" s="97" t="s">
        <v>71</v>
      </c>
      <c r="D47" s="131"/>
      <c r="E47" s="131"/>
      <c r="F47" s="131"/>
      <c r="G47" s="131"/>
      <c r="H47" s="147"/>
      <c r="I47" s="131"/>
      <c r="J47" s="131"/>
      <c r="K47" s="131"/>
      <c r="L47" s="178"/>
      <c r="M47" s="145"/>
      <c r="N47" s="132"/>
      <c r="O47" s="132">
        <v>8</v>
      </c>
      <c r="P47" s="132"/>
      <c r="Q47" s="132"/>
      <c r="R47" s="147">
        <v>1</v>
      </c>
      <c r="S47" s="132"/>
      <c r="T47" s="132"/>
      <c r="U47" s="132"/>
      <c r="V47" s="179"/>
      <c r="W47" s="145"/>
      <c r="X47" s="133"/>
      <c r="Y47" s="133"/>
      <c r="Z47" s="133"/>
      <c r="AA47" s="133"/>
      <c r="AB47" s="145"/>
      <c r="AC47" s="133"/>
      <c r="AD47" s="133"/>
      <c r="AE47" s="133"/>
      <c r="AF47" s="133"/>
      <c r="AG47" s="145"/>
      <c r="AH47" s="146">
        <f t="shared" ref="AH47:AH59" si="43">AI47+AJ47+AK47+AL47</f>
        <v>8</v>
      </c>
      <c r="AI47" s="48">
        <f t="shared" ref="AI47:AM59" si="44">D47+I47+N47+S47+X47+AC47</f>
        <v>0</v>
      </c>
      <c r="AJ47" s="48">
        <f t="shared" si="44"/>
        <v>8</v>
      </c>
      <c r="AK47" s="48">
        <f t="shared" si="44"/>
        <v>0</v>
      </c>
      <c r="AL47" s="48">
        <f t="shared" si="44"/>
        <v>0</v>
      </c>
      <c r="AM47" s="147">
        <f t="shared" si="44"/>
        <v>1</v>
      </c>
      <c r="AN47" s="48"/>
      <c r="AO47" s="51"/>
      <c r="AP47" s="48"/>
      <c r="AQ47" s="51"/>
      <c r="AR47" s="48"/>
      <c r="AS47" s="51"/>
      <c r="AT47" s="48"/>
      <c r="AU47" s="51"/>
      <c r="AV47" s="48"/>
      <c r="AW47" s="52"/>
      <c r="AX47" s="48"/>
      <c r="AY47" s="51"/>
      <c r="AZ47" s="50"/>
      <c r="BA47" s="95"/>
      <c r="BB47" s="50"/>
      <c r="BC47" s="96"/>
      <c r="BD47" s="51"/>
      <c r="BE47" s="67"/>
      <c r="BF47" s="64"/>
      <c r="BG47" s="65"/>
      <c r="BH47" s="84"/>
      <c r="BI47" s="65"/>
      <c r="BJ47" s="64"/>
      <c r="BK47" s="65"/>
      <c r="BL47" s="84"/>
      <c r="BM47" s="85"/>
      <c r="BN47" s="64">
        <f t="shared" ref="BN47:BN51" si="45">AH47</f>
        <v>8</v>
      </c>
      <c r="BO47" s="65">
        <f t="shared" ref="BO47:BO52" si="46">AM47</f>
        <v>1</v>
      </c>
      <c r="BP47" s="64"/>
      <c r="BQ47" s="65"/>
      <c r="BR47" s="84"/>
      <c r="BS47" s="85"/>
      <c r="BT47" s="64"/>
      <c r="BU47" s="65"/>
      <c r="BV47" s="81"/>
      <c r="BW47" s="65"/>
      <c r="BX47" s="66"/>
      <c r="BY47" s="65"/>
      <c r="BZ47" s="64"/>
      <c r="CA47" s="65"/>
      <c r="CB47" s="64"/>
      <c r="CC47" s="65"/>
      <c r="CD47" s="50">
        <v>2</v>
      </c>
      <c r="CE47" s="51">
        <f t="shared" si="16"/>
        <v>0.32</v>
      </c>
      <c r="CF47" s="68">
        <f t="shared" si="9"/>
        <v>0.17777777777777778</v>
      </c>
      <c r="CG47" s="51">
        <f t="shared" ref="CG47:CG59" si="47">CD47/25</f>
        <v>0.08</v>
      </c>
      <c r="CH47" s="68">
        <f t="shared" ref="CH47:CH59" si="48">CG47*100/180</f>
        <v>4.4444444444444446E-2</v>
      </c>
      <c r="CI47" s="68">
        <f t="shared" ref="CI47:CI77" si="49">CF47+CH47</f>
        <v>0.22222222222222224</v>
      </c>
      <c r="CJ47" s="148"/>
      <c r="CK47" s="148"/>
      <c r="CL47" s="148"/>
      <c r="CM47" s="149">
        <f t="shared" ref="CM47:CM59" si="50">AH47</f>
        <v>8</v>
      </c>
      <c r="CN47" s="51">
        <f t="shared" ref="CN47:CN59" si="51">AM47</f>
        <v>1</v>
      </c>
      <c r="CO47" s="150">
        <f t="shared" ref="CO47:CO59" si="52">CN47*100/180</f>
        <v>0.55555555555555558</v>
      </c>
      <c r="CP47" s="51">
        <f>AM47</f>
        <v>1</v>
      </c>
      <c r="CQ47" s="51"/>
      <c r="CR47" s="51"/>
      <c r="CS47" s="51"/>
    </row>
    <row r="48" spans="1:97" s="23" customFormat="1" ht="18" customHeight="1" x14ac:dyDescent="0.2">
      <c r="A48" s="48">
        <v>3</v>
      </c>
      <c r="B48" s="130" t="s">
        <v>166</v>
      </c>
      <c r="C48" s="97" t="s">
        <v>71</v>
      </c>
      <c r="D48" s="131"/>
      <c r="E48" s="131"/>
      <c r="F48" s="131"/>
      <c r="G48" s="131"/>
      <c r="H48" s="147"/>
      <c r="I48" s="131"/>
      <c r="J48" s="131"/>
      <c r="K48" s="131"/>
      <c r="L48" s="178"/>
      <c r="M48" s="145"/>
      <c r="N48" s="132"/>
      <c r="O48" s="132"/>
      <c r="P48" s="132"/>
      <c r="Q48" s="132"/>
      <c r="R48" s="147"/>
      <c r="S48" s="132"/>
      <c r="T48" s="132">
        <v>16</v>
      </c>
      <c r="U48" s="132"/>
      <c r="V48" s="179"/>
      <c r="W48" s="145">
        <v>2</v>
      </c>
      <c r="X48" s="133"/>
      <c r="Y48" s="133"/>
      <c r="Z48" s="133"/>
      <c r="AA48" s="133"/>
      <c r="AB48" s="145"/>
      <c r="AC48" s="133"/>
      <c r="AD48" s="133"/>
      <c r="AE48" s="133"/>
      <c r="AF48" s="133"/>
      <c r="AG48" s="145"/>
      <c r="AH48" s="146">
        <f t="shared" si="43"/>
        <v>16</v>
      </c>
      <c r="AI48" s="48">
        <f t="shared" si="44"/>
        <v>0</v>
      </c>
      <c r="AJ48" s="48">
        <f t="shared" si="44"/>
        <v>16</v>
      </c>
      <c r="AK48" s="48">
        <f t="shared" si="44"/>
        <v>0</v>
      </c>
      <c r="AL48" s="48">
        <f t="shared" si="44"/>
        <v>0</v>
      </c>
      <c r="AM48" s="147">
        <f t="shared" si="44"/>
        <v>2</v>
      </c>
      <c r="AN48" s="48"/>
      <c r="AO48" s="49"/>
      <c r="AP48" s="50"/>
      <c r="AQ48" s="51"/>
      <c r="AR48" s="48"/>
      <c r="AS48" s="51"/>
      <c r="AT48" s="48"/>
      <c r="AU48" s="49"/>
      <c r="AV48" s="50"/>
      <c r="AW48" s="52"/>
      <c r="AX48" s="48"/>
      <c r="AY48" s="49"/>
      <c r="AZ48" s="50"/>
      <c r="BA48" s="51"/>
      <c r="BB48" s="48"/>
      <c r="BC48" s="62"/>
      <c r="BD48" s="51"/>
      <c r="BE48" s="67"/>
      <c r="BF48" s="64"/>
      <c r="BG48" s="65"/>
      <c r="BH48" s="84"/>
      <c r="BI48" s="65"/>
      <c r="BJ48" s="64"/>
      <c r="BK48" s="65"/>
      <c r="BL48" s="84"/>
      <c r="BM48" s="85"/>
      <c r="BN48" s="64">
        <f t="shared" si="45"/>
        <v>16</v>
      </c>
      <c r="BO48" s="65">
        <f t="shared" si="46"/>
        <v>2</v>
      </c>
      <c r="BP48" s="64"/>
      <c r="BQ48" s="65"/>
      <c r="BR48" s="84"/>
      <c r="BS48" s="85"/>
      <c r="BT48" s="64"/>
      <c r="BU48" s="65"/>
      <c r="BV48" s="81"/>
      <c r="BW48" s="65"/>
      <c r="BX48" s="66"/>
      <c r="BY48" s="65"/>
      <c r="BZ48" s="64"/>
      <c r="CA48" s="65"/>
      <c r="CB48" s="64"/>
      <c r="CC48" s="65"/>
      <c r="CD48" s="50">
        <v>2</v>
      </c>
      <c r="CE48" s="51">
        <f t="shared" si="16"/>
        <v>0.64</v>
      </c>
      <c r="CF48" s="68">
        <f t="shared" si="9"/>
        <v>0.35555555555555557</v>
      </c>
      <c r="CG48" s="51">
        <f t="shared" si="47"/>
        <v>0.08</v>
      </c>
      <c r="CH48" s="68">
        <f t="shared" si="48"/>
        <v>4.4444444444444446E-2</v>
      </c>
      <c r="CI48" s="68">
        <f t="shared" si="49"/>
        <v>0.4</v>
      </c>
      <c r="CJ48" s="148"/>
      <c r="CK48" s="148"/>
      <c r="CL48" s="148"/>
      <c r="CM48" s="149">
        <f t="shared" si="50"/>
        <v>16</v>
      </c>
      <c r="CN48" s="51">
        <f t="shared" si="51"/>
        <v>2</v>
      </c>
      <c r="CO48" s="150">
        <f t="shared" si="52"/>
        <v>1.1111111111111112</v>
      </c>
      <c r="CP48" s="51">
        <f t="shared" ref="CP48" si="53">AM48</f>
        <v>2</v>
      </c>
      <c r="CQ48" s="51"/>
      <c r="CR48" s="51"/>
      <c r="CS48" s="51"/>
    </row>
    <row r="49" spans="1:97" s="23" customFormat="1" ht="18" customHeight="1" x14ac:dyDescent="0.2">
      <c r="A49" s="48">
        <v>4</v>
      </c>
      <c r="B49" s="130" t="s">
        <v>167</v>
      </c>
      <c r="C49" s="97" t="s">
        <v>69</v>
      </c>
      <c r="D49" s="131"/>
      <c r="E49" s="131"/>
      <c r="F49" s="131"/>
      <c r="G49" s="131"/>
      <c r="H49" s="145"/>
      <c r="I49" s="131"/>
      <c r="J49" s="131"/>
      <c r="K49" s="131"/>
      <c r="L49" s="131"/>
      <c r="M49" s="145"/>
      <c r="N49" s="132"/>
      <c r="O49" s="132"/>
      <c r="P49" s="132"/>
      <c r="Q49" s="132"/>
      <c r="R49" s="145"/>
      <c r="S49" s="132">
        <v>8</v>
      </c>
      <c r="T49" s="132">
        <v>16</v>
      </c>
      <c r="U49" s="132"/>
      <c r="V49" s="132"/>
      <c r="W49" s="145">
        <v>3</v>
      </c>
      <c r="X49" s="133">
        <v>8</v>
      </c>
      <c r="Y49" s="133">
        <v>16</v>
      </c>
      <c r="Z49" s="133"/>
      <c r="AA49" s="133"/>
      <c r="AB49" s="145">
        <v>3</v>
      </c>
      <c r="AC49" s="133">
        <v>8</v>
      </c>
      <c r="AD49" s="133">
        <v>8</v>
      </c>
      <c r="AE49" s="133"/>
      <c r="AF49" s="133"/>
      <c r="AG49" s="145">
        <v>2</v>
      </c>
      <c r="AH49" s="146">
        <f t="shared" si="43"/>
        <v>64</v>
      </c>
      <c r="AI49" s="48">
        <f t="shared" si="44"/>
        <v>24</v>
      </c>
      <c r="AJ49" s="48">
        <f t="shared" si="44"/>
        <v>40</v>
      </c>
      <c r="AK49" s="48">
        <f t="shared" si="44"/>
        <v>0</v>
      </c>
      <c r="AL49" s="48">
        <f t="shared" si="44"/>
        <v>0</v>
      </c>
      <c r="AM49" s="147">
        <f t="shared" si="44"/>
        <v>8</v>
      </c>
      <c r="AN49" s="48"/>
      <c r="AO49" s="49"/>
      <c r="AP49" s="50"/>
      <c r="AQ49" s="51"/>
      <c r="AR49" s="48"/>
      <c r="AS49" s="51"/>
      <c r="AT49" s="48"/>
      <c r="AU49" s="49"/>
      <c r="AV49" s="50"/>
      <c r="AW49" s="52"/>
      <c r="AX49" s="48"/>
      <c r="AY49" s="49"/>
      <c r="AZ49" s="50"/>
      <c r="BA49" s="51"/>
      <c r="BB49" s="48"/>
      <c r="BC49" s="62"/>
      <c r="BD49" s="51"/>
      <c r="BE49" s="67"/>
      <c r="BF49" s="64"/>
      <c r="BG49" s="65"/>
      <c r="BH49" s="84"/>
      <c r="BI49" s="65"/>
      <c r="BJ49" s="64"/>
      <c r="BK49" s="65"/>
      <c r="BL49" s="84"/>
      <c r="BM49" s="85"/>
      <c r="BN49" s="64">
        <f t="shared" si="45"/>
        <v>64</v>
      </c>
      <c r="BO49" s="65">
        <f t="shared" si="46"/>
        <v>8</v>
      </c>
      <c r="BP49" s="64"/>
      <c r="BQ49" s="65"/>
      <c r="BR49" s="84"/>
      <c r="BS49" s="85"/>
      <c r="BT49" s="64"/>
      <c r="BU49" s="65"/>
      <c r="BV49" s="81"/>
      <c r="BW49" s="65"/>
      <c r="BX49" s="66"/>
      <c r="BY49" s="65"/>
      <c r="BZ49" s="64"/>
      <c r="CA49" s="65"/>
      <c r="CB49" s="64"/>
      <c r="CC49" s="65"/>
      <c r="CD49" s="50">
        <v>4</v>
      </c>
      <c r="CE49" s="51">
        <f t="shared" si="16"/>
        <v>2.56</v>
      </c>
      <c r="CF49" s="68">
        <f t="shared" si="9"/>
        <v>1.4222222222222223</v>
      </c>
      <c r="CG49" s="51">
        <f t="shared" si="47"/>
        <v>0.16</v>
      </c>
      <c r="CH49" s="68">
        <f t="shared" si="48"/>
        <v>8.8888888888888892E-2</v>
      </c>
      <c r="CI49" s="68">
        <f t="shared" si="49"/>
        <v>1.5111111111111111</v>
      </c>
      <c r="CJ49" s="148"/>
      <c r="CK49" s="148"/>
      <c r="CL49" s="148"/>
      <c r="CM49" s="149">
        <f t="shared" si="50"/>
        <v>64</v>
      </c>
      <c r="CN49" s="51">
        <f t="shared" si="51"/>
        <v>8</v>
      </c>
      <c r="CO49" s="150">
        <f t="shared" si="52"/>
        <v>4.4444444444444446</v>
      </c>
      <c r="CP49" s="51"/>
      <c r="CQ49" s="51"/>
      <c r="CR49" s="51">
        <f>AM49</f>
        <v>8</v>
      </c>
      <c r="CS49" s="51"/>
    </row>
    <row r="50" spans="1:97" s="23" customFormat="1" ht="18" customHeight="1" x14ac:dyDescent="0.2">
      <c r="A50" s="48">
        <v>5</v>
      </c>
      <c r="B50" s="130" t="s">
        <v>168</v>
      </c>
      <c r="C50" s="97" t="s">
        <v>71</v>
      </c>
      <c r="D50" s="131"/>
      <c r="E50" s="131"/>
      <c r="F50" s="131"/>
      <c r="G50" s="131"/>
      <c r="H50" s="145"/>
      <c r="I50" s="131"/>
      <c r="J50" s="131"/>
      <c r="K50" s="131"/>
      <c r="L50" s="131"/>
      <c r="M50" s="145"/>
      <c r="N50" s="132"/>
      <c r="O50" s="132">
        <v>8</v>
      </c>
      <c r="P50" s="132"/>
      <c r="Q50" s="132"/>
      <c r="R50" s="145">
        <v>1</v>
      </c>
      <c r="S50" s="132"/>
      <c r="T50" s="132">
        <v>8</v>
      </c>
      <c r="U50" s="132"/>
      <c r="V50" s="132"/>
      <c r="W50" s="145">
        <v>1</v>
      </c>
      <c r="X50" s="182"/>
      <c r="Y50" s="133"/>
      <c r="Z50" s="133"/>
      <c r="AA50" s="133"/>
      <c r="AB50" s="154"/>
      <c r="AC50" s="133"/>
      <c r="AD50" s="133"/>
      <c r="AE50" s="133"/>
      <c r="AF50" s="133"/>
      <c r="AG50" s="145"/>
      <c r="AH50" s="146">
        <f t="shared" si="43"/>
        <v>16</v>
      </c>
      <c r="AI50" s="48">
        <f t="shared" si="44"/>
        <v>0</v>
      </c>
      <c r="AJ50" s="48">
        <f t="shared" si="44"/>
        <v>16</v>
      </c>
      <c r="AK50" s="48">
        <f t="shared" si="44"/>
        <v>0</v>
      </c>
      <c r="AL50" s="48">
        <f t="shared" si="44"/>
        <v>0</v>
      </c>
      <c r="AM50" s="147">
        <f t="shared" si="44"/>
        <v>2</v>
      </c>
      <c r="AN50" s="48"/>
      <c r="AO50" s="49"/>
      <c r="AP50" s="50"/>
      <c r="AQ50" s="51"/>
      <c r="AR50" s="48"/>
      <c r="AS50" s="51"/>
      <c r="AT50" s="48"/>
      <c r="AU50" s="49"/>
      <c r="AV50" s="50"/>
      <c r="AW50" s="52"/>
      <c r="AX50" s="48"/>
      <c r="AY50" s="49"/>
      <c r="AZ50" s="50"/>
      <c r="BA50" s="51"/>
      <c r="BB50" s="48"/>
      <c r="BC50" s="62"/>
      <c r="BD50" s="51"/>
      <c r="BE50" s="67"/>
      <c r="BF50" s="64"/>
      <c r="BG50" s="65"/>
      <c r="BH50" s="84"/>
      <c r="BI50" s="65"/>
      <c r="BJ50" s="64"/>
      <c r="BK50" s="65"/>
      <c r="BL50" s="84"/>
      <c r="BM50" s="85"/>
      <c r="BN50" s="64">
        <f t="shared" si="45"/>
        <v>16</v>
      </c>
      <c r="BO50" s="65">
        <f t="shared" si="46"/>
        <v>2</v>
      </c>
      <c r="BP50" s="64"/>
      <c r="BQ50" s="65"/>
      <c r="BR50" s="84"/>
      <c r="BS50" s="85"/>
      <c r="BT50" s="64"/>
      <c r="BU50" s="65"/>
      <c r="BV50" s="81"/>
      <c r="BW50" s="65"/>
      <c r="BX50" s="66"/>
      <c r="BY50" s="65"/>
      <c r="BZ50" s="64"/>
      <c r="CA50" s="65"/>
      <c r="CB50" s="64"/>
      <c r="CC50" s="65"/>
      <c r="CD50" s="50">
        <v>2</v>
      </c>
      <c r="CE50" s="51">
        <f t="shared" si="16"/>
        <v>0.64</v>
      </c>
      <c r="CF50" s="68">
        <f t="shared" si="9"/>
        <v>0.35555555555555557</v>
      </c>
      <c r="CG50" s="51">
        <f t="shared" si="47"/>
        <v>0.08</v>
      </c>
      <c r="CH50" s="68">
        <f t="shared" si="48"/>
        <v>4.4444444444444446E-2</v>
      </c>
      <c r="CI50" s="68">
        <f t="shared" si="49"/>
        <v>0.4</v>
      </c>
      <c r="CJ50" s="148"/>
      <c r="CK50" s="148"/>
      <c r="CL50" s="148"/>
      <c r="CM50" s="149">
        <f t="shared" si="50"/>
        <v>16</v>
      </c>
      <c r="CN50" s="51">
        <f t="shared" si="51"/>
        <v>2</v>
      </c>
      <c r="CO50" s="150">
        <f t="shared" si="52"/>
        <v>1.1111111111111112</v>
      </c>
      <c r="CP50" s="51">
        <f>AM50</f>
        <v>2</v>
      </c>
      <c r="CQ50" s="51"/>
      <c r="CR50" s="51"/>
      <c r="CS50" s="51"/>
    </row>
    <row r="51" spans="1:97" s="23" customFormat="1" ht="18" customHeight="1" x14ac:dyDescent="0.2">
      <c r="A51" s="48">
        <v>6</v>
      </c>
      <c r="B51" s="130" t="s">
        <v>169</v>
      </c>
      <c r="C51" s="97" t="s">
        <v>71</v>
      </c>
      <c r="D51" s="131"/>
      <c r="E51" s="131"/>
      <c r="F51" s="131"/>
      <c r="G51" s="131"/>
      <c r="H51" s="145"/>
      <c r="I51" s="131"/>
      <c r="J51" s="131"/>
      <c r="K51" s="131"/>
      <c r="L51" s="131"/>
      <c r="M51" s="145"/>
      <c r="N51" s="132"/>
      <c r="O51" s="132"/>
      <c r="P51" s="132"/>
      <c r="Q51" s="132"/>
      <c r="R51" s="145"/>
      <c r="S51" s="132"/>
      <c r="T51" s="132">
        <v>8</v>
      </c>
      <c r="U51" s="132"/>
      <c r="V51" s="132"/>
      <c r="W51" s="145">
        <v>1</v>
      </c>
      <c r="X51" s="133"/>
      <c r="Y51" s="133"/>
      <c r="Z51" s="133"/>
      <c r="AA51" s="133"/>
      <c r="AB51" s="145"/>
      <c r="AC51" s="133"/>
      <c r="AD51" s="133"/>
      <c r="AE51" s="133"/>
      <c r="AF51" s="133"/>
      <c r="AG51" s="145"/>
      <c r="AH51" s="146">
        <f t="shared" si="43"/>
        <v>8</v>
      </c>
      <c r="AI51" s="48">
        <f t="shared" si="44"/>
        <v>0</v>
      </c>
      <c r="AJ51" s="48">
        <f t="shared" si="44"/>
        <v>8</v>
      </c>
      <c r="AK51" s="48">
        <f t="shared" si="44"/>
        <v>0</v>
      </c>
      <c r="AL51" s="48">
        <f t="shared" si="44"/>
        <v>0</v>
      </c>
      <c r="AM51" s="147">
        <f t="shared" si="44"/>
        <v>1</v>
      </c>
      <c r="AN51" s="48"/>
      <c r="AO51" s="49"/>
      <c r="AP51" s="50"/>
      <c r="AQ51" s="51"/>
      <c r="AR51" s="48"/>
      <c r="AS51" s="51"/>
      <c r="AT51" s="48"/>
      <c r="AU51" s="49"/>
      <c r="AV51" s="50"/>
      <c r="AW51" s="52"/>
      <c r="AX51" s="48"/>
      <c r="AY51" s="49"/>
      <c r="AZ51" s="50"/>
      <c r="BA51" s="51"/>
      <c r="BB51" s="48"/>
      <c r="BC51" s="62"/>
      <c r="BD51" s="51"/>
      <c r="BE51" s="67"/>
      <c r="BF51" s="64"/>
      <c r="BG51" s="65"/>
      <c r="BH51" s="84"/>
      <c r="BI51" s="65"/>
      <c r="BJ51" s="64"/>
      <c r="BK51" s="65"/>
      <c r="BL51" s="84"/>
      <c r="BM51" s="85"/>
      <c r="BN51" s="64">
        <f t="shared" si="45"/>
        <v>8</v>
      </c>
      <c r="BO51" s="65">
        <f t="shared" si="46"/>
        <v>1</v>
      </c>
      <c r="BP51" s="64"/>
      <c r="BQ51" s="65"/>
      <c r="BR51" s="84"/>
      <c r="BS51" s="85"/>
      <c r="BT51" s="64"/>
      <c r="BU51" s="65"/>
      <c r="BV51" s="81"/>
      <c r="BW51" s="65"/>
      <c r="BX51" s="66"/>
      <c r="BY51" s="65"/>
      <c r="BZ51" s="64"/>
      <c r="CA51" s="65"/>
      <c r="CB51" s="64"/>
      <c r="CC51" s="65"/>
      <c r="CD51" s="50"/>
      <c r="CE51" s="51">
        <f t="shared" si="16"/>
        <v>0.32</v>
      </c>
      <c r="CF51" s="68">
        <f t="shared" si="9"/>
        <v>0.17777777777777778</v>
      </c>
      <c r="CG51" s="51">
        <f t="shared" si="47"/>
        <v>0</v>
      </c>
      <c r="CH51" s="68">
        <f t="shared" si="48"/>
        <v>0</v>
      </c>
      <c r="CI51" s="68">
        <f t="shared" si="49"/>
        <v>0.17777777777777778</v>
      </c>
      <c r="CJ51" s="148"/>
      <c r="CK51" s="148"/>
      <c r="CL51" s="148"/>
      <c r="CM51" s="149">
        <f t="shared" si="50"/>
        <v>8</v>
      </c>
      <c r="CN51" s="51">
        <f t="shared" si="51"/>
        <v>1</v>
      </c>
      <c r="CO51" s="150">
        <f t="shared" si="52"/>
        <v>0.55555555555555558</v>
      </c>
      <c r="CP51" s="51">
        <f t="shared" ref="CP51:CP53" si="54">AM51</f>
        <v>1</v>
      </c>
      <c r="CQ51" s="51"/>
      <c r="CR51" s="51"/>
      <c r="CS51" s="51"/>
    </row>
    <row r="52" spans="1:97" s="23" customFormat="1" ht="18" customHeight="1" x14ac:dyDescent="0.2">
      <c r="A52" s="48">
        <v>7</v>
      </c>
      <c r="B52" s="130" t="s">
        <v>170</v>
      </c>
      <c r="C52" s="97"/>
      <c r="D52" s="131"/>
      <c r="E52" s="131"/>
      <c r="F52" s="131"/>
      <c r="G52" s="131"/>
      <c r="H52" s="145"/>
      <c r="I52" s="131"/>
      <c r="J52" s="131"/>
      <c r="K52" s="131"/>
      <c r="L52" s="131"/>
      <c r="M52" s="145"/>
      <c r="N52" s="132"/>
      <c r="O52" s="132"/>
      <c r="P52" s="132"/>
      <c r="Q52" s="132"/>
      <c r="R52" s="145"/>
      <c r="S52" s="132"/>
      <c r="T52" s="132">
        <v>8</v>
      </c>
      <c r="U52" s="132"/>
      <c r="V52" s="132"/>
      <c r="W52" s="145">
        <v>1</v>
      </c>
      <c r="X52" s="133"/>
      <c r="Y52" s="133"/>
      <c r="Z52" s="133"/>
      <c r="AA52" s="133"/>
      <c r="AB52" s="145"/>
      <c r="AC52" s="133"/>
      <c r="AD52" s="133"/>
      <c r="AE52" s="133"/>
      <c r="AF52" s="133"/>
      <c r="AG52" s="145"/>
      <c r="AH52" s="146">
        <v>8</v>
      </c>
      <c r="AI52" s="48">
        <v>0</v>
      </c>
      <c r="AJ52" s="48">
        <f t="shared" si="44"/>
        <v>8</v>
      </c>
      <c r="AK52" s="48">
        <v>0</v>
      </c>
      <c r="AL52" s="48">
        <v>0</v>
      </c>
      <c r="AM52" s="147">
        <f t="shared" si="44"/>
        <v>1</v>
      </c>
      <c r="AN52" s="48"/>
      <c r="AO52" s="49"/>
      <c r="AP52" s="50"/>
      <c r="AQ52" s="51"/>
      <c r="AR52" s="48"/>
      <c r="AS52" s="51"/>
      <c r="AT52" s="48"/>
      <c r="AU52" s="49"/>
      <c r="AV52" s="50"/>
      <c r="AW52" s="52"/>
      <c r="AX52" s="48"/>
      <c r="AY52" s="49"/>
      <c r="AZ52" s="50"/>
      <c r="BA52" s="51"/>
      <c r="BB52" s="48"/>
      <c r="BC52" s="62"/>
      <c r="BD52" s="51"/>
      <c r="BE52" s="67"/>
      <c r="BF52" s="64"/>
      <c r="BG52" s="65"/>
      <c r="BH52" s="84"/>
      <c r="BI52" s="65"/>
      <c r="BJ52" s="64"/>
      <c r="BK52" s="65"/>
      <c r="BL52" s="84"/>
      <c r="BM52" s="85"/>
      <c r="BN52" s="64"/>
      <c r="BO52" s="65">
        <f t="shared" si="46"/>
        <v>1</v>
      </c>
      <c r="BP52" s="64"/>
      <c r="BQ52" s="65"/>
      <c r="BR52" s="84"/>
      <c r="BS52" s="85"/>
      <c r="BT52" s="64"/>
      <c r="BU52" s="65"/>
      <c r="BV52" s="81"/>
      <c r="BW52" s="65"/>
      <c r="BX52" s="66"/>
      <c r="BY52" s="65"/>
      <c r="BZ52" s="64"/>
      <c r="CA52" s="65"/>
      <c r="CB52" s="64"/>
      <c r="CC52" s="65"/>
      <c r="CD52" s="50"/>
      <c r="CE52" s="51"/>
      <c r="CF52" s="68"/>
      <c r="CG52" s="51"/>
      <c r="CH52" s="68"/>
      <c r="CI52" s="68"/>
      <c r="CJ52" s="148"/>
      <c r="CK52" s="148"/>
      <c r="CL52" s="148"/>
      <c r="CM52" s="149"/>
      <c r="CN52" s="51">
        <f t="shared" si="51"/>
        <v>1</v>
      </c>
      <c r="CO52" s="150">
        <f t="shared" si="52"/>
        <v>0.55555555555555558</v>
      </c>
      <c r="CP52" s="51">
        <f t="shared" si="54"/>
        <v>1</v>
      </c>
      <c r="CQ52" s="51"/>
      <c r="CR52" s="51"/>
      <c r="CS52" s="51"/>
    </row>
    <row r="53" spans="1:97" s="23" customFormat="1" ht="20.25" customHeight="1" x14ac:dyDescent="0.2">
      <c r="A53" s="48">
        <v>8</v>
      </c>
      <c r="B53" s="130" t="s">
        <v>171</v>
      </c>
      <c r="C53" s="97" t="s">
        <v>71</v>
      </c>
      <c r="D53" s="131"/>
      <c r="E53" s="131"/>
      <c r="F53" s="131"/>
      <c r="G53" s="131"/>
      <c r="H53" s="145"/>
      <c r="I53" s="131"/>
      <c r="J53" s="131"/>
      <c r="K53" s="131"/>
      <c r="L53" s="131"/>
      <c r="M53" s="145"/>
      <c r="N53" s="132"/>
      <c r="O53" s="132"/>
      <c r="P53" s="132"/>
      <c r="Q53" s="132"/>
      <c r="R53" s="145"/>
      <c r="S53" s="132"/>
      <c r="T53" s="132">
        <v>16</v>
      </c>
      <c r="U53" s="132"/>
      <c r="V53" s="132"/>
      <c r="W53" s="145">
        <v>2</v>
      </c>
      <c r="X53" s="182"/>
      <c r="Y53" s="133"/>
      <c r="Z53" s="133"/>
      <c r="AA53" s="133"/>
      <c r="AB53" s="154"/>
      <c r="AC53" s="133"/>
      <c r="AD53" s="133"/>
      <c r="AE53" s="133"/>
      <c r="AF53" s="133"/>
      <c r="AG53" s="145"/>
      <c r="AH53" s="146">
        <f t="shared" si="43"/>
        <v>16</v>
      </c>
      <c r="AI53" s="48">
        <f t="shared" si="44"/>
        <v>0</v>
      </c>
      <c r="AJ53" s="48">
        <f t="shared" si="44"/>
        <v>16</v>
      </c>
      <c r="AK53" s="48">
        <f t="shared" si="44"/>
        <v>0</v>
      </c>
      <c r="AL53" s="48">
        <f t="shared" si="44"/>
        <v>0</v>
      </c>
      <c r="AM53" s="147">
        <f t="shared" si="44"/>
        <v>2</v>
      </c>
      <c r="AN53" s="48"/>
      <c r="AO53" s="49"/>
      <c r="AP53" s="50"/>
      <c r="AQ53" s="51"/>
      <c r="AR53" s="48"/>
      <c r="AS53" s="51"/>
      <c r="AT53" s="48"/>
      <c r="AU53" s="49"/>
      <c r="AV53" s="50"/>
      <c r="AW53" s="52"/>
      <c r="AX53" s="48"/>
      <c r="AY53" s="49"/>
      <c r="AZ53" s="50"/>
      <c r="BA53" s="51"/>
      <c r="BB53" s="48"/>
      <c r="BC53" s="62"/>
      <c r="BD53" s="51"/>
      <c r="BE53" s="67"/>
      <c r="BF53" s="64"/>
      <c r="BG53" s="65"/>
      <c r="BH53" s="84"/>
      <c r="BI53" s="65"/>
      <c r="BJ53" s="64"/>
      <c r="BK53" s="65"/>
      <c r="BL53" s="84"/>
      <c r="BM53" s="85"/>
      <c r="BN53" s="64"/>
      <c r="BO53" s="65"/>
      <c r="BP53" s="64">
        <f>AH53</f>
        <v>16</v>
      </c>
      <c r="BQ53" s="65">
        <f>AM53</f>
        <v>2</v>
      </c>
      <c r="BR53" s="84"/>
      <c r="BS53" s="85"/>
      <c r="BT53" s="64"/>
      <c r="BU53" s="65"/>
      <c r="BV53" s="81"/>
      <c r="BW53" s="65"/>
      <c r="BX53" s="66"/>
      <c r="BY53" s="65"/>
      <c r="BZ53" s="64"/>
      <c r="CA53" s="65"/>
      <c r="CB53" s="64"/>
      <c r="CC53" s="65"/>
      <c r="CD53" s="50">
        <v>2</v>
      </c>
      <c r="CE53" s="51">
        <f t="shared" si="16"/>
        <v>0.64</v>
      </c>
      <c r="CF53" s="68">
        <f t="shared" si="9"/>
        <v>0.35555555555555557</v>
      </c>
      <c r="CG53" s="51">
        <f t="shared" si="47"/>
        <v>0.08</v>
      </c>
      <c r="CH53" s="68">
        <f t="shared" si="48"/>
        <v>4.4444444444444446E-2</v>
      </c>
      <c r="CI53" s="68">
        <f t="shared" si="49"/>
        <v>0.4</v>
      </c>
      <c r="CJ53" s="148"/>
      <c r="CK53" s="148"/>
      <c r="CL53" s="148"/>
      <c r="CM53" s="149">
        <f t="shared" si="50"/>
        <v>16</v>
      </c>
      <c r="CN53" s="51">
        <f t="shared" si="51"/>
        <v>2</v>
      </c>
      <c r="CO53" s="150">
        <f t="shared" si="52"/>
        <v>1.1111111111111112</v>
      </c>
      <c r="CP53" s="51">
        <f t="shared" si="54"/>
        <v>2</v>
      </c>
      <c r="CQ53" s="51"/>
      <c r="CR53" s="51"/>
      <c r="CS53" s="51"/>
    </row>
    <row r="54" spans="1:97" s="23" customFormat="1" ht="18" customHeight="1" x14ac:dyDescent="0.2">
      <c r="A54" s="48">
        <v>9</v>
      </c>
      <c r="B54" s="130" t="s">
        <v>172</v>
      </c>
      <c r="C54" s="97" t="s">
        <v>73</v>
      </c>
      <c r="D54" s="131"/>
      <c r="E54" s="131"/>
      <c r="F54" s="131"/>
      <c r="G54" s="131"/>
      <c r="H54" s="145"/>
      <c r="I54" s="131"/>
      <c r="J54" s="131"/>
      <c r="K54" s="131"/>
      <c r="L54" s="131"/>
      <c r="M54" s="145"/>
      <c r="N54" s="132">
        <v>8</v>
      </c>
      <c r="O54" s="132">
        <v>16</v>
      </c>
      <c r="P54" s="132"/>
      <c r="Q54" s="132"/>
      <c r="R54" s="145">
        <v>4</v>
      </c>
      <c r="S54" s="132"/>
      <c r="T54" s="132"/>
      <c r="U54" s="132"/>
      <c r="V54" s="132"/>
      <c r="W54" s="145"/>
      <c r="X54" s="182"/>
      <c r="Y54" s="133"/>
      <c r="Z54" s="133"/>
      <c r="AA54" s="133"/>
      <c r="AB54" s="154"/>
      <c r="AC54" s="133"/>
      <c r="AD54" s="133"/>
      <c r="AE54" s="133"/>
      <c r="AF54" s="133"/>
      <c r="AG54" s="145"/>
      <c r="AH54" s="146">
        <f t="shared" si="43"/>
        <v>24</v>
      </c>
      <c r="AI54" s="48">
        <f t="shared" si="44"/>
        <v>8</v>
      </c>
      <c r="AJ54" s="48">
        <f t="shared" si="44"/>
        <v>16</v>
      </c>
      <c r="AK54" s="48">
        <f t="shared" si="44"/>
        <v>0</v>
      </c>
      <c r="AL54" s="48">
        <f t="shared" si="44"/>
        <v>0</v>
      </c>
      <c r="AM54" s="147">
        <f t="shared" si="44"/>
        <v>4</v>
      </c>
      <c r="AN54" s="48"/>
      <c r="AO54" s="49"/>
      <c r="AP54" s="50"/>
      <c r="AQ54" s="51"/>
      <c r="AR54" s="48"/>
      <c r="AS54" s="51"/>
      <c r="AT54" s="48"/>
      <c r="AU54" s="49"/>
      <c r="AV54" s="50"/>
      <c r="AW54" s="52"/>
      <c r="AX54" s="48"/>
      <c r="AY54" s="49"/>
      <c r="AZ54" s="50"/>
      <c r="BA54" s="51"/>
      <c r="BB54" s="48"/>
      <c r="BC54" s="62"/>
      <c r="BD54" s="51"/>
      <c r="BE54" s="67"/>
      <c r="BF54" s="64"/>
      <c r="BG54" s="65"/>
      <c r="BH54" s="84"/>
      <c r="BI54" s="65"/>
      <c r="BJ54" s="64"/>
      <c r="BK54" s="65"/>
      <c r="BL54" s="84"/>
      <c r="BM54" s="85"/>
      <c r="BN54" s="64"/>
      <c r="BO54" s="65"/>
      <c r="BP54" s="64">
        <f>AH54</f>
        <v>24</v>
      </c>
      <c r="BQ54" s="65">
        <f>AM54</f>
        <v>4</v>
      </c>
      <c r="BR54" s="84"/>
      <c r="BS54" s="85"/>
      <c r="BT54" s="64"/>
      <c r="BU54" s="65"/>
      <c r="BV54" s="81"/>
      <c r="BW54" s="65"/>
      <c r="BX54" s="66"/>
      <c r="BY54" s="65"/>
      <c r="BZ54" s="64"/>
      <c r="CA54" s="65"/>
      <c r="CB54" s="64"/>
      <c r="CC54" s="65"/>
      <c r="CD54" s="50">
        <v>2</v>
      </c>
      <c r="CE54" s="51">
        <f t="shared" si="16"/>
        <v>0.96</v>
      </c>
      <c r="CF54" s="68">
        <f t="shared" si="9"/>
        <v>0.53333333333333333</v>
      </c>
      <c r="CG54" s="51">
        <f t="shared" si="47"/>
        <v>0.08</v>
      </c>
      <c r="CH54" s="68">
        <f t="shared" si="48"/>
        <v>4.4444444444444446E-2</v>
      </c>
      <c r="CI54" s="68">
        <f t="shared" si="49"/>
        <v>0.57777777777777772</v>
      </c>
      <c r="CJ54" s="148"/>
      <c r="CK54" s="148"/>
      <c r="CL54" s="148"/>
      <c r="CM54" s="149">
        <f t="shared" si="50"/>
        <v>24</v>
      </c>
      <c r="CN54" s="51">
        <f t="shared" si="51"/>
        <v>4</v>
      </c>
      <c r="CO54" s="150">
        <f t="shared" si="52"/>
        <v>2.2222222222222223</v>
      </c>
      <c r="CP54" s="51">
        <f>AM54</f>
        <v>4</v>
      </c>
      <c r="CQ54" s="51"/>
      <c r="CR54" s="51"/>
      <c r="CS54" s="51"/>
    </row>
    <row r="55" spans="1:97" s="23" customFormat="1" ht="18" customHeight="1" x14ac:dyDescent="0.2">
      <c r="A55" s="48">
        <v>10</v>
      </c>
      <c r="B55" s="130" t="s">
        <v>173</v>
      </c>
      <c r="C55" s="97" t="s">
        <v>73</v>
      </c>
      <c r="D55" s="131"/>
      <c r="E55" s="131"/>
      <c r="F55" s="131"/>
      <c r="G55" s="131"/>
      <c r="H55" s="145"/>
      <c r="I55" s="131"/>
      <c r="J55" s="131"/>
      <c r="K55" s="131"/>
      <c r="L55" s="131"/>
      <c r="M55" s="145"/>
      <c r="N55" s="132"/>
      <c r="O55" s="132"/>
      <c r="P55" s="132"/>
      <c r="Q55" s="132"/>
      <c r="R55" s="145"/>
      <c r="S55" s="132"/>
      <c r="T55" s="132"/>
      <c r="U55" s="132"/>
      <c r="V55" s="132"/>
      <c r="W55" s="145"/>
      <c r="X55" s="182">
        <v>8</v>
      </c>
      <c r="Y55" s="133">
        <v>8</v>
      </c>
      <c r="Z55" s="133"/>
      <c r="AA55" s="133"/>
      <c r="AB55" s="154">
        <v>2</v>
      </c>
      <c r="AC55" s="133"/>
      <c r="AD55" s="133"/>
      <c r="AE55" s="133"/>
      <c r="AF55" s="133"/>
      <c r="AG55" s="145"/>
      <c r="AH55" s="146">
        <f t="shared" si="43"/>
        <v>16</v>
      </c>
      <c r="AI55" s="48">
        <f t="shared" si="44"/>
        <v>8</v>
      </c>
      <c r="AJ55" s="48">
        <f t="shared" si="44"/>
        <v>8</v>
      </c>
      <c r="AK55" s="48">
        <f t="shared" si="44"/>
        <v>0</v>
      </c>
      <c r="AL55" s="48">
        <f t="shared" si="44"/>
        <v>0</v>
      </c>
      <c r="AM55" s="147">
        <f t="shared" si="44"/>
        <v>2</v>
      </c>
      <c r="AN55" s="48"/>
      <c r="AO55" s="49"/>
      <c r="AP55" s="50"/>
      <c r="AQ55" s="51"/>
      <c r="AR55" s="48"/>
      <c r="AS55" s="51"/>
      <c r="AT55" s="48"/>
      <c r="AU55" s="49"/>
      <c r="AV55" s="50"/>
      <c r="AW55" s="52"/>
      <c r="AX55" s="48"/>
      <c r="AY55" s="49"/>
      <c r="AZ55" s="50"/>
      <c r="BA55" s="51"/>
      <c r="BB55" s="48"/>
      <c r="BC55" s="62"/>
      <c r="BD55" s="51"/>
      <c r="BE55" s="67"/>
      <c r="BF55" s="64"/>
      <c r="BG55" s="65"/>
      <c r="BH55" s="84"/>
      <c r="BI55" s="65"/>
      <c r="BJ55" s="64"/>
      <c r="BK55" s="65"/>
      <c r="BL55" s="84"/>
      <c r="BM55" s="85"/>
      <c r="BN55" s="64">
        <f>AH55</f>
        <v>16</v>
      </c>
      <c r="BO55" s="65">
        <f>AM55</f>
        <v>2</v>
      </c>
      <c r="BP55" s="64"/>
      <c r="BQ55" s="65"/>
      <c r="BR55" s="84"/>
      <c r="BS55" s="85"/>
      <c r="BT55" s="64"/>
      <c r="BU55" s="65"/>
      <c r="BV55" s="81"/>
      <c r="BW55" s="65"/>
      <c r="BX55" s="66"/>
      <c r="BY55" s="65"/>
      <c r="BZ55" s="64"/>
      <c r="CA55" s="65"/>
      <c r="CB55" s="64"/>
      <c r="CC55" s="65"/>
      <c r="CD55" s="50">
        <v>4</v>
      </c>
      <c r="CE55" s="51">
        <f t="shared" si="16"/>
        <v>0.64</v>
      </c>
      <c r="CF55" s="68">
        <f t="shared" si="9"/>
        <v>0.35555555555555557</v>
      </c>
      <c r="CG55" s="51">
        <f t="shared" si="47"/>
        <v>0.16</v>
      </c>
      <c r="CH55" s="68">
        <f t="shared" si="48"/>
        <v>8.8888888888888892E-2</v>
      </c>
      <c r="CI55" s="68">
        <f t="shared" si="49"/>
        <v>0.44444444444444448</v>
      </c>
      <c r="CJ55" s="148"/>
      <c r="CK55" s="148"/>
      <c r="CL55" s="148"/>
      <c r="CM55" s="149">
        <f t="shared" si="50"/>
        <v>16</v>
      </c>
      <c r="CN55" s="51">
        <f t="shared" si="51"/>
        <v>2</v>
      </c>
      <c r="CO55" s="150">
        <f t="shared" si="52"/>
        <v>1.1111111111111112</v>
      </c>
      <c r="CP55" s="51">
        <f>AM55</f>
        <v>2</v>
      </c>
      <c r="CQ55" s="51"/>
      <c r="CR55" s="51"/>
      <c r="CS55" s="51"/>
    </row>
    <row r="56" spans="1:97" s="23" customFormat="1" ht="18" customHeight="1" x14ac:dyDescent="0.2">
      <c r="A56" s="48">
        <v>11</v>
      </c>
      <c r="B56" s="130" t="s">
        <v>174</v>
      </c>
      <c r="C56" s="97" t="s">
        <v>71</v>
      </c>
      <c r="D56" s="131"/>
      <c r="E56" s="131"/>
      <c r="F56" s="131"/>
      <c r="G56" s="131"/>
      <c r="H56" s="145"/>
      <c r="I56" s="131"/>
      <c r="J56" s="131"/>
      <c r="K56" s="131"/>
      <c r="L56" s="131"/>
      <c r="M56" s="145"/>
      <c r="N56" s="132"/>
      <c r="O56" s="132"/>
      <c r="P56" s="132"/>
      <c r="Q56" s="132"/>
      <c r="R56" s="145"/>
      <c r="S56" s="132"/>
      <c r="T56" s="132"/>
      <c r="U56" s="132"/>
      <c r="V56" s="132"/>
      <c r="W56" s="145"/>
      <c r="X56" s="182"/>
      <c r="Y56" s="133"/>
      <c r="Z56" s="133"/>
      <c r="AA56" s="133"/>
      <c r="AB56" s="154"/>
      <c r="AC56" s="133">
        <v>8</v>
      </c>
      <c r="AD56" s="133">
        <v>8</v>
      </c>
      <c r="AE56" s="133"/>
      <c r="AF56" s="133"/>
      <c r="AG56" s="145">
        <v>2</v>
      </c>
      <c r="AH56" s="146">
        <f t="shared" si="43"/>
        <v>16</v>
      </c>
      <c r="AI56" s="48">
        <f t="shared" si="44"/>
        <v>8</v>
      </c>
      <c r="AJ56" s="48">
        <f t="shared" si="44"/>
        <v>8</v>
      </c>
      <c r="AK56" s="48">
        <f t="shared" si="44"/>
        <v>0</v>
      </c>
      <c r="AL56" s="48">
        <f t="shared" si="44"/>
        <v>0</v>
      </c>
      <c r="AM56" s="147">
        <f t="shared" si="44"/>
        <v>2</v>
      </c>
      <c r="AN56" s="48"/>
      <c r="AO56" s="49"/>
      <c r="AP56" s="50"/>
      <c r="AQ56" s="51"/>
      <c r="AR56" s="48"/>
      <c r="AS56" s="51"/>
      <c r="AT56" s="48"/>
      <c r="AU56" s="49"/>
      <c r="AV56" s="50"/>
      <c r="AW56" s="52"/>
      <c r="AX56" s="48"/>
      <c r="AY56" s="49"/>
      <c r="AZ56" s="50"/>
      <c r="BA56" s="51"/>
      <c r="BB56" s="48"/>
      <c r="BC56" s="62"/>
      <c r="BD56" s="51"/>
      <c r="BE56" s="67"/>
      <c r="BF56" s="64"/>
      <c r="BG56" s="65"/>
      <c r="BH56" s="84"/>
      <c r="BI56" s="65"/>
      <c r="BJ56" s="64"/>
      <c r="BK56" s="65"/>
      <c r="BL56" s="84"/>
      <c r="BM56" s="85"/>
      <c r="BN56" s="64">
        <f t="shared" ref="BN56:BN59" si="55">AH56</f>
        <v>16</v>
      </c>
      <c r="BO56" s="65">
        <f t="shared" ref="BO56:BO59" si="56">AM56</f>
        <v>2</v>
      </c>
      <c r="BP56" s="64"/>
      <c r="BQ56" s="65"/>
      <c r="BR56" s="84"/>
      <c r="BS56" s="85"/>
      <c r="BT56" s="64"/>
      <c r="BU56" s="65"/>
      <c r="BV56" s="81"/>
      <c r="BW56" s="65"/>
      <c r="BX56" s="66"/>
      <c r="BY56" s="65"/>
      <c r="BZ56" s="64"/>
      <c r="CA56" s="65"/>
      <c r="CB56" s="64"/>
      <c r="CC56" s="65"/>
      <c r="CD56" s="50">
        <v>2</v>
      </c>
      <c r="CE56" s="51">
        <f t="shared" si="16"/>
        <v>0.64</v>
      </c>
      <c r="CF56" s="68">
        <f t="shared" si="9"/>
        <v>0.35555555555555557</v>
      </c>
      <c r="CG56" s="51">
        <f t="shared" si="47"/>
        <v>0.08</v>
      </c>
      <c r="CH56" s="68">
        <f t="shared" si="48"/>
        <v>4.4444444444444446E-2</v>
      </c>
      <c r="CI56" s="68">
        <f t="shared" si="49"/>
        <v>0.4</v>
      </c>
      <c r="CJ56" s="148"/>
      <c r="CK56" s="148"/>
      <c r="CL56" s="148"/>
      <c r="CM56" s="149">
        <f t="shared" si="50"/>
        <v>16</v>
      </c>
      <c r="CN56" s="51">
        <f t="shared" si="51"/>
        <v>2</v>
      </c>
      <c r="CO56" s="150">
        <f t="shared" si="52"/>
        <v>1.1111111111111112</v>
      </c>
      <c r="CP56" s="51">
        <f>AM56</f>
        <v>2</v>
      </c>
      <c r="CQ56" s="51"/>
      <c r="CR56" s="51"/>
      <c r="CS56" s="51"/>
    </row>
    <row r="57" spans="1:97" s="23" customFormat="1" ht="18" customHeight="1" x14ac:dyDescent="0.2">
      <c r="A57" s="48">
        <v>12</v>
      </c>
      <c r="B57" s="130" t="s">
        <v>175</v>
      </c>
      <c r="C57" s="97" t="s">
        <v>71</v>
      </c>
      <c r="D57" s="131"/>
      <c r="E57" s="131"/>
      <c r="F57" s="131"/>
      <c r="G57" s="131"/>
      <c r="H57" s="145"/>
      <c r="I57" s="131"/>
      <c r="J57" s="131"/>
      <c r="K57" s="131"/>
      <c r="L57" s="131"/>
      <c r="M57" s="145"/>
      <c r="N57" s="132"/>
      <c r="O57" s="132"/>
      <c r="P57" s="132"/>
      <c r="Q57" s="132"/>
      <c r="R57" s="145"/>
      <c r="S57" s="132"/>
      <c r="T57" s="132">
        <v>8</v>
      </c>
      <c r="U57" s="132"/>
      <c r="V57" s="132"/>
      <c r="W57" s="145">
        <v>2</v>
      </c>
      <c r="X57" s="182"/>
      <c r="Y57" s="133"/>
      <c r="Z57" s="133"/>
      <c r="AA57" s="133"/>
      <c r="AB57" s="154"/>
      <c r="AC57" s="133"/>
      <c r="AD57" s="133"/>
      <c r="AE57" s="133"/>
      <c r="AF57" s="133"/>
      <c r="AG57" s="145"/>
      <c r="AH57" s="146">
        <f t="shared" si="43"/>
        <v>8</v>
      </c>
      <c r="AI57" s="48">
        <f t="shared" si="44"/>
        <v>0</v>
      </c>
      <c r="AJ57" s="48">
        <f t="shared" si="44"/>
        <v>8</v>
      </c>
      <c r="AK57" s="48">
        <f t="shared" si="44"/>
        <v>0</v>
      </c>
      <c r="AL57" s="48">
        <f t="shared" si="44"/>
        <v>0</v>
      </c>
      <c r="AM57" s="147">
        <f t="shared" si="44"/>
        <v>2</v>
      </c>
      <c r="AN57" s="48"/>
      <c r="AO57" s="49"/>
      <c r="AP57" s="50"/>
      <c r="AQ57" s="51"/>
      <c r="AR57" s="48"/>
      <c r="AS57" s="51"/>
      <c r="AT57" s="48"/>
      <c r="AU57" s="49"/>
      <c r="AV57" s="50"/>
      <c r="AW57" s="52"/>
      <c r="AX57" s="48"/>
      <c r="AY57" s="49"/>
      <c r="AZ57" s="50"/>
      <c r="BA57" s="51"/>
      <c r="BB57" s="48"/>
      <c r="BC57" s="62"/>
      <c r="BD57" s="51"/>
      <c r="BE57" s="67"/>
      <c r="BF57" s="64"/>
      <c r="BG57" s="65"/>
      <c r="BH57" s="84"/>
      <c r="BI57" s="65"/>
      <c r="BJ57" s="64"/>
      <c r="BK57" s="65"/>
      <c r="BL57" s="84"/>
      <c r="BM57" s="85"/>
      <c r="BN57" s="64">
        <f t="shared" si="55"/>
        <v>8</v>
      </c>
      <c r="BO57" s="65">
        <f t="shared" si="56"/>
        <v>2</v>
      </c>
      <c r="BP57" s="64"/>
      <c r="BQ57" s="65"/>
      <c r="BR57" s="84"/>
      <c r="BS57" s="85"/>
      <c r="BT57" s="64"/>
      <c r="BU57" s="65"/>
      <c r="BV57" s="81"/>
      <c r="BW57" s="65"/>
      <c r="BX57" s="66"/>
      <c r="BY57" s="65"/>
      <c r="BZ57" s="64"/>
      <c r="CA57" s="65"/>
      <c r="CB57" s="64"/>
      <c r="CC57" s="65"/>
      <c r="CD57" s="50"/>
      <c r="CE57" s="51">
        <f t="shared" si="16"/>
        <v>0.32</v>
      </c>
      <c r="CF57" s="68">
        <f t="shared" si="9"/>
        <v>0.17777777777777778</v>
      </c>
      <c r="CG57" s="51">
        <f t="shared" si="47"/>
        <v>0</v>
      </c>
      <c r="CH57" s="68">
        <f t="shared" si="48"/>
        <v>0</v>
      </c>
      <c r="CI57" s="68">
        <f t="shared" si="49"/>
        <v>0.17777777777777778</v>
      </c>
      <c r="CJ57" s="148"/>
      <c r="CK57" s="148"/>
      <c r="CL57" s="148"/>
      <c r="CM57" s="149">
        <f t="shared" si="50"/>
        <v>8</v>
      </c>
      <c r="CN57" s="51">
        <f t="shared" si="51"/>
        <v>2</v>
      </c>
      <c r="CO57" s="150">
        <f t="shared" si="52"/>
        <v>1.1111111111111112</v>
      </c>
      <c r="CP57" s="51"/>
      <c r="CQ57" s="51"/>
      <c r="CR57" s="51"/>
      <c r="CS57" s="51"/>
    </row>
    <row r="58" spans="1:97" s="23" customFormat="1" ht="18" customHeight="1" x14ac:dyDescent="0.2">
      <c r="A58" s="48">
        <v>13</v>
      </c>
      <c r="B58" s="130" t="s">
        <v>176</v>
      </c>
      <c r="C58" s="97" t="s">
        <v>71</v>
      </c>
      <c r="D58" s="131"/>
      <c r="E58" s="131"/>
      <c r="F58" s="131"/>
      <c r="G58" s="131"/>
      <c r="H58" s="145"/>
      <c r="I58" s="131"/>
      <c r="J58" s="131"/>
      <c r="K58" s="131"/>
      <c r="L58" s="131"/>
      <c r="M58" s="145"/>
      <c r="N58" s="132"/>
      <c r="O58" s="132"/>
      <c r="P58" s="132"/>
      <c r="Q58" s="132"/>
      <c r="R58" s="145"/>
      <c r="S58" s="132"/>
      <c r="T58" s="132"/>
      <c r="U58" s="132"/>
      <c r="V58" s="132"/>
      <c r="W58" s="145"/>
      <c r="X58" s="182">
        <v>8</v>
      </c>
      <c r="Y58" s="133">
        <v>8</v>
      </c>
      <c r="Z58" s="133"/>
      <c r="AA58" s="133"/>
      <c r="AB58" s="154">
        <v>2</v>
      </c>
      <c r="AC58" s="133"/>
      <c r="AD58" s="133"/>
      <c r="AE58" s="133"/>
      <c r="AF58" s="133"/>
      <c r="AG58" s="145"/>
      <c r="AH58" s="146">
        <f t="shared" si="43"/>
        <v>16</v>
      </c>
      <c r="AI58" s="48">
        <f t="shared" si="44"/>
        <v>8</v>
      </c>
      <c r="AJ58" s="48">
        <f t="shared" si="44"/>
        <v>8</v>
      </c>
      <c r="AK58" s="48">
        <f t="shared" si="44"/>
        <v>0</v>
      </c>
      <c r="AL58" s="48">
        <f t="shared" si="44"/>
        <v>0</v>
      </c>
      <c r="AM58" s="147">
        <f t="shared" si="44"/>
        <v>2</v>
      </c>
      <c r="AN58" s="48"/>
      <c r="AO58" s="49"/>
      <c r="AP58" s="50"/>
      <c r="AQ58" s="51"/>
      <c r="AR58" s="48"/>
      <c r="AS58" s="51"/>
      <c r="AT58" s="48"/>
      <c r="AU58" s="49"/>
      <c r="AV58" s="50"/>
      <c r="AW58" s="52"/>
      <c r="AX58" s="48"/>
      <c r="AY58" s="49"/>
      <c r="AZ58" s="50"/>
      <c r="BA58" s="51"/>
      <c r="BB58" s="48"/>
      <c r="BC58" s="62"/>
      <c r="BD58" s="51"/>
      <c r="BE58" s="67"/>
      <c r="BF58" s="64"/>
      <c r="BG58" s="65"/>
      <c r="BH58" s="84"/>
      <c r="BI58" s="65"/>
      <c r="BJ58" s="64"/>
      <c r="BK58" s="65"/>
      <c r="BL58" s="84"/>
      <c r="BM58" s="85"/>
      <c r="BN58" s="64">
        <f t="shared" si="55"/>
        <v>16</v>
      </c>
      <c r="BO58" s="65">
        <f t="shared" si="56"/>
        <v>2</v>
      </c>
      <c r="BP58" s="64"/>
      <c r="BQ58" s="65"/>
      <c r="BR58" s="84"/>
      <c r="BS58" s="85"/>
      <c r="BT58" s="64"/>
      <c r="BU58" s="65"/>
      <c r="BV58" s="81"/>
      <c r="BW58" s="65"/>
      <c r="BX58" s="66"/>
      <c r="BY58" s="65"/>
      <c r="BZ58" s="64"/>
      <c r="CA58" s="65"/>
      <c r="CB58" s="64"/>
      <c r="CC58" s="65"/>
      <c r="CD58" s="50">
        <v>4</v>
      </c>
      <c r="CE58" s="51">
        <f t="shared" si="16"/>
        <v>0.64</v>
      </c>
      <c r="CF58" s="68">
        <f t="shared" si="9"/>
        <v>0.35555555555555557</v>
      </c>
      <c r="CG58" s="51">
        <f t="shared" si="47"/>
        <v>0.16</v>
      </c>
      <c r="CH58" s="68">
        <f t="shared" si="48"/>
        <v>8.8888888888888892E-2</v>
      </c>
      <c r="CI58" s="68">
        <f t="shared" si="49"/>
        <v>0.44444444444444448</v>
      </c>
      <c r="CJ58" s="148"/>
      <c r="CK58" s="148"/>
      <c r="CL58" s="148"/>
      <c r="CM58" s="149">
        <f t="shared" si="50"/>
        <v>16</v>
      </c>
      <c r="CN58" s="51">
        <f t="shared" si="51"/>
        <v>2</v>
      </c>
      <c r="CO58" s="150">
        <f t="shared" si="52"/>
        <v>1.1111111111111112</v>
      </c>
      <c r="CP58" s="51">
        <f>AM58</f>
        <v>2</v>
      </c>
      <c r="CQ58" s="51"/>
      <c r="CR58" s="35"/>
      <c r="CS58" s="51"/>
    </row>
    <row r="59" spans="1:97" s="23" customFormat="1" ht="18.600000000000001" customHeight="1" x14ac:dyDescent="0.2">
      <c r="A59" s="48">
        <v>14</v>
      </c>
      <c r="B59" s="143" t="s">
        <v>177</v>
      </c>
      <c r="C59" s="97" t="s">
        <v>71</v>
      </c>
      <c r="D59" s="131"/>
      <c r="E59" s="131"/>
      <c r="F59" s="131"/>
      <c r="G59" s="131"/>
      <c r="H59" s="145"/>
      <c r="I59" s="131"/>
      <c r="J59" s="131"/>
      <c r="K59" s="131"/>
      <c r="L59" s="131"/>
      <c r="M59" s="145"/>
      <c r="N59" s="132"/>
      <c r="O59" s="132"/>
      <c r="P59" s="132"/>
      <c r="Q59" s="132"/>
      <c r="R59" s="145"/>
      <c r="S59" s="132"/>
      <c r="T59" s="132"/>
      <c r="U59" s="132"/>
      <c r="V59" s="132"/>
      <c r="W59" s="145"/>
      <c r="X59" s="182"/>
      <c r="Y59" s="133"/>
      <c r="Z59" s="133"/>
      <c r="AA59" s="133">
        <v>120</v>
      </c>
      <c r="AB59" s="154">
        <v>5</v>
      </c>
      <c r="AC59" s="133"/>
      <c r="AD59" s="133"/>
      <c r="AE59" s="133"/>
      <c r="AF59" s="133"/>
      <c r="AG59" s="145"/>
      <c r="AH59" s="146">
        <f t="shared" si="43"/>
        <v>120</v>
      </c>
      <c r="AI59" s="48">
        <f t="shared" si="44"/>
        <v>0</v>
      </c>
      <c r="AJ59" s="48">
        <f t="shared" si="44"/>
        <v>0</v>
      </c>
      <c r="AK59" s="48">
        <f t="shared" si="44"/>
        <v>0</v>
      </c>
      <c r="AL59" s="48">
        <f t="shared" si="44"/>
        <v>120</v>
      </c>
      <c r="AM59" s="147">
        <f t="shared" si="44"/>
        <v>5</v>
      </c>
      <c r="AN59" s="48"/>
      <c r="AO59" s="49"/>
      <c r="AP59" s="50"/>
      <c r="AQ59" s="51"/>
      <c r="AR59" s="48"/>
      <c r="AS59" s="51"/>
      <c r="AT59" s="48"/>
      <c r="AU59" s="49"/>
      <c r="AV59" s="50"/>
      <c r="AW59" s="52"/>
      <c r="AX59" s="48"/>
      <c r="AY59" s="49"/>
      <c r="AZ59" s="50"/>
      <c r="BA59" s="51"/>
      <c r="BB59" s="48"/>
      <c r="BC59" s="62"/>
      <c r="BD59" s="51"/>
      <c r="BE59" s="67"/>
      <c r="BF59" s="64"/>
      <c r="BG59" s="65"/>
      <c r="BH59" s="84"/>
      <c r="BI59" s="65"/>
      <c r="BJ59" s="64"/>
      <c r="BK59" s="65"/>
      <c r="BL59" s="84"/>
      <c r="BM59" s="85"/>
      <c r="BN59" s="64">
        <f t="shared" si="55"/>
        <v>120</v>
      </c>
      <c r="BO59" s="65">
        <f t="shared" si="56"/>
        <v>5</v>
      </c>
      <c r="BP59" s="64"/>
      <c r="BQ59" s="65"/>
      <c r="BR59" s="84"/>
      <c r="BS59" s="85"/>
      <c r="BT59" s="64"/>
      <c r="BU59" s="65"/>
      <c r="BV59" s="81"/>
      <c r="BW59" s="65"/>
      <c r="BX59" s="66"/>
      <c r="BY59" s="65"/>
      <c r="BZ59" s="64"/>
      <c r="CA59" s="65"/>
      <c r="CB59" s="64"/>
      <c r="CC59" s="65"/>
      <c r="CD59" s="50">
        <v>2</v>
      </c>
      <c r="CE59" s="51">
        <f t="shared" si="16"/>
        <v>4.8</v>
      </c>
      <c r="CF59" s="68">
        <f t="shared" si="9"/>
        <v>2.6666666666666665</v>
      </c>
      <c r="CG59" s="51">
        <f t="shared" si="47"/>
        <v>0.08</v>
      </c>
      <c r="CH59" s="68">
        <f t="shared" si="48"/>
        <v>4.4444444444444446E-2</v>
      </c>
      <c r="CI59" s="68">
        <f t="shared" si="49"/>
        <v>2.7111111111111108</v>
      </c>
      <c r="CJ59" s="148"/>
      <c r="CK59" s="148"/>
      <c r="CL59" s="148"/>
      <c r="CM59" s="149">
        <f t="shared" si="50"/>
        <v>120</v>
      </c>
      <c r="CN59" s="51">
        <f t="shared" si="51"/>
        <v>5</v>
      </c>
      <c r="CO59" s="150">
        <f t="shared" si="52"/>
        <v>2.7777777777777777</v>
      </c>
      <c r="CP59" s="51">
        <f t="shared" ref="CP59" si="57">AM59</f>
        <v>5</v>
      </c>
      <c r="CQ59" s="51"/>
      <c r="CR59" s="51"/>
      <c r="CS59" s="51"/>
    </row>
    <row r="60" spans="1:97" s="23" customFormat="1" ht="18" customHeight="1" x14ac:dyDescent="0.2">
      <c r="A60" s="338" t="s">
        <v>178</v>
      </c>
      <c r="B60" s="339"/>
      <c r="C60" s="339"/>
      <c r="D60" s="339"/>
      <c r="E60" s="339"/>
      <c r="F60" s="339"/>
      <c r="G60" s="339"/>
      <c r="H60" s="339"/>
      <c r="I60" s="339"/>
      <c r="J60" s="339"/>
      <c r="K60" s="339"/>
      <c r="L60" s="339"/>
      <c r="M60" s="339"/>
      <c r="N60" s="339"/>
      <c r="O60" s="339"/>
      <c r="P60" s="339"/>
      <c r="Q60" s="339"/>
      <c r="R60" s="339"/>
      <c r="S60" s="339"/>
      <c r="T60" s="339"/>
      <c r="U60" s="339"/>
      <c r="V60" s="339"/>
      <c r="W60" s="339"/>
      <c r="X60" s="339"/>
      <c r="Y60" s="339"/>
      <c r="Z60" s="339"/>
      <c r="AA60" s="339"/>
      <c r="AB60" s="339"/>
      <c r="AC60" s="339"/>
      <c r="AD60" s="339"/>
      <c r="AE60" s="339"/>
      <c r="AF60" s="339"/>
      <c r="AG60" s="340"/>
      <c r="AH60" s="70">
        <f>SUM(AH61:AH70)</f>
        <v>266</v>
      </c>
      <c r="AI60" s="70">
        <f>SUM(AI61:AI70)</f>
        <v>72</v>
      </c>
      <c r="AJ60" s="70">
        <f t="shared" ref="AJ60:AL60" si="58">SUM(AJ61:AJ70)</f>
        <v>104</v>
      </c>
      <c r="AK60" s="70">
        <f t="shared" si="58"/>
        <v>0</v>
      </c>
      <c r="AL60" s="70">
        <f t="shared" si="58"/>
        <v>90</v>
      </c>
      <c r="AM60" s="71">
        <f>SUM(AM61:AM70)</f>
        <v>34</v>
      </c>
      <c r="AN60" s="185">
        <f t="shared" ref="AN60:CO60" si="59">SUM(AN61:AN70)</f>
        <v>40</v>
      </c>
      <c r="AO60" s="185">
        <f t="shared" si="59"/>
        <v>7</v>
      </c>
      <c r="AP60" s="185">
        <f t="shared" si="59"/>
        <v>0</v>
      </c>
      <c r="AQ60" s="185">
        <f t="shared" si="59"/>
        <v>0</v>
      </c>
      <c r="AR60" s="185">
        <f t="shared" si="59"/>
        <v>0</v>
      </c>
      <c r="AS60" s="185">
        <f t="shared" si="59"/>
        <v>0</v>
      </c>
      <c r="AT60" s="185">
        <f t="shared" si="59"/>
        <v>0</v>
      </c>
      <c r="AU60" s="185">
        <f t="shared" si="59"/>
        <v>0</v>
      </c>
      <c r="AV60" s="185">
        <f t="shared" si="59"/>
        <v>0</v>
      </c>
      <c r="AW60" s="185">
        <f t="shared" si="59"/>
        <v>0</v>
      </c>
      <c r="AX60" s="185">
        <f t="shared" si="59"/>
        <v>0</v>
      </c>
      <c r="AY60" s="185">
        <f t="shared" si="59"/>
        <v>0</v>
      </c>
      <c r="AZ60" s="185">
        <f t="shared" si="59"/>
        <v>150</v>
      </c>
      <c r="BA60" s="185">
        <f t="shared" si="59"/>
        <v>22</v>
      </c>
      <c r="BB60" s="185">
        <f t="shared" si="59"/>
        <v>90</v>
      </c>
      <c r="BC60" s="185">
        <f t="shared" si="59"/>
        <v>5</v>
      </c>
      <c r="BD60" s="185">
        <f t="shared" si="59"/>
        <v>7</v>
      </c>
      <c r="BE60" s="185">
        <f t="shared" si="59"/>
        <v>3.8888888888888888</v>
      </c>
      <c r="BF60" s="185">
        <f t="shared" si="59"/>
        <v>0</v>
      </c>
      <c r="BG60" s="185">
        <f t="shared" si="59"/>
        <v>0</v>
      </c>
      <c r="BH60" s="185">
        <f t="shared" si="59"/>
        <v>0</v>
      </c>
      <c r="BI60" s="185">
        <f t="shared" si="59"/>
        <v>0</v>
      </c>
      <c r="BJ60" s="185">
        <f t="shared" si="59"/>
        <v>0</v>
      </c>
      <c r="BK60" s="185">
        <f t="shared" si="59"/>
        <v>0</v>
      </c>
      <c r="BL60" s="185">
        <f t="shared" si="59"/>
        <v>0</v>
      </c>
      <c r="BM60" s="185">
        <f t="shared" si="59"/>
        <v>0</v>
      </c>
      <c r="BN60" s="185">
        <f t="shared" si="59"/>
        <v>0</v>
      </c>
      <c r="BO60" s="185">
        <f t="shared" si="59"/>
        <v>0</v>
      </c>
      <c r="BP60" s="185">
        <f t="shared" si="59"/>
        <v>0</v>
      </c>
      <c r="BQ60" s="185">
        <f t="shared" si="59"/>
        <v>0</v>
      </c>
      <c r="BR60" s="185">
        <f t="shared" si="59"/>
        <v>0</v>
      </c>
      <c r="BS60" s="185">
        <f t="shared" si="59"/>
        <v>0</v>
      </c>
      <c r="BT60" s="185">
        <f t="shared" si="59"/>
        <v>0</v>
      </c>
      <c r="BU60" s="185">
        <f t="shared" si="59"/>
        <v>0</v>
      </c>
      <c r="BV60" s="185">
        <f t="shared" si="59"/>
        <v>0</v>
      </c>
      <c r="BW60" s="185">
        <f t="shared" si="59"/>
        <v>0</v>
      </c>
      <c r="BX60" s="185">
        <f t="shared" si="59"/>
        <v>0</v>
      </c>
      <c r="BY60" s="185">
        <f t="shared" si="59"/>
        <v>0</v>
      </c>
      <c r="BZ60" s="185">
        <f t="shared" si="59"/>
        <v>0</v>
      </c>
      <c r="CA60" s="185">
        <f t="shared" si="59"/>
        <v>0</v>
      </c>
      <c r="CB60" s="185">
        <f t="shared" si="59"/>
        <v>0</v>
      </c>
      <c r="CC60" s="185">
        <f t="shared" si="59"/>
        <v>0</v>
      </c>
      <c r="CD60" s="185">
        <f t="shared" si="59"/>
        <v>30</v>
      </c>
      <c r="CE60" s="185">
        <f t="shared" si="59"/>
        <v>10</v>
      </c>
      <c r="CF60" s="185">
        <f t="shared" si="59"/>
        <v>5.5555555555555554</v>
      </c>
      <c r="CG60" s="185">
        <f t="shared" si="59"/>
        <v>1.2000000000000002</v>
      </c>
      <c r="CH60" s="185">
        <f t="shared" si="59"/>
        <v>0.66666666666666674</v>
      </c>
      <c r="CI60" s="185">
        <f t="shared" si="59"/>
        <v>6.2222222222222223</v>
      </c>
      <c r="CJ60" s="185">
        <f t="shared" si="59"/>
        <v>0</v>
      </c>
      <c r="CK60" s="185">
        <f t="shared" si="59"/>
        <v>0</v>
      </c>
      <c r="CL60" s="185">
        <f t="shared" si="59"/>
        <v>0</v>
      </c>
      <c r="CM60" s="185">
        <f t="shared" si="59"/>
        <v>250</v>
      </c>
      <c r="CN60" s="90">
        <f t="shared" si="59"/>
        <v>31</v>
      </c>
      <c r="CO60" s="187">
        <f t="shared" si="59"/>
        <v>17.222222222222221</v>
      </c>
      <c r="CP60" s="89"/>
      <c r="CQ60" s="89"/>
      <c r="CR60" s="89"/>
      <c r="CS60" s="89"/>
    </row>
    <row r="61" spans="1:97" s="23" customFormat="1" ht="18" customHeight="1" x14ac:dyDescent="0.2">
      <c r="A61" s="149">
        <v>1</v>
      </c>
      <c r="B61" s="275" t="s">
        <v>179</v>
      </c>
      <c r="C61" s="97" t="s">
        <v>73</v>
      </c>
      <c r="D61" s="131"/>
      <c r="E61" s="131"/>
      <c r="F61" s="131"/>
      <c r="G61" s="131"/>
      <c r="H61" s="147"/>
      <c r="I61" s="131"/>
      <c r="J61" s="131"/>
      <c r="K61" s="131"/>
      <c r="L61" s="178"/>
      <c r="M61" s="145"/>
      <c r="N61" s="132"/>
      <c r="O61" s="132"/>
      <c r="P61" s="132"/>
      <c r="Q61" s="132"/>
      <c r="R61" s="147"/>
      <c r="S61" s="132">
        <v>8</v>
      </c>
      <c r="T61" s="132">
        <v>16</v>
      </c>
      <c r="U61" s="132"/>
      <c r="V61" s="179"/>
      <c r="W61" s="145">
        <v>4</v>
      </c>
      <c r="X61" s="133"/>
      <c r="Y61" s="133"/>
      <c r="Z61" s="133"/>
      <c r="AA61" s="133"/>
      <c r="AB61" s="145"/>
      <c r="AC61" s="133"/>
      <c r="AD61" s="133"/>
      <c r="AE61" s="133"/>
      <c r="AF61" s="133"/>
      <c r="AG61" s="145"/>
      <c r="AH61" s="146">
        <f>AI61+AJ61+AK61+AL61</f>
        <v>24</v>
      </c>
      <c r="AI61" s="48">
        <f>D61+I61+N61+S61+X61+AC61</f>
        <v>8</v>
      </c>
      <c r="AJ61" s="48">
        <f>E61+J61+O61+T61+Y61+AD61</f>
        <v>16</v>
      </c>
      <c r="AK61" s="48">
        <f>F61+K61+P61+U61+Z61+AE61</f>
        <v>0</v>
      </c>
      <c r="AL61" s="48">
        <f>G61+L61+Q61+V61+AA61+AF61</f>
        <v>0</v>
      </c>
      <c r="AM61" s="147">
        <f>H61+M61+R61+W61+AB61+AG61</f>
        <v>4</v>
      </c>
      <c r="AN61" s="48"/>
      <c r="AO61" s="51"/>
      <c r="AP61" s="48"/>
      <c r="AQ61" s="51"/>
      <c r="AR61" s="48"/>
      <c r="AS61" s="51"/>
      <c r="AT61" s="48"/>
      <c r="AU61" s="51"/>
      <c r="AV61" s="48"/>
      <c r="AW61" s="52"/>
      <c r="AX61" s="48"/>
      <c r="AY61" s="51"/>
      <c r="AZ61" s="48">
        <f>AH61</f>
        <v>24</v>
      </c>
      <c r="BA61" s="95">
        <f>AM61</f>
        <v>4</v>
      </c>
      <c r="BB61" s="50"/>
      <c r="BC61" s="96"/>
      <c r="BD61" s="51"/>
      <c r="BE61" s="67"/>
      <c r="BF61" s="64"/>
      <c r="BG61" s="65"/>
      <c r="BH61" s="84"/>
      <c r="BI61" s="65"/>
      <c r="BJ61" s="64"/>
      <c r="BK61" s="65"/>
      <c r="BL61" s="84"/>
      <c r="BM61" s="85"/>
      <c r="BN61" s="64"/>
      <c r="BO61" s="65"/>
      <c r="BP61" s="64"/>
      <c r="BQ61" s="65"/>
      <c r="BR61" s="84"/>
      <c r="BS61" s="85"/>
      <c r="BT61" s="64"/>
      <c r="BU61" s="65"/>
      <c r="BV61" s="81"/>
      <c r="BW61" s="65"/>
      <c r="BX61" s="66"/>
      <c r="BY61" s="65"/>
      <c r="BZ61" s="64"/>
      <c r="CA61" s="65"/>
      <c r="CB61" s="64"/>
      <c r="CC61" s="65"/>
      <c r="CD61" s="50"/>
      <c r="CE61" s="51">
        <f t="shared" si="16"/>
        <v>0.96</v>
      </c>
      <c r="CF61" s="68">
        <f t="shared" si="9"/>
        <v>0.53333333333333333</v>
      </c>
      <c r="CG61" s="51">
        <f>CD61/25</f>
        <v>0</v>
      </c>
      <c r="CH61" s="68">
        <f>CG61*100/180</f>
        <v>0</v>
      </c>
      <c r="CI61" s="68">
        <f t="shared" si="49"/>
        <v>0.53333333333333333</v>
      </c>
      <c r="CJ61" s="148"/>
      <c r="CK61" s="148"/>
      <c r="CL61" s="148"/>
      <c r="CM61" s="149">
        <f>AH61</f>
        <v>24</v>
      </c>
      <c r="CN61" s="51">
        <f>AM61</f>
        <v>4</v>
      </c>
      <c r="CO61" s="150">
        <f>CN61*100/180</f>
        <v>2.2222222222222223</v>
      </c>
      <c r="CP61" s="51">
        <f>AM61</f>
        <v>4</v>
      </c>
      <c r="CQ61" s="51"/>
      <c r="CR61" s="51"/>
      <c r="CS61" s="51"/>
    </row>
    <row r="62" spans="1:97" s="23" customFormat="1" ht="18" customHeight="1" x14ac:dyDescent="0.2">
      <c r="A62" s="149">
        <v>2</v>
      </c>
      <c r="B62" s="275" t="s">
        <v>180</v>
      </c>
      <c r="C62" s="97" t="s">
        <v>73</v>
      </c>
      <c r="D62" s="131"/>
      <c r="E62" s="131"/>
      <c r="F62" s="131"/>
      <c r="G62" s="131"/>
      <c r="H62" s="145"/>
      <c r="I62" s="131"/>
      <c r="J62" s="131"/>
      <c r="K62" s="131"/>
      <c r="L62" s="131"/>
      <c r="M62" s="145"/>
      <c r="N62" s="132"/>
      <c r="O62" s="132"/>
      <c r="P62" s="132"/>
      <c r="Q62" s="132"/>
      <c r="R62" s="145"/>
      <c r="S62" s="132"/>
      <c r="T62" s="132"/>
      <c r="U62" s="132"/>
      <c r="V62" s="132"/>
      <c r="W62" s="145"/>
      <c r="X62" s="133">
        <v>8</v>
      </c>
      <c r="Y62" s="133">
        <v>16</v>
      </c>
      <c r="Z62" s="133"/>
      <c r="AA62" s="133"/>
      <c r="AB62" s="145">
        <v>4</v>
      </c>
      <c r="AC62" s="133"/>
      <c r="AD62" s="133"/>
      <c r="AE62" s="133"/>
      <c r="AF62" s="133"/>
      <c r="AG62" s="145"/>
      <c r="AH62" s="146">
        <f t="shared" ref="AH62:AH70" si="60">AI62+AJ62+AK62+AL62</f>
        <v>24</v>
      </c>
      <c r="AI62" s="48">
        <f t="shared" ref="AI62:AM70" si="61">D62+I62+N62+S62+X62+AC62</f>
        <v>8</v>
      </c>
      <c r="AJ62" s="48">
        <f t="shared" si="61"/>
        <v>16</v>
      </c>
      <c r="AK62" s="48">
        <f t="shared" si="61"/>
        <v>0</v>
      </c>
      <c r="AL62" s="48">
        <f t="shared" si="61"/>
        <v>0</v>
      </c>
      <c r="AM62" s="147">
        <f t="shared" si="61"/>
        <v>4</v>
      </c>
      <c r="AN62" s="48"/>
      <c r="AO62" s="49"/>
      <c r="AP62" s="50"/>
      <c r="AQ62" s="51"/>
      <c r="AR62" s="48"/>
      <c r="AS62" s="51"/>
      <c r="AT62" s="48"/>
      <c r="AU62" s="49"/>
      <c r="AV62" s="50"/>
      <c r="AW62" s="52"/>
      <c r="AX62" s="48"/>
      <c r="AY62" s="49"/>
      <c r="AZ62" s="50">
        <f>AH62</f>
        <v>24</v>
      </c>
      <c r="BA62" s="51">
        <f>AM62</f>
        <v>4</v>
      </c>
      <c r="BB62" s="48"/>
      <c r="BC62" s="62"/>
      <c r="BD62" s="51"/>
      <c r="BE62" s="67"/>
      <c r="BF62" s="64"/>
      <c r="BG62" s="65"/>
      <c r="BH62" s="84"/>
      <c r="BI62" s="65"/>
      <c r="BJ62" s="64"/>
      <c r="BK62" s="65"/>
      <c r="BL62" s="84"/>
      <c r="BM62" s="85"/>
      <c r="BN62" s="64"/>
      <c r="BO62" s="65"/>
      <c r="BP62" s="64"/>
      <c r="BQ62" s="65"/>
      <c r="BR62" s="84"/>
      <c r="BS62" s="85"/>
      <c r="BT62" s="64"/>
      <c r="BU62" s="65"/>
      <c r="BV62" s="81"/>
      <c r="BW62" s="65"/>
      <c r="BX62" s="66"/>
      <c r="BY62" s="65"/>
      <c r="BZ62" s="64"/>
      <c r="CA62" s="65"/>
      <c r="CB62" s="64"/>
      <c r="CC62" s="65"/>
      <c r="CD62" s="50">
        <v>2</v>
      </c>
      <c r="CE62" s="51">
        <f t="shared" si="16"/>
        <v>0.96</v>
      </c>
      <c r="CF62" s="68">
        <f t="shared" si="9"/>
        <v>0.53333333333333333</v>
      </c>
      <c r="CG62" s="51">
        <f t="shared" ref="CG62:CG70" si="62">CD62/25</f>
        <v>0.08</v>
      </c>
      <c r="CH62" s="68">
        <f t="shared" ref="CH62:CH68" si="63">CG62*100/180</f>
        <v>4.4444444444444446E-2</v>
      </c>
      <c r="CI62" s="68">
        <f t="shared" si="49"/>
        <v>0.57777777777777772</v>
      </c>
      <c r="CJ62" s="148"/>
      <c r="CK62" s="148"/>
      <c r="CL62" s="148"/>
      <c r="CM62" s="149">
        <f t="shared" ref="CM62:CM70" si="64">AH62</f>
        <v>24</v>
      </c>
      <c r="CN62" s="51">
        <f t="shared" ref="CN62:CN70" si="65">AM62</f>
        <v>4</v>
      </c>
      <c r="CO62" s="150">
        <f t="shared" ref="CO62:CO70" si="66">CN62*100/180</f>
        <v>2.2222222222222223</v>
      </c>
      <c r="CP62" s="35"/>
      <c r="CQ62" s="51"/>
      <c r="CR62" s="51">
        <f>AM62</f>
        <v>4</v>
      </c>
      <c r="CS62" s="51"/>
    </row>
    <row r="63" spans="1:97" s="23" customFormat="1" ht="18" customHeight="1" x14ac:dyDescent="0.2">
      <c r="A63" s="149">
        <v>3</v>
      </c>
      <c r="B63" s="275" t="s">
        <v>181</v>
      </c>
      <c r="C63" s="97" t="s">
        <v>71</v>
      </c>
      <c r="D63" s="131"/>
      <c r="E63" s="131"/>
      <c r="F63" s="131"/>
      <c r="G63" s="131"/>
      <c r="H63" s="147"/>
      <c r="I63" s="131"/>
      <c r="J63" s="131"/>
      <c r="K63" s="131"/>
      <c r="L63" s="178"/>
      <c r="M63" s="145"/>
      <c r="N63" s="132"/>
      <c r="O63" s="132"/>
      <c r="P63" s="132"/>
      <c r="Q63" s="132"/>
      <c r="R63" s="147"/>
      <c r="S63" s="132"/>
      <c r="T63" s="132"/>
      <c r="U63" s="132"/>
      <c r="V63" s="179"/>
      <c r="W63" s="145"/>
      <c r="X63" s="133"/>
      <c r="Y63" s="133"/>
      <c r="Z63" s="133"/>
      <c r="AA63" s="133"/>
      <c r="AB63" s="145"/>
      <c r="AC63" s="133">
        <v>8</v>
      </c>
      <c r="AD63" s="133">
        <v>16</v>
      </c>
      <c r="AE63" s="133"/>
      <c r="AF63" s="133"/>
      <c r="AG63" s="145">
        <v>3</v>
      </c>
      <c r="AH63" s="146">
        <f t="shared" si="60"/>
        <v>24</v>
      </c>
      <c r="AI63" s="48">
        <f t="shared" si="61"/>
        <v>8</v>
      </c>
      <c r="AJ63" s="48">
        <f t="shared" si="61"/>
        <v>16</v>
      </c>
      <c r="AK63" s="48">
        <f t="shared" si="61"/>
        <v>0</v>
      </c>
      <c r="AL63" s="48">
        <f t="shared" si="61"/>
        <v>0</v>
      </c>
      <c r="AM63" s="147">
        <f t="shared" si="61"/>
        <v>3</v>
      </c>
      <c r="AN63" s="48"/>
      <c r="AO63" s="49"/>
      <c r="AP63" s="50"/>
      <c r="AQ63" s="51"/>
      <c r="AR63" s="48"/>
      <c r="AS63" s="51"/>
      <c r="AT63" s="48"/>
      <c r="AU63" s="49"/>
      <c r="AV63" s="50"/>
      <c r="AW63" s="52"/>
      <c r="AX63" s="48"/>
      <c r="AY63" s="49"/>
      <c r="AZ63" s="50">
        <f t="shared" ref="AZ63:AZ65" si="67">AH63</f>
        <v>24</v>
      </c>
      <c r="BA63" s="51">
        <f t="shared" ref="BA63:BA65" si="68">AM63</f>
        <v>3</v>
      </c>
      <c r="BB63" s="48"/>
      <c r="BC63" s="62"/>
      <c r="BD63" s="51"/>
      <c r="BE63" s="67"/>
      <c r="BF63" s="64"/>
      <c r="BG63" s="65"/>
      <c r="BH63" s="84"/>
      <c r="BI63" s="65"/>
      <c r="BJ63" s="64"/>
      <c r="BK63" s="65"/>
      <c r="BL63" s="84"/>
      <c r="BM63" s="85"/>
      <c r="BN63" s="64"/>
      <c r="BO63" s="65"/>
      <c r="BP63" s="64"/>
      <c r="BQ63" s="65"/>
      <c r="BR63" s="84"/>
      <c r="BS63" s="85"/>
      <c r="BT63" s="64"/>
      <c r="BU63" s="65"/>
      <c r="BV63" s="81"/>
      <c r="BW63" s="65"/>
      <c r="BX63" s="66"/>
      <c r="BY63" s="65"/>
      <c r="BZ63" s="64"/>
      <c r="CA63" s="65"/>
      <c r="CB63" s="64"/>
      <c r="CC63" s="65"/>
      <c r="CD63" s="50"/>
      <c r="CE63" s="51">
        <f t="shared" si="16"/>
        <v>0.96</v>
      </c>
      <c r="CF63" s="68">
        <f t="shared" si="9"/>
        <v>0.53333333333333333</v>
      </c>
      <c r="CG63" s="51">
        <f t="shared" si="62"/>
        <v>0</v>
      </c>
      <c r="CH63" s="68">
        <f t="shared" si="63"/>
        <v>0</v>
      </c>
      <c r="CI63" s="68">
        <f t="shared" si="49"/>
        <v>0.53333333333333333</v>
      </c>
      <c r="CJ63" s="148"/>
      <c r="CK63" s="148"/>
      <c r="CL63" s="148"/>
      <c r="CM63" s="149">
        <f t="shared" si="64"/>
        <v>24</v>
      </c>
      <c r="CN63" s="51">
        <f t="shared" si="65"/>
        <v>3</v>
      </c>
      <c r="CO63" s="150">
        <f t="shared" si="66"/>
        <v>1.6666666666666667</v>
      </c>
      <c r="CP63" s="51">
        <f t="shared" ref="CP63:CP67" si="69">AM63</f>
        <v>3</v>
      </c>
      <c r="CQ63" s="51"/>
      <c r="CR63" s="51"/>
      <c r="CS63" s="51"/>
    </row>
    <row r="64" spans="1:97" s="23" customFormat="1" ht="18" customHeight="1" x14ac:dyDescent="0.2">
      <c r="A64" s="149">
        <v>4</v>
      </c>
      <c r="B64" s="275" t="s">
        <v>182</v>
      </c>
      <c r="C64" s="97" t="s">
        <v>71</v>
      </c>
      <c r="D64" s="131"/>
      <c r="E64" s="131"/>
      <c r="F64" s="131"/>
      <c r="G64" s="131"/>
      <c r="H64" s="147"/>
      <c r="I64" s="131"/>
      <c r="J64" s="131"/>
      <c r="K64" s="131"/>
      <c r="L64" s="178"/>
      <c r="M64" s="145"/>
      <c r="N64" s="132">
        <v>8</v>
      </c>
      <c r="O64" s="132">
        <v>16</v>
      </c>
      <c r="P64" s="132"/>
      <c r="Q64" s="132"/>
      <c r="R64" s="147">
        <v>4</v>
      </c>
      <c r="S64" s="132"/>
      <c r="T64" s="132"/>
      <c r="U64" s="132"/>
      <c r="V64" s="179"/>
      <c r="W64" s="145"/>
      <c r="X64" s="133"/>
      <c r="Y64" s="133"/>
      <c r="Z64" s="133"/>
      <c r="AA64" s="133"/>
      <c r="AB64" s="145"/>
      <c r="AC64" s="133"/>
      <c r="AD64" s="133"/>
      <c r="AE64" s="133"/>
      <c r="AF64" s="133"/>
      <c r="AG64" s="145"/>
      <c r="AH64" s="146">
        <f t="shared" si="60"/>
        <v>24</v>
      </c>
      <c r="AI64" s="48">
        <f t="shared" si="61"/>
        <v>8</v>
      </c>
      <c r="AJ64" s="48">
        <f t="shared" si="61"/>
        <v>16</v>
      </c>
      <c r="AK64" s="48">
        <f t="shared" si="61"/>
        <v>0</v>
      </c>
      <c r="AL64" s="48">
        <f t="shared" si="61"/>
        <v>0</v>
      </c>
      <c r="AM64" s="147">
        <f t="shared" si="61"/>
        <v>4</v>
      </c>
      <c r="AN64" s="48"/>
      <c r="AO64" s="49"/>
      <c r="AP64" s="50"/>
      <c r="AQ64" s="51"/>
      <c r="AR64" s="48"/>
      <c r="AS64" s="51"/>
      <c r="AT64" s="48"/>
      <c r="AU64" s="49"/>
      <c r="AV64" s="50"/>
      <c r="AW64" s="52"/>
      <c r="AX64" s="48"/>
      <c r="AY64" s="49"/>
      <c r="AZ64" s="50">
        <f t="shared" si="67"/>
        <v>24</v>
      </c>
      <c r="BA64" s="51">
        <f t="shared" si="68"/>
        <v>4</v>
      </c>
      <c r="BB64" s="48"/>
      <c r="BC64" s="62"/>
      <c r="BD64" s="51"/>
      <c r="BE64" s="67"/>
      <c r="BF64" s="64"/>
      <c r="BG64" s="65"/>
      <c r="BH64" s="84"/>
      <c r="BI64" s="65"/>
      <c r="BJ64" s="64"/>
      <c r="BK64" s="65"/>
      <c r="BL64" s="84"/>
      <c r="BM64" s="85"/>
      <c r="BN64" s="64"/>
      <c r="BO64" s="65"/>
      <c r="BP64" s="64"/>
      <c r="BQ64" s="65"/>
      <c r="BR64" s="84"/>
      <c r="BS64" s="85"/>
      <c r="BT64" s="64"/>
      <c r="BU64" s="65"/>
      <c r="BV64" s="81"/>
      <c r="BW64" s="65"/>
      <c r="BX64" s="66"/>
      <c r="BY64" s="65"/>
      <c r="BZ64" s="64"/>
      <c r="CA64" s="65"/>
      <c r="CB64" s="64"/>
      <c r="CC64" s="65"/>
      <c r="CD64" s="50">
        <v>4</v>
      </c>
      <c r="CE64" s="51">
        <f t="shared" si="16"/>
        <v>0.96</v>
      </c>
      <c r="CF64" s="68">
        <f t="shared" si="9"/>
        <v>0.53333333333333333</v>
      </c>
      <c r="CG64" s="51">
        <f t="shared" si="62"/>
        <v>0.16</v>
      </c>
      <c r="CH64" s="68">
        <f t="shared" si="63"/>
        <v>8.8888888888888892E-2</v>
      </c>
      <c r="CI64" s="68">
        <f t="shared" si="49"/>
        <v>0.62222222222222223</v>
      </c>
      <c r="CJ64" s="148"/>
      <c r="CK64" s="148"/>
      <c r="CL64" s="148"/>
      <c r="CM64" s="149">
        <f t="shared" si="64"/>
        <v>24</v>
      </c>
      <c r="CN64" s="51">
        <f t="shared" si="65"/>
        <v>4</v>
      </c>
      <c r="CO64" s="150">
        <f t="shared" si="66"/>
        <v>2.2222222222222223</v>
      </c>
      <c r="CP64" s="51">
        <f t="shared" si="69"/>
        <v>4</v>
      </c>
      <c r="CQ64" s="51"/>
      <c r="CR64" s="51"/>
      <c r="CS64" s="51"/>
    </row>
    <row r="65" spans="1:97" s="23" customFormat="1" ht="18" customHeight="1" x14ac:dyDescent="0.2">
      <c r="A65" s="149">
        <v>5</v>
      </c>
      <c r="B65" s="275" t="s">
        <v>183</v>
      </c>
      <c r="C65" s="97" t="s">
        <v>73</v>
      </c>
      <c r="D65" s="131"/>
      <c r="E65" s="131"/>
      <c r="F65" s="131"/>
      <c r="G65" s="131"/>
      <c r="H65" s="145"/>
      <c r="I65" s="131"/>
      <c r="J65" s="131"/>
      <c r="K65" s="131"/>
      <c r="L65" s="131"/>
      <c r="M65" s="145"/>
      <c r="N65" s="188">
        <v>8</v>
      </c>
      <c r="O65" s="188">
        <v>16</v>
      </c>
      <c r="P65" s="132"/>
      <c r="Q65" s="132"/>
      <c r="R65" s="276">
        <v>4</v>
      </c>
      <c r="S65" s="132"/>
      <c r="T65" s="132"/>
      <c r="U65" s="132"/>
      <c r="V65" s="132"/>
      <c r="W65" s="145"/>
      <c r="X65" s="133"/>
      <c r="Y65" s="133"/>
      <c r="Z65" s="133"/>
      <c r="AA65" s="133"/>
      <c r="AB65" s="145"/>
      <c r="AC65" s="133"/>
      <c r="AD65" s="133"/>
      <c r="AE65" s="133"/>
      <c r="AF65" s="133"/>
      <c r="AG65" s="145"/>
      <c r="AH65" s="146">
        <f t="shared" si="60"/>
        <v>24</v>
      </c>
      <c r="AI65" s="48">
        <f t="shared" si="61"/>
        <v>8</v>
      </c>
      <c r="AJ65" s="48">
        <f t="shared" si="61"/>
        <v>16</v>
      </c>
      <c r="AK65" s="48">
        <f t="shared" si="61"/>
        <v>0</v>
      </c>
      <c r="AL65" s="48">
        <f t="shared" si="61"/>
        <v>0</v>
      </c>
      <c r="AM65" s="147">
        <f t="shared" si="61"/>
        <v>4</v>
      </c>
      <c r="AN65" s="48"/>
      <c r="AO65" s="49"/>
      <c r="AP65" s="50"/>
      <c r="AQ65" s="51"/>
      <c r="AR65" s="48"/>
      <c r="AS65" s="51"/>
      <c r="AT65" s="48"/>
      <c r="AU65" s="49"/>
      <c r="AV65" s="50"/>
      <c r="AW65" s="52"/>
      <c r="AX65" s="48"/>
      <c r="AY65" s="49"/>
      <c r="AZ65" s="50">
        <f t="shared" si="67"/>
        <v>24</v>
      </c>
      <c r="BA65" s="51">
        <f t="shared" si="68"/>
        <v>4</v>
      </c>
      <c r="BB65" s="48"/>
      <c r="BC65" s="62"/>
      <c r="BD65" s="51"/>
      <c r="BE65" s="67"/>
      <c r="BF65" s="64"/>
      <c r="BG65" s="65"/>
      <c r="BH65" s="84"/>
      <c r="BI65" s="65"/>
      <c r="BJ65" s="64"/>
      <c r="BK65" s="65"/>
      <c r="BL65" s="84"/>
      <c r="BM65" s="85"/>
      <c r="BN65" s="64"/>
      <c r="BO65" s="65"/>
      <c r="BP65" s="64"/>
      <c r="BQ65" s="65"/>
      <c r="BR65" s="84"/>
      <c r="BS65" s="85"/>
      <c r="BT65" s="64"/>
      <c r="BU65" s="65"/>
      <c r="BV65" s="81"/>
      <c r="BW65" s="65"/>
      <c r="BX65" s="66"/>
      <c r="BY65" s="65"/>
      <c r="BZ65" s="64"/>
      <c r="CA65" s="65"/>
      <c r="CB65" s="64"/>
      <c r="CC65" s="65"/>
      <c r="CD65" s="50">
        <v>6</v>
      </c>
      <c r="CE65" s="51">
        <f t="shared" si="16"/>
        <v>0.96</v>
      </c>
      <c r="CF65" s="68">
        <f t="shared" si="9"/>
        <v>0.53333333333333333</v>
      </c>
      <c r="CG65" s="51">
        <f t="shared" si="62"/>
        <v>0.24</v>
      </c>
      <c r="CH65" s="68">
        <f t="shared" si="63"/>
        <v>0.13333333333333333</v>
      </c>
      <c r="CI65" s="68">
        <f t="shared" si="49"/>
        <v>0.66666666666666663</v>
      </c>
      <c r="CJ65" s="148"/>
      <c r="CK65" s="148"/>
      <c r="CL65" s="148"/>
      <c r="CM65" s="149">
        <f t="shared" si="64"/>
        <v>24</v>
      </c>
      <c r="CN65" s="51">
        <f t="shared" si="65"/>
        <v>4</v>
      </c>
      <c r="CO65" s="150">
        <f t="shared" si="66"/>
        <v>2.2222222222222223</v>
      </c>
      <c r="CP65" s="51">
        <f t="shared" si="69"/>
        <v>4</v>
      </c>
      <c r="CQ65" s="51"/>
      <c r="CR65" s="51"/>
      <c r="CS65" s="51"/>
    </row>
    <row r="66" spans="1:97" s="23" customFormat="1" ht="18" customHeight="1" x14ac:dyDescent="0.2">
      <c r="A66" s="149">
        <v>6</v>
      </c>
      <c r="B66" s="275" t="s">
        <v>184</v>
      </c>
      <c r="C66" s="97" t="s">
        <v>71</v>
      </c>
      <c r="D66" s="131"/>
      <c r="E66" s="131"/>
      <c r="F66" s="131"/>
      <c r="G66" s="131"/>
      <c r="H66" s="145"/>
      <c r="I66" s="131"/>
      <c r="J66" s="131"/>
      <c r="K66" s="131"/>
      <c r="L66" s="131"/>
      <c r="M66" s="145"/>
      <c r="N66" s="132"/>
      <c r="O66" s="132"/>
      <c r="P66" s="132"/>
      <c r="Q66" s="132"/>
      <c r="R66" s="147"/>
      <c r="S66" s="132">
        <v>8</v>
      </c>
      <c r="T66" s="132">
        <v>8</v>
      </c>
      <c r="U66" s="132"/>
      <c r="V66" s="132"/>
      <c r="W66" s="145">
        <v>3</v>
      </c>
      <c r="X66" s="133"/>
      <c r="Y66" s="133"/>
      <c r="Z66" s="133"/>
      <c r="AA66" s="133"/>
      <c r="AB66" s="145"/>
      <c r="AC66" s="133"/>
      <c r="AD66" s="133"/>
      <c r="AE66" s="133"/>
      <c r="AF66" s="133"/>
      <c r="AG66" s="145"/>
      <c r="AH66" s="146">
        <f t="shared" si="60"/>
        <v>16</v>
      </c>
      <c r="AI66" s="48">
        <f t="shared" si="61"/>
        <v>8</v>
      </c>
      <c r="AJ66" s="48">
        <f t="shared" si="61"/>
        <v>8</v>
      </c>
      <c r="AK66" s="48">
        <f t="shared" si="61"/>
        <v>0</v>
      </c>
      <c r="AL66" s="48">
        <f t="shared" si="61"/>
        <v>0</v>
      </c>
      <c r="AM66" s="147">
        <f t="shared" si="61"/>
        <v>3</v>
      </c>
      <c r="AN66" s="48">
        <f>AH66</f>
        <v>16</v>
      </c>
      <c r="AO66" s="49">
        <f>AM66</f>
        <v>3</v>
      </c>
      <c r="AP66" s="50"/>
      <c r="AQ66" s="51"/>
      <c r="AR66" s="48"/>
      <c r="AS66" s="51"/>
      <c r="AT66" s="48"/>
      <c r="AU66" s="49"/>
      <c r="AV66" s="50"/>
      <c r="AW66" s="52"/>
      <c r="AX66" s="48"/>
      <c r="AY66" s="49"/>
      <c r="AZ66" s="50"/>
      <c r="BA66" s="51"/>
      <c r="BB66" s="48"/>
      <c r="BC66" s="62"/>
      <c r="BD66" s="51">
        <f>AM66</f>
        <v>3</v>
      </c>
      <c r="BE66" s="67">
        <f>BD66*100/AM78</f>
        <v>1.6666666666666667</v>
      </c>
      <c r="BF66" s="64"/>
      <c r="BG66" s="65"/>
      <c r="BH66" s="84"/>
      <c r="BI66" s="65"/>
      <c r="BJ66" s="64"/>
      <c r="BK66" s="65"/>
      <c r="BL66" s="84"/>
      <c r="BM66" s="85"/>
      <c r="BN66" s="64"/>
      <c r="BO66" s="65"/>
      <c r="BP66" s="64"/>
      <c r="BQ66" s="65"/>
      <c r="BR66" s="84"/>
      <c r="BS66" s="85"/>
      <c r="BT66" s="64"/>
      <c r="BU66" s="65"/>
      <c r="BV66" s="81"/>
      <c r="BW66" s="65"/>
      <c r="BX66" s="66"/>
      <c r="BY66" s="65"/>
      <c r="BZ66" s="64"/>
      <c r="CA66" s="65"/>
      <c r="CB66" s="64"/>
      <c r="CC66" s="65"/>
      <c r="CD66" s="50"/>
      <c r="CE66" s="51">
        <f>AH66/25</f>
        <v>0.64</v>
      </c>
      <c r="CF66" s="68">
        <f t="shared" si="9"/>
        <v>0.35555555555555557</v>
      </c>
      <c r="CG66" s="51">
        <f t="shared" si="62"/>
        <v>0</v>
      </c>
      <c r="CH66" s="68">
        <f t="shared" si="63"/>
        <v>0</v>
      </c>
      <c r="CI66" s="68">
        <f t="shared" si="49"/>
        <v>0.35555555555555557</v>
      </c>
      <c r="CJ66" s="148"/>
      <c r="CK66" s="148"/>
      <c r="CL66" s="148"/>
      <c r="CM66" s="149">
        <f t="shared" si="64"/>
        <v>16</v>
      </c>
      <c r="CN66" s="51">
        <f t="shared" si="65"/>
        <v>3</v>
      </c>
      <c r="CO66" s="150">
        <f t="shared" si="66"/>
        <v>1.6666666666666667</v>
      </c>
      <c r="CP66" s="51">
        <f t="shared" si="69"/>
        <v>3</v>
      </c>
      <c r="CQ66" s="51"/>
      <c r="CR66" s="51"/>
      <c r="CS66" s="51"/>
    </row>
    <row r="67" spans="1:97" s="23" customFormat="1" ht="20.25" customHeight="1" x14ac:dyDescent="0.2">
      <c r="A67" s="149">
        <v>7</v>
      </c>
      <c r="B67" s="275" t="s">
        <v>185</v>
      </c>
      <c r="C67" s="97" t="s">
        <v>71</v>
      </c>
      <c r="D67" s="131"/>
      <c r="E67" s="131"/>
      <c r="F67" s="131"/>
      <c r="G67" s="131"/>
      <c r="H67" s="147"/>
      <c r="I67" s="131"/>
      <c r="J67" s="131"/>
      <c r="K67" s="131"/>
      <c r="L67" s="178"/>
      <c r="M67" s="145"/>
      <c r="N67" s="132"/>
      <c r="O67" s="132"/>
      <c r="P67" s="132"/>
      <c r="Q67" s="132"/>
      <c r="R67" s="147"/>
      <c r="S67" s="132"/>
      <c r="T67" s="132"/>
      <c r="U67" s="132"/>
      <c r="V67" s="179"/>
      <c r="W67" s="145"/>
      <c r="X67" s="133">
        <v>8</v>
      </c>
      <c r="Y67" s="133"/>
      <c r="Z67" s="133"/>
      <c r="AA67" s="133"/>
      <c r="AB67" s="145">
        <v>2</v>
      </c>
      <c r="AC67" s="133"/>
      <c r="AD67" s="133"/>
      <c r="AE67" s="133"/>
      <c r="AF67" s="133"/>
      <c r="AG67" s="145"/>
      <c r="AH67" s="146">
        <f t="shared" si="60"/>
        <v>8</v>
      </c>
      <c r="AI67" s="48">
        <f t="shared" si="61"/>
        <v>8</v>
      </c>
      <c r="AJ67" s="48">
        <f t="shared" si="61"/>
        <v>0</v>
      </c>
      <c r="AK67" s="48">
        <f t="shared" si="61"/>
        <v>0</v>
      </c>
      <c r="AL67" s="48">
        <f t="shared" si="61"/>
        <v>0</v>
      </c>
      <c r="AM67" s="147">
        <f t="shared" si="61"/>
        <v>2</v>
      </c>
      <c r="AN67" s="48">
        <f>AH67</f>
        <v>8</v>
      </c>
      <c r="AO67" s="49">
        <f>AM67</f>
        <v>2</v>
      </c>
      <c r="AP67" s="50"/>
      <c r="AQ67" s="51"/>
      <c r="AR67" s="48"/>
      <c r="AS67" s="51"/>
      <c r="AT67" s="48"/>
      <c r="AU67" s="49"/>
      <c r="AV67" s="50"/>
      <c r="AW67" s="52"/>
      <c r="AX67" s="48"/>
      <c r="AY67" s="49"/>
      <c r="AZ67" s="50"/>
      <c r="BA67" s="51"/>
      <c r="BB67" s="48"/>
      <c r="BC67" s="62"/>
      <c r="BD67" s="51">
        <f>AM67</f>
        <v>2</v>
      </c>
      <c r="BE67" s="67">
        <f>BD67*100/AM78</f>
        <v>1.1111111111111112</v>
      </c>
      <c r="BF67" s="64"/>
      <c r="BG67" s="65"/>
      <c r="BH67" s="84"/>
      <c r="BI67" s="65"/>
      <c r="BJ67" s="64"/>
      <c r="BK67" s="65"/>
      <c r="BL67" s="84"/>
      <c r="BM67" s="85"/>
      <c r="BN67" s="64"/>
      <c r="BO67" s="65"/>
      <c r="BP67" s="64"/>
      <c r="BQ67" s="65"/>
      <c r="BR67" s="84"/>
      <c r="BS67" s="85"/>
      <c r="BT67" s="64"/>
      <c r="BU67" s="65"/>
      <c r="BV67" s="81"/>
      <c r="BW67" s="65"/>
      <c r="BX67" s="66"/>
      <c r="BY67" s="65"/>
      <c r="BZ67" s="64"/>
      <c r="CA67" s="65"/>
      <c r="CB67" s="64"/>
      <c r="CC67" s="65"/>
      <c r="CD67" s="50">
        <v>4</v>
      </c>
      <c r="CE67" s="51">
        <f t="shared" si="16"/>
        <v>0.32</v>
      </c>
      <c r="CF67" s="68">
        <f t="shared" si="9"/>
        <v>0.17777777777777778</v>
      </c>
      <c r="CG67" s="51">
        <f t="shared" si="62"/>
        <v>0.16</v>
      </c>
      <c r="CH67" s="68">
        <f t="shared" si="63"/>
        <v>8.8888888888888892E-2</v>
      </c>
      <c r="CI67" s="68">
        <f t="shared" si="49"/>
        <v>0.26666666666666666</v>
      </c>
      <c r="CJ67" s="148"/>
      <c r="CK67" s="148"/>
      <c r="CL67" s="148"/>
      <c r="CM67" s="149">
        <f t="shared" si="64"/>
        <v>8</v>
      </c>
      <c r="CN67" s="51">
        <f t="shared" si="65"/>
        <v>2</v>
      </c>
      <c r="CO67" s="150">
        <f t="shared" si="66"/>
        <v>1.1111111111111112</v>
      </c>
      <c r="CP67" s="51">
        <f t="shared" si="69"/>
        <v>2</v>
      </c>
      <c r="CQ67" s="51"/>
      <c r="CR67" s="51"/>
      <c r="CS67" s="51"/>
    </row>
    <row r="68" spans="1:97" s="23" customFormat="1" ht="20.25" customHeight="1" x14ac:dyDescent="0.2">
      <c r="A68" s="149">
        <v>8</v>
      </c>
      <c r="B68" s="275" t="s">
        <v>186</v>
      </c>
      <c r="C68" s="97" t="s">
        <v>71</v>
      </c>
      <c r="D68" s="131"/>
      <c r="E68" s="131"/>
      <c r="F68" s="131"/>
      <c r="G68" s="131"/>
      <c r="H68" s="145"/>
      <c r="I68" s="131"/>
      <c r="J68" s="131"/>
      <c r="K68" s="131"/>
      <c r="L68" s="131"/>
      <c r="M68" s="145"/>
      <c r="N68" s="132"/>
      <c r="O68" s="132"/>
      <c r="P68" s="132"/>
      <c r="Q68" s="132"/>
      <c r="R68" s="147"/>
      <c r="S68" s="132"/>
      <c r="T68" s="132"/>
      <c r="U68" s="132"/>
      <c r="V68" s="132"/>
      <c r="W68" s="145"/>
      <c r="X68" s="182"/>
      <c r="Y68" s="133"/>
      <c r="Z68" s="133"/>
      <c r="AA68" s="133"/>
      <c r="AB68" s="154"/>
      <c r="AC68" s="133">
        <v>8</v>
      </c>
      <c r="AD68" s="133">
        <v>8</v>
      </c>
      <c r="AE68" s="133"/>
      <c r="AF68" s="133"/>
      <c r="AG68" s="145">
        <v>2</v>
      </c>
      <c r="AH68" s="146">
        <f t="shared" si="60"/>
        <v>16</v>
      </c>
      <c r="AI68" s="48">
        <f t="shared" si="61"/>
        <v>8</v>
      </c>
      <c r="AJ68" s="48">
        <f t="shared" si="61"/>
        <v>8</v>
      </c>
      <c r="AK68" s="48">
        <f t="shared" si="61"/>
        <v>0</v>
      </c>
      <c r="AL68" s="48">
        <f t="shared" si="61"/>
        <v>0</v>
      </c>
      <c r="AM68" s="147">
        <f t="shared" si="61"/>
        <v>2</v>
      </c>
      <c r="AN68" s="48">
        <f>AH68</f>
        <v>16</v>
      </c>
      <c r="AO68" s="49">
        <f>AM68</f>
        <v>2</v>
      </c>
      <c r="AP68" s="50"/>
      <c r="AQ68" s="51"/>
      <c r="AR68" s="48"/>
      <c r="AS68" s="51"/>
      <c r="AT68" s="48"/>
      <c r="AU68" s="49"/>
      <c r="AV68" s="50"/>
      <c r="AW68" s="52"/>
      <c r="AX68" s="48"/>
      <c r="AY68" s="49"/>
      <c r="AZ68" s="50"/>
      <c r="BA68" s="51"/>
      <c r="BB68" s="48"/>
      <c r="BC68" s="62"/>
      <c r="BD68" s="51">
        <f>AM68</f>
        <v>2</v>
      </c>
      <c r="BE68" s="67">
        <f>BD68*100/AM78</f>
        <v>1.1111111111111112</v>
      </c>
      <c r="BF68" s="64"/>
      <c r="BG68" s="65"/>
      <c r="BH68" s="84"/>
      <c r="BI68" s="65"/>
      <c r="BJ68" s="64"/>
      <c r="BK68" s="65"/>
      <c r="BL68" s="84"/>
      <c r="BM68" s="85"/>
      <c r="BN68" s="64"/>
      <c r="BO68" s="65"/>
      <c r="BP68" s="64"/>
      <c r="BQ68" s="65"/>
      <c r="BR68" s="84"/>
      <c r="BS68" s="85"/>
      <c r="BT68" s="64"/>
      <c r="BU68" s="65"/>
      <c r="BV68" s="81"/>
      <c r="BW68" s="65"/>
      <c r="BX68" s="66"/>
      <c r="BY68" s="65"/>
      <c r="BZ68" s="64"/>
      <c r="CA68" s="65"/>
      <c r="CB68" s="64"/>
      <c r="CC68" s="65"/>
      <c r="CD68" s="50">
        <v>4</v>
      </c>
      <c r="CE68" s="51">
        <f t="shared" si="16"/>
        <v>0.64</v>
      </c>
      <c r="CF68" s="68">
        <f t="shared" si="9"/>
        <v>0.35555555555555557</v>
      </c>
      <c r="CG68" s="51">
        <f t="shared" si="62"/>
        <v>0.16</v>
      </c>
      <c r="CH68" s="68">
        <f t="shared" si="63"/>
        <v>8.8888888888888892E-2</v>
      </c>
      <c r="CI68" s="68">
        <f t="shared" si="49"/>
        <v>0.44444444444444448</v>
      </c>
      <c r="CJ68" s="148"/>
      <c r="CK68" s="148"/>
      <c r="CL68" s="148"/>
      <c r="CM68" s="149">
        <f t="shared" si="64"/>
        <v>16</v>
      </c>
      <c r="CN68" s="51">
        <f t="shared" si="65"/>
        <v>2</v>
      </c>
      <c r="CO68" s="150">
        <f t="shared" si="66"/>
        <v>1.1111111111111112</v>
      </c>
      <c r="CP68" s="51"/>
      <c r="CQ68" s="51"/>
      <c r="CR68" s="51"/>
      <c r="CS68" s="51"/>
    </row>
    <row r="69" spans="1:97" s="23" customFormat="1" ht="18" customHeight="1" x14ac:dyDescent="0.2">
      <c r="A69" s="149">
        <v>9</v>
      </c>
      <c r="B69" s="275" t="s">
        <v>187</v>
      </c>
      <c r="C69" s="97" t="s">
        <v>71</v>
      </c>
      <c r="D69" s="131"/>
      <c r="E69" s="131"/>
      <c r="F69" s="131"/>
      <c r="G69" s="131"/>
      <c r="H69" s="145"/>
      <c r="I69" s="131"/>
      <c r="J69" s="131"/>
      <c r="K69" s="131"/>
      <c r="L69" s="131"/>
      <c r="M69" s="145"/>
      <c r="N69" s="188"/>
      <c r="O69" s="188"/>
      <c r="P69" s="188"/>
      <c r="Q69" s="132"/>
      <c r="R69" s="144"/>
      <c r="S69" s="132">
        <v>8</v>
      </c>
      <c r="T69" s="132">
        <v>8</v>
      </c>
      <c r="U69" s="132"/>
      <c r="V69" s="132"/>
      <c r="W69" s="145">
        <v>3</v>
      </c>
      <c r="X69" s="182"/>
      <c r="Y69" s="133"/>
      <c r="Z69" s="133"/>
      <c r="AA69" s="133"/>
      <c r="AB69" s="154"/>
      <c r="AC69" s="133"/>
      <c r="AD69" s="133"/>
      <c r="AE69" s="133"/>
      <c r="AF69" s="133"/>
      <c r="AG69" s="145"/>
      <c r="AH69" s="146">
        <f t="shared" si="60"/>
        <v>16</v>
      </c>
      <c r="AI69" s="48">
        <f t="shared" si="61"/>
        <v>8</v>
      </c>
      <c r="AJ69" s="48">
        <f t="shared" si="61"/>
        <v>8</v>
      </c>
      <c r="AK69" s="48">
        <f t="shared" si="61"/>
        <v>0</v>
      </c>
      <c r="AL69" s="48">
        <f t="shared" si="61"/>
        <v>0</v>
      </c>
      <c r="AM69" s="147">
        <f t="shared" si="61"/>
        <v>3</v>
      </c>
      <c r="AN69" s="48"/>
      <c r="AO69" s="49"/>
      <c r="AP69" s="50"/>
      <c r="AQ69" s="51"/>
      <c r="AR69" s="48"/>
      <c r="AS69" s="51"/>
      <c r="AT69" s="48"/>
      <c r="AU69" s="49"/>
      <c r="AV69" s="50"/>
      <c r="AW69" s="52"/>
      <c r="AX69" s="48"/>
      <c r="AY69" s="49"/>
      <c r="AZ69" s="50">
        <v>30</v>
      </c>
      <c r="BA69" s="51">
        <v>3</v>
      </c>
      <c r="BB69" s="48"/>
      <c r="BC69" s="62"/>
      <c r="BD69" s="51"/>
      <c r="BE69" s="67"/>
      <c r="BF69" s="64"/>
      <c r="BG69" s="65"/>
      <c r="BH69" s="84"/>
      <c r="BI69" s="65"/>
      <c r="BJ69" s="64"/>
      <c r="BK69" s="65"/>
      <c r="BL69" s="84"/>
      <c r="BM69" s="85"/>
      <c r="BN69" s="64"/>
      <c r="BO69" s="65"/>
      <c r="BP69" s="64"/>
      <c r="BQ69" s="65"/>
      <c r="BR69" s="84"/>
      <c r="BS69" s="85"/>
      <c r="BT69" s="64"/>
      <c r="BU69" s="65"/>
      <c r="BV69" s="81"/>
      <c r="BW69" s="65"/>
      <c r="BX69" s="66"/>
      <c r="BY69" s="65"/>
      <c r="BZ69" s="64"/>
      <c r="CA69" s="65"/>
      <c r="CB69" s="64"/>
      <c r="CC69" s="65"/>
      <c r="CD69" s="50"/>
      <c r="CE69" s="51"/>
      <c r="CF69" s="68"/>
      <c r="CG69" s="51"/>
      <c r="CH69" s="68"/>
      <c r="CI69" s="68"/>
      <c r="CJ69" s="148"/>
      <c r="CK69" s="148"/>
      <c r="CL69" s="148"/>
      <c r="CM69" s="149"/>
      <c r="CN69" s="51"/>
      <c r="CO69" s="150"/>
      <c r="CP69" s="51"/>
      <c r="CQ69" s="51"/>
      <c r="CR69" s="51"/>
      <c r="CS69" s="51"/>
    </row>
    <row r="70" spans="1:97" s="23" customFormat="1" ht="18" customHeight="1" x14ac:dyDescent="0.2">
      <c r="A70" s="149">
        <v>10</v>
      </c>
      <c r="B70" s="130" t="s">
        <v>188</v>
      </c>
      <c r="C70" s="97" t="s">
        <v>71</v>
      </c>
      <c r="D70" s="131"/>
      <c r="E70" s="131"/>
      <c r="F70" s="131"/>
      <c r="G70" s="131"/>
      <c r="H70" s="145"/>
      <c r="I70" s="131"/>
      <c r="J70" s="131"/>
      <c r="K70" s="131"/>
      <c r="L70" s="131"/>
      <c r="M70" s="145"/>
      <c r="N70" s="132"/>
      <c r="O70" s="132"/>
      <c r="P70" s="132"/>
      <c r="Q70" s="132"/>
      <c r="R70" s="147"/>
      <c r="S70" s="132"/>
      <c r="T70" s="132"/>
      <c r="U70" s="132"/>
      <c r="V70" s="132"/>
      <c r="W70" s="145"/>
      <c r="X70" s="182"/>
      <c r="Y70" s="133"/>
      <c r="Z70" s="133"/>
      <c r="AA70" s="133"/>
      <c r="AB70" s="184"/>
      <c r="AC70" s="133"/>
      <c r="AD70" s="133"/>
      <c r="AE70" s="133"/>
      <c r="AF70" s="133">
        <v>90</v>
      </c>
      <c r="AG70" s="145">
        <v>5</v>
      </c>
      <c r="AH70" s="146">
        <f t="shared" si="60"/>
        <v>90</v>
      </c>
      <c r="AI70" s="48">
        <f t="shared" si="61"/>
        <v>0</v>
      </c>
      <c r="AJ70" s="48">
        <f t="shared" si="61"/>
        <v>0</v>
      </c>
      <c r="AK70" s="48">
        <f t="shared" si="61"/>
        <v>0</v>
      </c>
      <c r="AL70" s="48">
        <f t="shared" si="61"/>
        <v>90</v>
      </c>
      <c r="AM70" s="147">
        <f t="shared" si="61"/>
        <v>5</v>
      </c>
      <c r="AN70" s="48"/>
      <c r="AO70" s="49"/>
      <c r="AP70" s="50"/>
      <c r="AQ70" s="51"/>
      <c r="AR70" s="48"/>
      <c r="AS70" s="51"/>
      <c r="AT70" s="48"/>
      <c r="AU70" s="49"/>
      <c r="AV70" s="50"/>
      <c r="AW70" s="52"/>
      <c r="AX70" s="48"/>
      <c r="AY70" s="49"/>
      <c r="AZ70" s="50"/>
      <c r="BA70" s="51"/>
      <c r="BB70" s="48">
        <f>AH70</f>
        <v>90</v>
      </c>
      <c r="BC70" s="62">
        <f>AM70</f>
        <v>5</v>
      </c>
      <c r="BD70" s="51"/>
      <c r="BE70" s="67"/>
      <c r="BF70" s="64"/>
      <c r="BG70" s="65"/>
      <c r="BH70" s="84"/>
      <c r="BI70" s="65"/>
      <c r="BJ70" s="64"/>
      <c r="BK70" s="65"/>
      <c r="BL70" s="84"/>
      <c r="BM70" s="85"/>
      <c r="BN70" s="64"/>
      <c r="BO70" s="65"/>
      <c r="BP70" s="64"/>
      <c r="BQ70" s="65"/>
      <c r="BR70" s="84"/>
      <c r="BS70" s="85"/>
      <c r="BT70" s="64"/>
      <c r="BU70" s="65"/>
      <c r="BV70" s="81"/>
      <c r="BW70" s="65"/>
      <c r="BX70" s="66"/>
      <c r="BY70" s="65"/>
      <c r="BZ70" s="64"/>
      <c r="CA70" s="65"/>
      <c r="CB70" s="64"/>
      <c r="CC70" s="65"/>
      <c r="CD70" s="50">
        <v>10</v>
      </c>
      <c r="CE70" s="51">
        <f t="shared" si="16"/>
        <v>3.6</v>
      </c>
      <c r="CF70" s="68">
        <f t="shared" si="9"/>
        <v>2</v>
      </c>
      <c r="CG70" s="51">
        <f t="shared" si="62"/>
        <v>0.4</v>
      </c>
      <c r="CH70" s="68">
        <f>CG70*100/180</f>
        <v>0.22222222222222221</v>
      </c>
      <c r="CI70" s="68">
        <f t="shared" si="49"/>
        <v>2.2222222222222223</v>
      </c>
      <c r="CJ70" s="148"/>
      <c r="CK70" s="148"/>
      <c r="CL70" s="148"/>
      <c r="CM70" s="149">
        <f t="shared" si="64"/>
        <v>90</v>
      </c>
      <c r="CN70" s="51">
        <f t="shared" si="65"/>
        <v>5</v>
      </c>
      <c r="CO70" s="150">
        <f t="shared" si="66"/>
        <v>2.7777777777777777</v>
      </c>
      <c r="CP70" s="51">
        <f>AM70</f>
        <v>5</v>
      </c>
      <c r="CQ70" s="51"/>
      <c r="CR70" s="51"/>
      <c r="CS70" s="51"/>
    </row>
    <row r="71" spans="1:97" s="23" customFormat="1" ht="18" customHeight="1" x14ac:dyDescent="0.2">
      <c r="A71" s="337" t="s">
        <v>126</v>
      </c>
      <c r="B71" s="337"/>
      <c r="C71" s="337"/>
      <c r="D71" s="337"/>
      <c r="E71" s="337"/>
      <c r="F71" s="337"/>
      <c r="G71" s="337"/>
      <c r="H71" s="337"/>
      <c r="I71" s="337"/>
      <c r="J71" s="337"/>
      <c r="K71" s="337"/>
      <c r="L71" s="337"/>
      <c r="M71" s="337"/>
      <c r="N71" s="337"/>
      <c r="O71" s="337"/>
      <c r="P71" s="337"/>
      <c r="Q71" s="337"/>
      <c r="R71" s="337"/>
      <c r="S71" s="337"/>
      <c r="T71" s="337"/>
      <c r="U71" s="337"/>
      <c r="V71" s="337"/>
      <c r="W71" s="337"/>
      <c r="X71" s="337"/>
      <c r="Y71" s="337"/>
      <c r="Z71" s="337"/>
      <c r="AA71" s="337"/>
      <c r="AB71" s="337"/>
      <c r="AC71" s="337"/>
      <c r="AD71" s="337"/>
      <c r="AE71" s="337"/>
      <c r="AF71" s="337"/>
      <c r="AG71" s="337"/>
      <c r="AH71" s="70">
        <f>SUM(AH72:AH77)</f>
        <v>112</v>
      </c>
      <c r="AI71" s="70">
        <f>SUM(AI72:AI77)</f>
        <v>64</v>
      </c>
      <c r="AJ71" s="70">
        <f t="shared" ref="AJ71:AL71" si="70">SUM(AJ72:AJ77)</f>
        <v>48</v>
      </c>
      <c r="AK71" s="70">
        <f t="shared" si="70"/>
        <v>0</v>
      </c>
      <c r="AL71" s="70">
        <f t="shared" si="70"/>
        <v>0</v>
      </c>
      <c r="AM71" s="190">
        <f>SUM(AM72:AM77)</f>
        <v>29</v>
      </c>
      <c r="AN71" s="190">
        <f t="shared" ref="AN71:CM71" si="71">SUM(AN72:AN77)</f>
        <v>0</v>
      </c>
      <c r="AO71" s="190">
        <f t="shared" si="71"/>
        <v>0</v>
      </c>
      <c r="AP71" s="190">
        <f t="shared" si="71"/>
        <v>0</v>
      </c>
      <c r="AQ71" s="190">
        <f t="shared" si="71"/>
        <v>0</v>
      </c>
      <c r="AR71" s="190">
        <f t="shared" si="71"/>
        <v>0</v>
      </c>
      <c r="AS71" s="190">
        <f t="shared" si="71"/>
        <v>0</v>
      </c>
      <c r="AT71" s="190">
        <f t="shared" si="71"/>
        <v>0</v>
      </c>
      <c r="AU71" s="190">
        <f t="shared" si="71"/>
        <v>0</v>
      </c>
      <c r="AV71" s="190">
        <f t="shared" si="71"/>
        <v>0</v>
      </c>
      <c r="AW71" s="190">
        <f t="shared" si="71"/>
        <v>0</v>
      </c>
      <c r="AX71" s="190">
        <f t="shared" si="71"/>
        <v>0</v>
      </c>
      <c r="AY71" s="190">
        <f t="shared" si="71"/>
        <v>0</v>
      </c>
      <c r="AZ71" s="190">
        <f t="shared" si="71"/>
        <v>0</v>
      </c>
      <c r="BA71" s="190">
        <f t="shared" si="71"/>
        <v>0</v>
      </c>
      <c r="BB71" s="190">
        <f t="shared" si="71"/>
        <v>0</v>
      </c>
      <c r="BC71" s="190">
        <f t="shared" si="71"/>
        <v>0</v>
      </c>
      <c r="BD71" s="190">
        <f t="shared" si="71"/>
        <v>24</v>
      </c>
      <c r="BE71" s="190">
        <f t="shared" si="71"/>
        <v>13.333333333333332</v>
      </c>
      <c r="BF71" s="190">
        <f t="shared" si="71"/>
        <v>0</v>
      </c>
      <c r="BG71" s="190">
        <f t="shared" si="71"/>
        <v>0</v>
      </c>
      <c r="BH71" s="190">
        <f t="shared" si="71"/>
        <v>0</v>
      </c>
      <c r="BI71" s="190">
        <f t="shared" si="71"/>
        <v>0</v>
      </c>
      <c r="BJ71" s="190">
        <f t="shared" si="71"/>
        <v>0</v>
      </c>
      <c r="BK71" s="190">
        <f t="shared" si="71"/>
        <v>0</v>
      </c>
      <c r="BL71" s="190">
        <f t="shared" si="71"/>
        <v>0</v>
      </c>
      <c r="BM71" s="190">
        <f t="shared" si="71"/>
        <v>0</v>
      </c>
      <c r="BN71" s="190">
        <f t="shared" si="71"/>
        <v>0</v>
      </c>
      <c r="BO71" s="190">
        <f t="shared" si="71"/>
        <v>0</v>
      </c>
      <c r="BP71" s="190">
        <f t="shared" si="71"/>
        <v>0</v>
      </c>
      <c r="BQ71" s="190">
        <f t="shared" si="71"/>
        <v>0</v>
      </c>
      <c r="BR71" s="190">
        <f t="shared" si="71"/>
        <v>0</v>
      </c>
      <c r="BS71" s="190">
        <f t="shared" si="71"/>
        <v>0</v>
      </c>
      <c r="BT71" s="190">
        <f t="shared" si="71"/>
        <v>0</v>
      </c>
      <c r="BU71" s="190">
        <f t="shared" si="71"/>
        <v>0</v>
      </c>
      <c r="BV71" s="190">
        <f t="shared" si="71"/>
        <v>0</v>
      </c>
      <c r="BW71" s="190">
        <f t="shared" si="71"/>
        <v>0</v>
      </c>
      <c r="BX71" s="190">
        <f t="shared" si="71"/>
        <v>0</v>
      </c>
      <c r="BY71" s="190">
        <f t="shared" si="71"/>
        <v>0</v>
      </c>
      <c r="BZ71" s="190">
        <f t="shared" si="71"/>
        <v>0</v>
      </c>
      <c r="CA71" s="190">
        <f t="shared" si="71"/>
        <v>0</v>
      </c>
      <c r="CB71" s="190">
        <f t="shared" si="71"/>
        <v>48</v>
      </c>
      <c r="CC71" s="190">
        <f t="shared" si="71"/>
        <v>16</v>
      </c>
      <c r="CD71" s="190">
        <f t="shared" si="71"/>
        <v>16</v>
      </c>
      <c r="CE71" s="190">
        <f t="shared" si="71"/>
        <v>4.4800000000000004</v>
      </c>
      <c r="CF71" s="190">
        <f t="shared" si="71"/>
        <v>2.4888888888888885</v>
      </c>
      <c r="CG71" s="190">
        <f t="shared" si="71"/>
        <v>0.64</v>
      </c>
      <c r="CH71" s="190">
        <f t="shared" si="71"/>
        <v>0.35555555555555557</v>
      </c>
      <c r="CI71" s="190">
        <f t="shared" si="71"/>
        <v>2.8444444444444441</v>
      </c>
      <c r="CJ71" s="190">
        <f t="shared" si="71"/>
        <v>0</v>
      </c>
      <c r="CK71" s="190">
        <f t="shared" si="71"/>
        <v>0</v>
      </c>
      <c r="CL71" s="190">
        <f t="shared" si="71"/>
        <v>0</v>
      </c>
      <c r="CM71" s="70">
        <f t="shared" si="71"/>
        <v>0</v>
      </c>
      <c r="CN71" s="91"/>
      <c r="CO71" s="91"/>
      <c r="CP71" s="91">
        <f>SUM(CP72:CP77)</f>
        <v>17</v>
      </c>
      <c r="CQ71" s="91">
        <f t="shared" ref="CQ71:CS71" si="72">SUM(CQ72:CQ77)</f>
        <v>0</v>
      </c>
      <c r="CR71" s="91">
        <f t="shared" si="72"/>
        <v>7</v>
      </c>
      <c r="CS71" s="91">
        <f t="shared" si="72"/>
        <v>0</v>
      </c>
    </row>
    <row r="72" spans="1:97" s="23" customFormat="1" ht="18" customHeight="1" x14ac:dyDescent="0.2">
      <c r="A72" s="48">
        <v>1</v>
      </c>
      <c r="B72" s="143" t="s">
        <v>127</v>
      </c>
      <c r="C72" s="97" t="s">
        <v>71</v>
      </c>
      <c r="D72" s="131"/>
      <c r="E72" s="131"/>
      <c r="F72" s="131"/>
      <c r="G72" s="131"/>
      <c r="H72" s="147"/>
      <c r="I72" s="131"/>
      <c r="J72" s="131"/>
      <c r="K72" s="131"/>
      <c r="L72" s="178"/>
      <c r="M72" s="145"/>
      <c r="N72" s="132"/>
      <c r="O72" s="132"/>
      <c r="P72" s="132"/>
      <c r="Q72" s="132"/>
      <c r="R72" s="147"/>
      <c r="S72" s="132"/>
      <c r="T72" s="132">
        <v>16</v>
      </c>
      <c r="U72" s="132"/>
      <c r="V72" s="179"/>
      <c r="W72" s="145">
        <v>3</v>
      </c>
      <c r="X72" s="133"/>
      <c r="Y72" s="133">
        <v>16</v>
      </c>
      <c r="Z72" s="133"/>
      <c r="AA72" s="133"/>
      <c r="AB72" s="145">
        <v>3</v>
      </c>
      <c r="AC72" s="133"/>
      <c r="AD72" s="133">
        <v>16</v>
      </c>
      <c r="AE72" s="133"/>
      <c r="AF72" s="133"/>
      <c r="AG72" s="145">
        <v>5</v>
      </c>
      <c r="AH72" s="146">
        <f>AI72+AJ72+AK72+AL72</f>
        <v>48</v>
      </c>
      <c r="AI72" s="48">
        <f>D72+I72+N72+S72+X72+AC72</f>
        <v>0</v>
      </c>
      <c r="AJ72" s="48">
        <f>E72+J72+O72+T72+Y72+AD72</f>
        <v>48</v>
      </c>
      <c r="AK72" s="48">
        <f>F72+K72+P72+U72+Z72+AE72</f>
        <v>0</v>
      </c>
      <c r="AL72" s="48">
        <f>G72+L72+Q72+V72+AA72+AF72</f>
        <v>0</v>
      </c>
      <c r="AM72" s="147">
        <f>H72+M72+R72+W72+AB72+AG72</f>
        <v>11</v>
      </c>
      <c r="AN72" s="48"/>
      <c r="AO72" s="49"/>
      <c r="AP72" s="50"/>
      <c r="AQ72" s="51"/>
      <c r="AR72" s="48"/>
      <c r="AS72" s="51"/>
      <c r="AT72" s="48"/>
      <c r="AU72" s="49"/>
      <c r="AV72" s="50"/>
      <c r="AW72" s="52"/>
      <c r="AX72" s="48"/>
      <c r="AY72" s="49"/>
      <c r="AZ72" s="50"/>
      <c r="BA72" s="51"/>
      <c r="BB72" s="48"/>
      <c r="BC72" s="62"/>
      <c r="BD72" s="51">
        <f>AM72</f>
        <v>11</v>
      </c>
      <c r="BE72" s="67">
        <f>BD72*100/AM78</f>
        <v>6.1111111111111107</v>
      </c>
      <c r="BF72" s="64"/>
      <c r="BG72" s="65"/>
      <c r="BH72" s="84"/>
      <c r="BI72" s="65"/>
      <c r="BJ72" s="64"/>
      <c r="BK72" s="65"/>
      <c r="BL72" s="84"/>
      <c r="BM72" s="85"/>
      <c r="BN72" s="64"/>
      <c r="BO72" s="65"/>
      <c r="BP72" s="64"/>
      <c r="BQ72" s="65"/>
      <c r="BR72" s="84"/>
      <c r="BS72" s="85"/>
      <c r="BT72" s="64"/>
      <c r="BU72" s="65"/>
      <c r="BV72" s="81"/>
      <c r="BW72" s="65"/>
      <c r="BX72" s="66"/>
      <c r="BY72" s="65"/>
      <c r="BZ72" s="64"/>
      <c r="CA72" s="65"/>
      <c r="CB72" s="64">
        <f>AH72</f>
        <v>48</v>
      </c>
      <c r="CC72" s="65">
        <f>AM72</f>
        <v>11</v>
      </c>
      <c r="CD72" s="50">
        <f>AH72/3</f>
        <v>16</v>
      </c>
      <c r="CE72" s="51">
        <f>AH72/25</f>
        <v>1.92</v>
      </c>
      <c r="CF72" s="68">
        <f t="shared" si="9"/>
        <v>1.0666666666666667</v>
      </c>
      <c r="CG72" s="51">
        <f>CD72/25</f>
        <v>0.64</v>
      </c>
      <c r="CH72" s="68">
        <f>CG72*100/180</f>
        <v>0.35555555555555557</v>
      </c>
      <c r="CI72" s="68">
        <f t="shared" si="49"/>
        <v>1.4222222222222223</v>
      </c>
      <c r="CJ72" s="148"/>
      <c r="CK72" s="148"/>
      <c r="CL72" s="148"/>
      <c r="CM72" s="149"/>
      <c r="CN72" s="51"/>
      <c r="CO72" s="68"/>
      <c r="CP72" s="51">
        <f>AM72</f>
        <v>11</v>
      </c>
      <c r="CQ72" s="51"/>
      <c r="CR72" s="51"/>
      <c r="CS72" s="51"/>
    </row>
    <row r="73" spans="1:97" s="23" customFormat="1" ht="18" customHeight="1" x14ac:dyDescent="0.2">
      <c r="A73" s="48">
        <v>2</v>
      </c>
      <c r="B73" s="143" t="s">
        <v>128</v>
      </c>
      <c r="C73" s="97" t="s">
        <v>71</v>
      </c>
      <c r="D73" s="131"/>
      <c r="E73" s="131"/>
      <c r="F73" s="131"/>
      <c r="G73" s="131"/>
      <c r="H73" s="147"/>
      <c r="I73" s="131">
        <v>16</v>
      </c>
      <c r="J73" s="131"/>
      <c r="K73" s="131"/>
      <c r="L73" s="178"/>
      <c r="M73" s="145">
        <v>2</v>
      </c>
      <c r="N73" s="132">
        <v>16</v>
      </c>
      <c r="O73" s="132"/>
      <c r="P73" s="132"/>
      <c r="Q73" s="132"/>
      <c r="R73" s="145">
        <v>2</v>
      </c>
      <c r="S73" s="132">
        <v>16</v>
      </c>
      <c r="T73" s="132"/>
      <c r="U73" s="132"/>
      <c r="V73" s="179"/>
      <c r="W73" s="145">
        <v>2</v>
      </c>
      <c r="X73" s="133"/>
      <c r="Y73" s="133"/>
      <c r="Z73" s="133"/>
      <c r="AA73" s="133"/>
      <c r="AB73" s="145"/>
      <c r="AC73" s="133"/>
      <c r="AD73" s="133"/>
      <c r="AE73" s="133"/>
      <c r="AF73" s="133"/>
      <c r="AG73" s="145"/>
      <c r="AH73" s="146">
        <f t="shared" ref="AH73:AH77" si="73">AI73+AJ73+AK73+AL73</f>
        <v>48</v>
      </c>
      <c r="AI73" s="48">
        <f t="shared" ref="AI73:AM77" si="74">D73+I73+N73+S73+X73+AC73</f>
        <v>48</v>
      </c>
      <c r="AJ73" s="48">
        <f t="shared" si="74"/>
        <v>0</v>
      </c>
      <c r="AK73" s="48">
        <f t="shared" si="74"/>
        <v>0</v>
      </c>
      <c r="AL73" s="48">
        <f t="shared" si="74"/>
        <v>0</v>
      </c>
      <c r="AM73" s="147">
        <f t="shared" si="74"/>
        <v>6</v>
      </c>
      <c r="AN73" s="48"/>
      <c r="AO73" s="49"/>
      <c r="AP73" s="50"/>
      <c r="AQ73" s="51"/>
      <c r="AR73" s="48"/>
      <c r="AS73" s="51"/>
      <c r="AT73" s="48"/>
      <c r="AU73" s="49"/>
      <c r="AV73" s="50"/>
      <c r="AW73" s="52"/>
      <c r="AX73" s="48"/>
      <c r="AY73" s="49"/>
      <c r="AZ73" s="50"/>
      <c r="BA73" s="51"/>
      <c r="BB73" s="48"/>
      <c r="BC73" s="62"/>
      <c r="BD73" s="51">
        <f t="shared" ref="BD73:BD75" si="75">AM73</f>
        <v>6</v>
      </c>
      <c r="BE73" s="67">
        <f>BD73*100/AM78</f>
        <v>3.3333333333333335</v>
      </c>
      <c r="BF73" s="64"/>
      <c r="BG73" s="65"/>
      <c r="BH73" s="84"/>
      <c r="BI73" s="65"/>
      <c r="BJ73" s="64"/>
      <c r="BK73" s="65"/>
      <c r="BL73" s="84"/>
      <c r="BM73" s="85"/>
      <c r="BN73" s="64"/>
      <c r="BO73" s="65"/>
      <c r="BP73" s="64"/>
      <c r="BQ73" s="65"/>
      <c r="BR73" s="84"/>
      <c r="BS73" s="85"/>
      <c r="BT73" s="64"/>
      <c r="BU73" s="65"/>
      <c r="BV73" s="81"/>
      <c r="BW73" s="65"/>
      <c r="BX73" s="66"/>
      <c r="BY73" s="65"/>
      <c r="BZ73" s="64"/>
      <c r="CA73" s="65"/>
      <c r="CB73" s="64"/>
      <c r="CC73" s="65"/>
      <c r="CD73" s="50"/>
      <c r="CE73" s="51">
        <f t="shared" si="16"/>
        <v>1.92</v>
      </c>
      <c r="CF73" s="68">
        <f t="shared" si="9"/>
        <v>1.0666666666666667</v>
      </c>
      <c r="CG73" s="51">
        <f t="shared" ref="CG73:CG77" si="76">CD73/25</f>
        <v>0</v>
      </c>
      <c r="CH73" s="68">
        <f t="shared" ref="CH73:CH77" si="77">CG73*100/180</f>
        <v>0</v>
      </c>
      <c r="CI73" s="68">
        <f t="shared" si="49"/>
        <v>1.0666666666666667</v>
      </c>
      <c r="CJ73" s="148"/>
      <c r="CK73" s="148"/>
      <c r="CL73" s="148"/>
      <c r="CM73" s="149"/>
      <c r="CN73" s="51"/>
      <c r="CO73" s="68"/>
      <c r="CP73" s="51"/>
      <c r="CQ73" s="51"/>
      <c r="CR73" s="51">
        <f>AM73</f>
        <v>6</v>
      </c>
      <c r="CS73" s="51"/>
    </row>
    <row r="74" spans="1:97" s="23" customFormat="1" ht="18" customHeight="1" x14ac:dyDescent="0.2">
      <c r="A74" s="48">
        <v>3</v>
      </c>
      <c r="B74" s="143" t="s">
        <v>129</v>
      </c>
      <c r="C74" s="97" t="s">
        <v>71</v>
      </c>
      <c r="D74" s="131"/>
      <c r="E74" s="131"/>
      <c r="F74" s="131"/>
      <c r="G74" s="131"/>
      <c r="H74" s="147"/>
      <c r="I74" s="131"/>
      <c r="J74" s="131"/>
      <c r="K74" s="131"/>
      <c r="L74" s="178"/>
      <c r="M74" s="145"/>
      <c r="N74" s="132">
        <v>8</v>
      </c>
      <c r="O74" s="132"/>
      <c r="P74" s="132"/>
      <c r="Q74" s="132"/>
      <c r="R74" s="145">
        <v>1</v>
      </c>
      <c r="S74" s="132"/>
      <c r="T74" s="132"/>
      <c r="U74" s="132"/>
      <c r="V74" s="179"/>
      <c r="W74" s="145"/>
      <c r="X74" s="133"/>
      <c r="Y74" s="133"/>
      <c r="Z74" s="133"/>
      <c r="AA74" s="133"/>
      <c r="AB74" s="145"/>
      <c r="AC74" s="133"/>
      <c r="AD74" s="133"/>
      <c r="AE74" s="133"/>
      <c r="AF74" s="133"/>
      <c r="AG74" s="145"/>
      <c r="AH74" s="146">
        <f t="shared" si="73"/>
        <v>8</v>
      </c>
      <c r="AI74" s="48">
        <f t="shared" si="74"/>
        <v>8</v>
      </c>
      <c r="AJ74" s="48">
        <f t="shared" si="74"/>
        <v>0</v>
      </c>
      <c r="AK74" s="48">
        <f t="shared" si="74"/>
        <v>0</v>
      </c>
      <c r="AL74" s="48">
        <f t="shared" si="74"/>
        <v>0</v>
      </c>
      <c r="AM74" s="147">
        <f t="shared" si="74"/>
        <v>1</v>
      </c>
      <c r="AN74" s="48"/>
      <c r="AO74" s="49"/>
      <c r="AP74" s="50"/>
      <c r="AQ74" s="51"/>
      <c r="AR74" s="48"/>
      <c r="AS74" s="51"/>
      <c r="AT74" s="48"/>
      <c r="AU74" s="49"/>
      <c r="AV74" s="50"/>
      <c r="AW74" s="52"/>
      <c r="AX74" s="48"/>
      <c r="AY74" s="49"/>
      <c r="AZ74" s="50"/>
      <c r="BA74" s="51"/>
      <c r="BB74" s="48"/>
      <c r="BC74" s="62"/>
      <c r="BD74" s="51">
        <f t="shared" si="75"/>
        <v>1</v>
      </c>
      <c r="BE74" s="67">
        <f>BD74*100/AM78</f>
        <v>0.55555555555555558</v>
      </c>
      <c r="BF74" s="64"/>
      <c r="BG74" s="65"/>
      <c r="BH74" s="84"/>
      <c r="BI74" s="65"/>
      <c r="BJ74" s="64"/>
      <c r="BK74" s="65"/>
      <c r="BL74" s="84"/>
      <c r="BM74" s="85"/>
      <c r="BN74" s="64"/>
      <c r="BO74" s="65"/>
      <c r="BP74" s="64"/>
      <c r="BQ74" s="65"/>
      <c r="BR74" s="84"/>
      <c r="BS74" s="85"/>
      <c r="BT74" s="64"/>
      <c r="BU74" s="65"/>
      <c r="BV74" s="81"/>
      <c r="BW74" s="65"/>
      <c r="BX74" s="66"/>
      <c r="BY74" s="65"/>
      <c r="BZ74" s="64"/>
      <c r="CA74" s="65"/>
      <c r="CB74" s="64"/>
      <c r="CC74" s="65"/>
      <c r="CD74" s="50"/>
      <c r="CE74" s="51">
        <f t="shared" si="16"/>
        <v>0.32</v>
      </c>
      <c r="CF74" s="68">
        <f t="shared" si="9"/>
        <v>0.17777777777777778</v>
      </c>
      <c r="CG74" s="51">
        <f t="shared" si="76"/>
        <v>0</v>
      </c>
      <c r="CH74" s="68">
        <f t="shared" si="77"/>
        <v>0</v>
      </c>
      <c r="CI74" s="68">
        <f t="shared" si="49"/>
        <v>0.17777777777777778</v>
      </c>
      <c r="CJ74" s="148"/>
      <c r="CK74" s="148"/>
      <c r="CL74" s="148"/>
      <c r="CM74" s="149"/>
      <c r="CN74" s="51"/>
      <c r="CO74" s="68"/>
      <c r="CP74" s="51">
        <f>AM74</f>
        <v>1</v>
      </c>
      <c r="CQ74" s="51"/>
      <c r="CR74" s="35"/>
      <c r="CS74" s="51"/>
    </row>
    <row r="75" spans="1:97" s="23" customFormat="1" ht="18" customHeight="1" x14ac:dyDescent="0.2">
      <c r="A75" s="48">
        <v>4</v>
      </c>
      <c r="B75" s="143" t="s">
        <v>130</v>
      </c>
      <c r="C75" s="97" t="s">
        <v>71</v>
      </c>
      <c r="D75" s="131"/>
      <c r="E75" s="131"/>
      <c r="F75" s="131"/>
      <c r="G75" s="131"/>
      <c r="H75" s="147"/>
      <c r="I75" s="131"/>
      <c r="J75" s="131"/>
      <c r="K75" s="131"/>
      <c r="L75" s="178"/>
      <c r="M75" s="145"/>
      <c r="N75" s="132">
        <v>8</v>
      </c>
      <c r="O75" s="132"/>
      <c r="P75" s="132"/>
      <c r="Q75" s="132"/>
      <c r="R75" s="145">
        <v>1</v>
      </c>
      <c r="S75" s="132"/>
      <c r="T75" s="132"/>
      <c r="U75" s="132"/>
      <c r="V75" s="179"/>
      <c r="W75" s="145"/>
      <c r="X75" s="133"/>
      <c r="Y75" s="133"/>
      <c r="Z75" s="133"/>
      <c r="AA75" s="133"/>
      <c r="AB75" s="145"/>
      <c r="AC75" s="133"/>
      <c r="AD75" s="133"/>
      <c r="AE75" s="133"/>
      <c r="AF75" s="133"/>
      <c r="AG75" s="145"/>
      <c r="AH75" s="146">
        <f t="shared" si="73"/>
        <v>8</v>
      </c>
      <c r="AI75" s="48">
        <f t="shared" si="74"/>
        <v>8</v>
      </c>
      <c r="AJ75" s="48">
        <f t="shared" si="74"/>
        <v>0</v>
      </c>
      <c r="AK75" s="48">
        <f t="shared" si="74"/>
        <v>0</v>
      </c>
      <c r="AL75" s="48">
        <f t="shared" si="74"/>
        <v>0</v>
      </c>
      <c r="AM75" s="147">
        <f t="shared" si="74"/>
        <v>1</v>
      </c>
      <c r="AN75" s="48"/>
      <c r="AO75" s="49"/>
      <c r="AP75" s="50"/>
      <c r="AQ75" s="51"/>
      <c r="AR75" s="48"/>
      <c r="AS75" s="51"/>
      <c r="AT75" s="48"/>
      <c r="AU75" s="49"/>
      <c r="AV75" s="50"/>
      <c r="AW75" s="52"/>
      <c r="AX75" s="48"/>
      <c r="AY75" s="49"/>
      <c r="AZ75" s="50"/>
      <c r="BA75" s="51"/>
      <c r="BB75" s="48"/>
      <c r="BC75" s="62"/>
      <c r="BD75" s="51">
        <f t="shared" si="75"/>
        <v>1</v>
      </c>
      <c r="BE75" s="67">
        <f>BD75*100/AM78</f>
        <v>0.55555555555555558</v>
      </c>
      <c r="BF75" s="64"/>
      <c r="BG75" s="65"/>
      <c r="BH75" s="84"/>
      <c r="BI75" s="65"/>
      <c r="BJ75" s="64"/>
      <c r="BK75" s="65"/>
      <c r="BL75" s="84"/>
      <c r="BM75" s="85"/>
      <c r="BN75" s="64"/>
      <c r="BO75" s="65"/>
      <c r="BP75" s="64"/>
      <c r="BQ75" s="65"/>
      <c r="BR75" s="84"/>
      <c r="BS75" s="85"/>
      <c r="BT75" s="64"/>
      <c r="BU75" s="65"/>
      <c r="BV75" s="81"/>
      <c r="BW75" s="65"/>
      <c r="BX75" s="66"/>
      <c r="BY75" s="65"/>
      <c r="BZ75" s="64"/>
      <c r="CA75" s="65"/>
      <c r="CB75" s="64"/>
      <c r="CC75" s="65"/>
      <c r="CD75" s="50"/>
      <c r="CE75" s="51">
        <f t="shared" si="16"/>
        <v>0.32</v>
      </c>
      <c r="CF75" s="68">
        <f t="shared" si="9"/>
        <v>0.17777777777777778</v>
      </c>
      <c r="CG75" s="51">
        <f t="shared" si="76"/>
        <v>0</v>
      </c>
      <c r="CH75" s="68">
        <f t="shared" si="77"/>
        <v>0</v>
      </c>
      <c r="CI75" s="68">
        <f t="shared" si="49"/>
        <v>0.17777777777777778</v>
      </c>
      <c r="CJ75" s="148"/>
      <c r="CK75" s="148"/>
      <c r="CL75" s="148"/>
      <c r="CM75" s="149"/>
      <c r="CN75" s="51"/>
      <c r="CO75" s="68"/>
      <c r="CP75" s="51">
        <f>AM75</f>
        <v>1</v>
      </c>
      <c r="CQ75" s="51"/>
      <c r="CR75" s="51"/>
      <c r="CS75" s="51"/>
    </row>
    <row r="76" spans="1:97" s="23" customFormat="1" ht="18" customHeight="1" x14ac:dyDescent="0.2">
      <c r="A76" s="48">
        <v>5</v>
      </c>
      <c r="B76" s="143" t="s">
        <v>131</v>
      </c>
      <c r="C76" s="97" t="s">
        <v>73</v>
      </c>
      <c r="D76" s="131"/>
      <c r="E76" s="131"/>
      <c r="F76" s="131"/>
      <c r="G76" s="131"/>
      <c r="H76" s="147"/>
      <c r="I76" s="131"/>
      <c r="J76" s="131"/>
      <c r="K76" s="131"/>
      <c r="L76" s="178"/>
      <c r="M76" s="145"/>
      <c r="N76" s="132"/>
      <c r="O76" s="132"/>
      <c r="P76" s="132"/>
      <c r="Q76" s="132"/>
      <c r="R76" s="145"/>
      <c r="S76" s="132"/>
      <c r="T76" s="132"/>
      <c r="U76" s="132"/>
      <c r="V76" s="179"/>
      <c r="W76" s="145"/>
      <c r="X76" s="133"/>
      <c r="Y76" s="133"/>
      <c r="Z76" s="133"/>
      <c r="AA76" s="133"/>
      <c r="AB76" s="145"/>
      <c r="AC76" s="133"/>
      <c r="AD76" s="133"/>
      <c r="AE76" s="133"/>
      <c r="AF76" s="133"/>
      <c r="AG76" s="145">
        <v>5</v>
      </c>
      <c r="AH76" s="146">
        <f t="shared" si="73"/>
        <v>0</v>
      </c>
      <c r="AI76" s="48">
        <f t="shared" si="74"/>
        <v>0</v>
      </c>
      <c r="AJ76" s="48">
        <f t="shared" si="74"/>
        <v>0</v>
      </c>
      <c r="AK76" s="48">
        <f t="shared" si="74"/>
        <v>0</v>
      </c>
      <c r="AL76" s="48">
        <f t="shared" si="74"/>
        <v>0</v>
      </c>
      <c r="AM76" s="147">
        <f t="shared" si="74"/>
        <v>5</v>
      </c>
      <c r="AN76" s="48"/>
      <c r="AO76" s="49"/>
      <c r="AP76" s="50"/>
      <c r="AQ76" s="51"/>
      <c r="AR76" s="48"/>
      <c r="AS76" s="51"/>
      <c r="AT76" s="48"/>
      <c r="AU76" s="49"/>
      <c r="AV76" s="50"/>
      <c r="AW76" s="52"/>
      <c r="AX76" s="48"/>
      <c r="AY76" s="49"/>
      <c r="AZ76" s="50"/>
      <c r="BA76" s="51"/>
      <c r="BB76" s="48"/>
      <c r="BC76" s="62"/>
      <c r="BD76" s="51"/>
      <c r="BE76" s="67"/>
      <c r="BF76" s="64"/>
      <c r="BG76" s="65"/>
      <c r="BH76" s="84"/>
      <c r="BI76" s="65"/>
      <c r="BJ76" s="64"/>
      <c r="BK76" s="65"/>
      <c r="BL76" s="84"/>
      <c r="BM76" s="85"/>
      <c r="BN76" s="64"/>
      <c r="BO76" s="65"/>
      <c r="BP76" s="64"/>
      <c r="BQ76" s="65"/>
      <c r="BR76" s="84"/>
      <c r="BS76" s="85"/>
      <c r="BT76" s="64"/>
      <c r="BU76" s="65"/>
      <c r="BV76" s="81"/>
      <c r="BW76" s="65"/>
      <c r="BX76" s="66"/>
      <c r="BY76" s="65"/>
      <c r="BZ76" s="64"/>
      <c r="CA76" s="65"/>
      <c r="CB76" s="64"/>
      <c r="CC76" s="65"/>
      <c r="CD76" s="50"/>
      <c r="CE76" s="51">
        <f t="shared" si="16"/>
        <v>0</v>
      </c>
      <c r="CF76" s="68">
        <f t="shared" si="9"/>
        <v>0</v>
      </c>
      <c r="CG76" s="51">
        <f t="shared" si="76"/>
        <v>0</v>
      </c>
      <c r="CH76" s="68">
        <f t="shared" si="77"/>
        <v>0</v>
      </c>
      <c r="CI76" s="68">
        <f t="shared" si="49"/>
        <v>0</v>
      </c>
      <c r="CJ76" s="148"/>
      <c r="CK76" s="148"/>
      <c r="CL76" s="148"/>
      <c r="CM76" s="149"/>
      <c r="CN76" s="51"/>
      <c r="CO76" s="68"/>
      <c r="CP76" s="51">
        <v>4</v>
      </c>
      <c r="CQ76" s="51"/>
      <c r="CR76" s="51">
        <v>1</v>
      </c>
      <c r="CS76" s="51"/>
    </row>
    <row r="77" spans="1:97" s="23" customFormat="1" ht="18" customHeight="1" x14ac:dyDescent="0.2">
      <c r="A77" s="48">
        <v>6</v>
      </c>
      <c r="B77" s="143" t="s">
        <v>132</v>
      </c>
      <c r="C77" s="97" t="s">
        <v>71</v>
      </c>
      <c r="D77" s="131"/>
      <c r="E77" s="131"/>
      <c r="F77" s="131"/>
      <c r="G77" s="131"/>
      <c r="H77" s="145"/>
      <c r="I77" s="131"/>
      <c r="J77" s="131"/>
      <c r="K77" s="131"/>
      <c r="L77" s="131"/>
      <c r="M77" s="145"/>
      <c r="N77" s="132"/>
      <c r="O77" s="132"/>
      <c r="P77" s="132"/>
      <c r="Q77" s="132"/>
      <c r="R77" s="145"/>
      <c r="S77" s="132"/>
      <c r="T77" s="132"/>
      <c r="U77" s="132"/>
      <c r="V77" s="132"/>
      <c r="W77" s="145"/>
      <c r="X77" s="133"/>
      <c r="Y77" s="133"/>
      <c r="Z77" s="133"/>
      <c r="AA77" s="133"/>
      <c r="AB77" s="145"/>
      <c r="AC77" s="133"/>
      <c r="AD77" s="133"/>
      <c r="AE77" s="133"/>
      <c r="AF77" s="133"/>
      <c r="AG77" s="145">
        <v>5</v>
      </c>
      <c r="AH77" s="146">
        <f t="shared" si="73"/>
        <v>0</v>
      </c>
      <c r="AI77" s="48">
        <f t="shared" si="74"/>
        <v>0</v>
      </c>
      <c r="AJ77" s="48">
        <f t="shared" si="74"/>
        <v>0</v>
      </c>
      <c r="AK77" s="48">
        <f t="shared" si="74"/>
        <v>0</v>
      </c>
      <c r="AL77" s="48">
        <f t="shared" si="74"/>
        <v>0</v>
      </c>
      <c r="AM77" s="147">
        <f t="shared" si="74"/>
        <v>5</v>
      </c>
      <c r="AN77" s="48"/>
      <c r="AO77" s="49"/>
      <c r="AP77" s="191"/>
      <c r="AQ77" s="51"/>
      <c r="AR77" s="48"/>
      <c r="AS77" s="51"/>
      <c r="AT77" s="48"/>
      <c r="AU77" s="49"/>
      <c r="AV77" s="50"/>
      <c r="AW77" s="52"/>
      <c r="AX77" s="48"/>
      <c r="AY77" s="49"/>
      <c r="AZ77" s="50"/>
      <c r="BA77" s="51"/>
      <c r="BB77" s="48"/>
      <c r="BC77" s="62"/>
      <c r="BD77" s="51">
        <f>AM77</f>
        <v>5</v>
      </c>
      <c r="BE77" s="67">
        <f>BD77*100/AM78</f>
        <v>2.7777777777777777</v>
      </c>
      <c r="BF77" s="64"/>
      <c r="BG77" s="65"/>
      <c r="BH77" s="84"/>
      <c r="BI77" s="65"/>
      <c r="BJ77" s="64"/>
      <c r="BK77" s="65"/>
      <c r="BL77" s="84"/>
      <c r="BM77" s="85"/>
      <c r="BN77" s="64"/>
      <c r="BO77" s="65"/>
      <c r="BP77" s="64"/>
      <c r="BQ77" s="65"/>
      <c r="BR77" s="84"/>
      <c r="BS77" s="85"/>
      <c r="BT77" s="64"/>
      <c r="BU77" s="65"/>
      <c r="BV77" s="81"/>
      <c r="BW77" s="65"/>
      <c r="BX77" s="66"/>
      <c r="BY77" s="65"/>
      <c r="BZ77" s="64"/>
      <c r="CA77" s="65"/>
      <c r="CB77" s="64">
        <f>AH77</f>
        <v>0</v>
      </c>
      <c r="CC77" s="65">
        <f>AM77</f>
        <v>5</v>
      </c>
      <c r="CD77" s="50"/>
      <c r="CE77" s="51">
        <f t="shared" si="16"/>
        <v>0</v>
      </c>
      <c r="CF77" s="68">
        <f>CE77*100/180</f>
        <v>0</v>
      </c>
      <c r="CG77" s="51">
        <f t="shared" si="76"/>
        <v>0</v>
      </c>
      <c r="CH77" s="68">
        <f t="shared" si="77"/>
        <v>0</v>
      </c>
      <c r="CI77" s="68">
        <f t="shared" si="49"/>
        <v>0</v>
      </c>
      <c r="CJ77" s="148"/>
      <c r="CK77" s="148"/>
      <c r="CL77" s="148"/>
      <c r="CM77" s="149"/>
      <c r="CN77" s="51"/>
      <c r="CO77" s="68"/>
      <c r="CP77" s="51"/>
      <c r="CQ77" s="51"/>
      <c r="CR77" s="51"/>
      <c r="CS77" s="51"/>
    </row>
    <row r="78" spans="1:97" s="23" customFormat="1" ht="18" customHeight="1" x14ac:dyDescent="0.2">
      <c r="A78" s="341" t="s">
        <v>133</v>
      </c>
      <c r="B78" s="341"/>
      <c r="C78" s="341"/>
      <c r="D78" s="196">
        <f t="shared" ref="D78:AG78" si="78">SUM(D16:D77)</f>
        <v>92</v>
      </c>
      <c r="E78" s="196">
        <f t="shared" si="78"/>
        <v>96</v>
      </c>
      <c r="F78" s="196">
        <f t="shared" si="78"/>
        <v>16</v>
      </c>
      <c r="G78" s="196">
        <f t="shared" si="78"/>
        <v>0</v>
      </c>
      <c r="H78" s="342">
        <f t="shared" si="78"/>
        <v>30</v>
      </c>
      <c r="I78" s="196">
        <f t="shared" si="78"/>
        <v>80</v>
      </c>
      <c r="J78" s="196">
        <f t="shared" si="78"/>
        <v>112</v>
      </c>
      <c r="K78" s="196">
        <f t="shared" si="78"/>
        <v>0</v>
      </c>
      <c r="L78" s="196">
        <f t="shared" si="78"/>
        <v>30</v>
      </c>
      <c r="M78" s="342">
        <f t="shared" si="78"/>
        <v>30</v>
      </c>
      <c r="N78" s="197">
        <f t="shared" si="78"/>
        <v>80</v>
      </c>
      <c r="O78" s="197">
        <f t="shared" si="78"/>
        <v>136</v>
      </c>
      <c r="P78" s="197">
        <f t="shared" si="78"/>
        <v>0</v>
      </c>
      <c r="Q78" s="197">
        <f t="shared" si="78"/>
        <v>0</v>
      </c>
      <c r="R78" s="342">
        <f t="shared" si="78"/>
        <v>30</v>
      </c>
      <c r="S78" s="197">
        <f t="shared" si="78"/>
        <v>56</v>
      </c>
      <c r="T78" s="197">
        <f t="shared" si="78"/>
        <v>144</v>
      </c>
      <c r="U78" s="197">
        <f t="shared" si="78"/>
        <v>0</v>
      </c>
      <c r="V78" s="197">
        <f t="shared" si="78"/>
        <v>0</v>
      </c>
      <c r="W78" s="342">
        <f t="shared" si="78"/>
        <v>30</v>
      </c>
      <c r="X78" s="198">
        <f t="shared" si="78"/>
        <v>56</v>
      </c>
      <c r="Y78" s="198">
        <f t="shared" si="78"/>
        <v>88</v>
      </c>
      <c r="Z78" s="198">
        <f t="shared" si="78"/>
        <v>16</v>
      </c>
      <c r="AA78" s="198">
        <f t="shared" si="78"/>
        <v>120</v>
      </c>
      <c r="AB78" s="342">
        <f t="shared" si="78"/>
        <v>30</v>
      </c>
      <c r="AC78" s="198">
        <f t="shared" si="78"/>
        <v>32</v>
      </c>
      <c r="AD78" s="198">
        <f t="shared" si="78"/>
        <v>64</v>
      </c>
      <c r="AE78" s="198">
        <f t="shared" si="78"/>
        <v>0</v>
      </c>
      <c r="AF78" s="198">
        <f t="shared" si="78"/>
        <v>90</v>
      </c>
      <c r="AG78" s="342">
        <f t="shared" si="78"/>
        <v>30</v>
      </c>
      <c r="AH78" s="146">
        <f t="shared" ref="AH78:AM78" si="79">AH15+AH45+AH60+AH71</f>
        <v>1308</v>
      </c>
      <c r="AI78" s="146">
        <f t="shared" si="79"/>
        <v>396</v>
      </c>
      <c r="AJ78" s="146">
        <f t="shared" si="79"/>
        <v>640</v>
      </c>
      <c r="AK78" s="146">
        <f t="shared" si="79"/>
        <v>32</v>
      </c>
      <c r="AL78" s="146">
        <f t="shared" si="79"/>
        <v>240</v>
      </c>
      <c r="AM78" s="313">
        <f t="shared" si="79"/>
        <v>180</v>
      </c>
      <c r="AN78" s="98">
        <f t="shared" ref="AN78:BC78" si="80">SUM(AN72:AN77,AN61:AN70,AN46:AN59,AN31:AN44,AN23:AN29,AN19:AN21,AN16:AN17)</f>
        <v>40</v>
      </c>
      <c r="AO78" s="99">
        <f t="shared" si="80"/>
        <v>7</v>
      </c>
      <c r="AP78" s="98">
        <f t="shared" si="80"/>
        <v>80</v>
      </c>
      <c r="AQ78" s="99">
        <f t="shared" si="80"/>
        <v>11</v>
      </c>
      <c r="AR78" s="98">
        <f t="shared" si="80"/>
        <v>88</v>
      </c>
      <c r="AS78" s="99">
        <f t="shared" si="80"/>
        <v>13</v>
      </c>
      <c r="AT78" s="98">
        <f t="shared" si="80"/>
        <v>30</v>
      </c>
      <c r="AU78" s="99">
        <f t="shared" si="80"/>
        <v>3</v>
      </c>
      <c r="AV78" s="98">
        <f t="shared" si="80"/>
        <v>48</v>
      </c>
      <c r="AW78" s="100">
        <f t="shared" si="80"/>
        <v>7</v>
      </c>
      <c r="AX78" s="98">
        <f t="shared" si="80"/>
        <v>8</v>
      </c>
      <c r="AY78" s="99">
        <f t="shared" si="80"/>
        <v>1</v>
      </c>
      <c r="AZ78" s="98">
        <f t="shared" si="80"/>
        <v>150</v>
      </c>
      <c r="BA78" s="99">
        <f t="shared" si="80"/>
        <v>22</v>
      </c>
      <c r="BB78" s="98">
        <f t="shared" si="80"/>
        <v>90</v>
      </c>
      <c r="BC78" s="99">
        <f t="shared" si="80"/>
        <v>5</v>
      </c>
      <c r="BD78" s="314">
        <f>BD15+BD45+BD71</f>
        <v>55</v>
      </c>
      <c r="BE78" s="317">
        <f>BD78*100/AM78</f>
        <v>30.555555555555557</v>
      </c>
      <c r="BF78" s="98"/>
      <c r="BG78" s="99"/>
      <c r="BH78" s="192"/>
      <c r="BI78" s="99"/>
      <c r="BJ78" s="98"/>
      <c r="BK78" s="99"/>
      <c r="BL78" s="192"/>
      <c r="BM78" s="193"/>
      <c r="BN78" s="98"/>
      <c r="BO78" s="99"/>
      <c r="BP78" s="98"/>
      <c r="BQ78" s="99"/>
      <c r="BR78" s="192"/>
      <c r="BS78" s="193"/>
      <c r="BT78" s="98"/>
      <c r="BU78" s="99"/>
      <c r="BV78" s="194"/>
      <c r="BW78" s="99"/>
      <c r="BX78" s="195"/>
      <c r="BY78" s="99"/>
      <c r="BZ78" s="98"/>
      <c r="CA78" s="99"/>
      <c r="CB78" s="98"/>
      <c r="CC78" s="99"/>
      <c r="CD78" s="98">
        <f>CD71+CD45+CD15</f>
        <v>148</v>
      </c>
      <c r="CE78" s="99">
        <f>AH78/25</f>
        <v>52.32</v>
      </c>
      <c r="CF78" s="101">
        <f>CE78*100/180</f>
        <v>29.066666666666666</v>
      </c>
      <c r="CG78" s="102">
        <f>CD78/25</f>
        <v>5.92</v>
      </c>
      <c r="CH78" s="101">
        <f>CG78*100/180</f>
        <v>3.2888888888888888</v>
      </c>
      <c r="CI78" s="101">
        <f>CF78+CH78</f>
        <v>32.355555555555554</v>
      </c>
      <c r="CJ78" s="148"/>
      <c r="CK78" s="148"/>
      <c r="CL78" s="148"/>
      <c r="CM78" s="277">
        <f>CM71+CM45+CM15</f>
        <v>816</v>
      </c>
      <c r="CN78" s="320">
        <f>SUM(CN71+CN45+CN15)</f>
        <v>97</v>
      </c>
      <c r="CO78" s="323">
        <f>SUM(CO71+CO45+CO15)</f>
        <v>53.888888888888886</v>
      </c>
      <c r="CP78" s="306">
        <f>CP71+CP45+CP15</f>
        <v>105.5</v>
      </c>
      <c r="CQ78" s="303">
        <f>CP78*100/133</f>
        <v>79.323308270676691</v>
      </c>
      <c r="CR78" s="306">
        <f>CR71+CR45+CR15</f>
        <v>29.5</v>
      </c>
      <c r="CS78" s="303">
        <f>CR78*100/133</f>
        <v>22.180451127819548</v>
      </c>
    </row>
    <row r="79" spans="1:97" s="23" customFormat="1" ht="18" customHeight="1" x14ac:dyDescent="0.2">
      <c r="A79" s="341"/>
      <c r="B79" s="341"/>
      <c r="C79" s="341"/>
      <c r="D79" s="309">
        <f>SUM(D78:G78)</f>
        <v>204</v>
      </c>
      <c r="E79" s="309"/>
      <c r="F79" s="309"/>
      <c r="G79" s="309"/>
      <c r="H79" s="342"/>
      <c r="I79" s="309">
        <f>I78+J78+K78+L78</f>
        <v>222</v>
      </c>
      <c r="J79" s="309"/>
      <c r="K79" s="309"/>
      <c r="L79" s="309"/>
      <c r="M79" s="342"/>
      <c r="N79" s="310">
        <f>SUM(N78:Q78)</f>
        <v>216</v>
      </c>
      <c r="O79" s="310"/>
      <c r="P79" s="310"/>
      <c r="Q79" s="310"/>
      <c r="R79" s="342"/>
      <c r="S79" s="310">
        <f>S78+T78+U78+V78</f>
        <v>200</v>
      </c>
      <c r="T79" s="310"/>
      <c r="U79" s="310"/>
      <c r="V79" s="310"/>
      <c r="W79" s="342"/>
      <c r="X79" s="311">
        <f>X78+Y78+Z78+AA78</f>
        <v>280</v>
      </c>
      <c r="Y79" s="311"/>
      <c r="Z79" s="311"/>
      <c r="AA79" s="311"/>
      <c r="AB79" s="342"/>
      <c r="AC79" s="311">
        <f>AC78+AD78+AE78+AF78</f>
        <v>186</v>
      </c>
      <c r="AD79" s="311"/>
      <c r="AE79" s="311"/>
      <c r="AF79" s="311"/>
      <c r="AG79" s="342"/>
      <c r="AH79" s="312">
        <f>D80+N80+X80</f>
        <v>1308</v>
      </c>
      <c r="AI79" s="312"/>
      <c r="AJ79" s="312"/>
      <c r="AK79" s="312"/>
      <c r="AL79" s="312"/>
      <c r="AM79" s="313" t="e">
        <f>#REF!+AM17+AM37+AM64+AM72</f>
        <v>#REF!</v>
      </c>
      <c r="AN79" s="326">
        <f>AO78</f>
        <v>7</v>
      </c>
      <c r="AO79" s="327"/>
      <c r="AP79" s="328">
        <f>AQ78+AS78+AU78</f>
        <v>27</v>
      </c>
      <c r="AQ79" s="329"/>
      <c r="AR79" s="329"/>
      <c r="AS79" s="329"/>
      <c r="AT79" s="329"/>
      <c r="AU79" s="329"/>
      <c r="AV79" s="330">
        <f>AW78+AY78</f>
        <v>8</v>
      </c>
      <c r="AW79" s="330"/>
      <c r="AX79" s="330"/>
      <c r="AY79" s="330"/>
      <c r="AZ79" s="330">
        <f>BA78+BC78</f>
        <v>27</v>
      </c>
      <c r="BA79" s="330"/>
      <c r="BB79" s="330"/>
      <c r="BC79" s="330"/>
      <c r="BD79" s="315"/>
      <c r="BE79" s="318"/>
      <c r="BF79" s="48"/>
      <c r="BG79" s="51"/>
      <c r="BH79" s="148"/>
      <c r="BI79" s="51"/>
      <c r="BJ79" s="48"/>
      <c r="BK79" s="51"/>
      <c r="BL79" s="148"/>
      <c r="BM79" s="199"/>
      <c r="BN79" s="48"/>
      <c r="BO79" s="51"/>
      <c r="BP79" s="48"/>
      <c r="BQ79" s="51"/>
      <c r="BR79" s="148"/>
      <c r="BS79" s="199"/>
      <c r="BT79" s="48"/>
      <c r="BU79" s="51"/>
      <c r="BV79" s="144"/>
      <c r="BW79" s="51"/>
      <c r="BX79" s="56"/>
      <c r="BY79" s="51"/>
      <c r="BZ79" s="48"/>
      <c r="CA79" s="51"/>
      <c r="CB79" s="48"/>
      <c r="CC79" s="51"/>
      <c r="CD79" s="103" t="s">
        <v>63</v>
      </c>
      <c r="CE79" s="297" t="s">
        <v>134</v>
      </c>
      <c r="CF79" s="331" t="s">
        <v>135</v>
      </c>
      <c r="CG79" s="297" t="s">
        <v>134</v>
      </c>
      <c r="CH79" s="331" t="s">
        <v>135</v>
      </c>
      <c r="CI79" s="331" t="s">
        <v>136</v>
      </c>
      <c r="CJ79" s="148"/>
      <c r="CK79" s="148"/>
      <c r="CL79" s="148"/>
      <c r="CM79" s="149"/>
      <c r="CN79" s="321"/>
      <c r="CO79" s="324"/>
      <c r="CP79" s="307"/>
      <c r="CQ79" s="304"/>
      <c r="CR79" s="307"/>
      <c r="CS79" s="304"/>
    </row>
    <row r="80" spans="1:97" s="23" customFormat="1" ht="18" customHeight="1" x14ac:dyDescent="0.2">
      <c r="A80" s="341"/>
      <c r="B80" s="341"/>
      <c r="C80" s="341"/>
      <c r="D80" s="312">
        <f>D79+I79</f>
        <v>426</v>
      </c>
      <c r="E80" s="312"/>
      <c r="F80" s="312"/>
      <c r="G80" s="312"/>
      <c r="H80" s="312"/>
      <c r="I80" s="312"/>
      <c r="J80" s="312"/>
      <c r="K80" s="312"/>
      <c r="L80" s="312"/>
      <c r="M80" s="200">
        <f>H78+M78</f>
        <v>60</v>
      </c>
      <c r="N80" s="312">
        <f>N79+S79</f>
        <v>416</v>
      </c>
      <c r="O80" s="312"/>
      <c r="P80" s="312"/>
      <c r="Q80" s="312"/>
      <c r="R80" s="312"/>
      <c r="S80" s="312"/>
      <c r="T80" s="312"/>
      <c r="U80" s="312"/>
      <c r="V80" s="312"/>
      <c r="W80" s="200">
        <f>R78+W78</f>
        <v>60</v>
      </c>
      <c r="X80" s="312">
        <f>X79+AC79</f>
        <v>466</v>
      </c>
      <c r="Y80" s="312"/>
      <c r="Z80" s="312"/>
      <c r="AA80" s="312"/>
      <c r="AB80" s="312"/>
      <c r="AC80" s="312"/>
      <c r="AD80" s="312"/>
      <c r="AE80" s="312"/>
      <c r="AF80" s="312"/>
      <c r="AG80" s="200">
        <f>AB78+AG78</f>
        <v>60</v>
      </c>
      <c r="AH80" s="312"/>
      <c r="AI80" s="312"/>
      <c r="AJ80" s="312"/>
      <c r="AK80" s="312"/>
      <c r="AL80" s="312"/>
      <c r="AM80" s="313" t="e">
        <f>#REF!+#REF!+AM23+AM71+AM75</f>
        <v>#REF!</v>
      </c>
      <c r="AN80" s="343">
        <f>AN78</f>
        <v>40</v>
      </c>
      <c r="AO80" s="344"/>
      <c r="AP80" s="341">
        <f>AP78+AR78+AT78</f>
        <v>198</v>
      </c>
      <c r="AQ80" s="341"/>
      <c r="AR80" s="341"/>
      <c r="AS80" s="341"/>
      <c r="AT80" s="341"/>
      <c r="AU80" s="343"/>
      <c r="AV80" s="341">
        <f>AV78+AX78</f>
        <v>56</v>
      </c>
      <c r="AW80" s="341"/>
      <c r="AX80" s="341"/>
      <c r="AY80" s="341"/>
      <c r="AZ80" s="341">
        <f>AZ78+BB78</f>
        <v>240</v>
      </c>
      <c r="BA80" s="341"/>
      <c r="BB80" s="341"/>
      <c r="BC80" s="341"/>
      <c r="BD80" s="316"/>
      <c r="BE80" s="319"/>
      <c r="BF80" s="48"/>
      <c r="BG80" s="51"/>
      <c r="BH80" s="148"/>
      <c r="BI80" s="51"/>
      <c r="BJ80" s="48"/>
      <c r="BK80" s="51"/>
      <c r="BL80" s="148"/>
      <c r="BM80" s="199"/>
      <c r="BN80" s="48"/>
      <c r="BO80" s="51"/>
      <c r="BP80" s="48"/>
      <c r="BQ80" s="51"/>
      <c r="BR80" s="148"/>
      <c r="BS80" s="199"/>
      <c r="BT80" s="48"/>
      <c r="BU80" s="51"/>
      <c r="BV80" s="144"/>
      <c r="BW80" s="51"/>
      <c r="BX80" s="56"/>
      <c r="BY80" s="51"/>
      <c r="BZ80" s="48"/>
      <c r="CA80" s="51"/>
      <c r="CB80" s="48"/>
      <c r="CC80" s="51"/>
      <c r="CD80" s="104"/>
      <c r="CE80" s="298"/>
      <c r="CF80" s="332"/>
      <c r="CG80" s="298"/>
      <c r="CH80" s="332"/>
      <c r="CI80" s="332"/>
      <c r="CJ80" s="148"/>
      <c r="CK80" s="148"/>
      <c r="CL80" s="148"/>
      <c r="CM80" s="149"/>
      <c r="CN80" s="322"/>
      <c r="CO80" s="325"/>
      <c r="CP80" s="308"/>
      <c r="CQ80" s="305"/>
      <c r="CR80" s="308"/>
      <c r="CS80" s="305"/>
    </row>
    <row r="81" spans="1:97" s="23" customFormat="1" ht="16.149999999999999" customHeight="1" x14ac:dyDescent="0.2">
      <c r="A81" s="34"/>
      <c r="B81" s="23" t="s">
        <v>137</v>
      </c>
      <c r="C81" s="34"/>
      <c r="D81" s="242"/>
      <c r="E81" s="242"/>
      <c r="F81" s="242"/>
      <c r="G81" s="242"/>
      <c r="H81" s="242"/>
      <c r="I81" s="242"/>
      <c r="J81" s="242"/>
      <c r="K81" s="242"/>
      <c r="L81" s="242"/>
      <c r="M81" s="243"/>
      <c r="N81" s="242"/>
      <c r="O81" s="242"/>
      <c r="P81" s="242"/>
      <c r="Q81" s="242"/>
      <c r="R81" s="242"/>
      <c r="S81" s="242"/>
      <c r="T81" s="242"/>
      <c r="U81" s="242"/>
      <c r="V81" s="242"/>
      <c r="W81" s="243"/>
      <c r="X81" s="242"/>
      <c r="Y81" s="242"/>
      <c r="Z81" s="242"/>
      <c r="AA81" s="242"/>
      <c r="AB81" s="242"/>
      <c r="AC81" s="242"/>
      <c r="AD81" s="242"/>
      <c r="AE81" s="242"/>
      <c r="AF81" s="242"/>
      <c r="AG81" s="243"/>
      <c r="AH81" s="242"/>
      <c r="AI81" s="242"/>
      <c r="AJ81" s="242"/>
      <c r="AK81" s="242"/>
      <c r="AL81" s="242"/>
      <c r="AM81" s="255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5"/>
      <c r="BE81" s="37"/>
      <c r="BF81" s="34"/>
      <c r="BG81" s="35"/>
      <c r="BI81" s="35"/>
      <c r="BJ81" s="34"/>
      <c r="BK81" s="35"/>
      <c r="BM81" s="42"/>
      <c r="BN81" s="34"/>
      <c r="BO81" s="35"/>
      <c r="BP81" s="34"/>
      <c r="BQ81" s="35"/>
      <c r="BS81" s="42"/>
      <c r="BT81" s="34"/>
      <c r="BU81" s="35"/>
      <c r="BV81" s="227"/>
      <c r="BW81" s="35"/>
      <c r="BX81" s="34"/>
      <c r="BY81" s="35"/>
      <c r="BZ81" s="34"/>
      <c r="CA81" s="35"/>
      <c r="CB81" s="34"/>
      <c r="CC81" s="35"/>
      <c r="CD81" s="244"/>
      <c r="CE81" s="245"/>
      <c r="CF81" s="246"/>
      <c r="CG81" s="245"/>
      <c r="CH81" s="246"/>
      <c r="CI81" s="246"/>
      <c r="CM81" s="214"/>
      <c r="CN81" s="247"/>
      <c r="CO81" s="248"/>
      <c r="CP81" s="249"/>
      <c r="CQ81" s="250"/>
      <c r="CR81" s="249"/>
      <c r="CS81" s="250"/>
    </row>
    <row r="82" spans="1:97" s="23" customFormat="1" ht="16.149999999999999" customHeight="1" x14ac:dyDescent="0.2">
      <c r="A82" s="34"/>
      <c r="B82" s="23" t="s">
        <v>138</v>
      </c>
      <c r="C82" s="34"/>
      <c r="D82" s="242"/>
      <c r="E82" s="242"/>
      <c r="F82" s="242"/>
      <c r="G82" s="242"/>
      <c r="H82" s="242"/>
      <c r="I82" s="242"/>
      <c r="J82" s="242"/>
      <c r="K82" s="242"/>
      <c r="L82" s="242"/>
      <c r="M82" s="243"/>
      <c r="N82" s="242"/>
      <c r="O82" s="242"/>
      <c r="P82" s="242"/>
      <c r="Q82" s="242"/>
      <c r="R82" s="242"/>
      <c r="S82" s="242"/>
      <c r="T82" s="242"/>
      <c r="U82" s="242"/>
      <c r="V82" s="242"/>
      <c r="W82" s="243"/>
      <c r="X82" s="242"/>
      <c r="Y82" s="242"/>
      <c r="Z82" s="242"/>
      <c r="AA82" s="242"/>
      <c r="AB82" s="242"/>
      <c r="AC82" s="242"/>
      <c r="AD82" s="242"/>
      <c r="AE82" s="242"/>
      <c r="AF82" s="242"/>
      <c r="AG82" s="243"/>
      <c r="AH82" s="242"/>
      <c r="AI82" s="242"/>
      <c r="AJ82" s="242"/>
      <c r="AK82" s="242"/>
      <c r="AL82" s="242"/>
      <c r="AM82" s="255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5"/>
      <c r="BE82" s="37"/>
      <c r="BF82" s="34"/>
      <c r="BG82" s="35"/>
      <c r="BI82" s="35"/>
      <c r="BJ82" s="34"/>
      <c r="BK82" s="35"/>
      <c r="BM82" s="42"/>
      <c r="BN82" s="34"/>
      <c r="BO82" s="35"/>
      <c r="BP82" s="34"/>
      <c r="BQ82" s="35"/>
      <c r="BS82" s="42"/>
      <c r="BT82" s="34"/>
      <c r="BU82" s="35"/>
      <c r="BV82" s="227"/>
      <c r="BW82" s="35"/>
      <c r="BX82" s="34"/>
      <c r="BY82" s="35"/>
      <c r="BZ82" s="34"/>
      <c r="CA82" s="35"/>
      <c r="CB82" s="34"/>
      <c r="CC82" s="35"/>
      <c r="CD82" s="244"/>
      <c r="CE82" s="245"/>
      <c r="CF82" s="246"/>
      <c r="CG82" s="245"/>
      <c r="CH82" s="246"/>
      <c r="CI82" s="246"/>
      <c r="CM82" s="214"/>
      <c r="CN82" s="247"/>
      <c r="CO82" s="248"/>
      <c r="CP82" s="249"/>
      <c r="CQ82" s="250"/>
      <c r="CR82" s="249"/>
      <c r="CS82" s="250"/>
    </row>
    <row r="83" spans="1:97" s="23" customFormat="1" ht="16.149999999999999" customHeight="1" x14ac:dyDescent="0.2">
      <c r="A83" s="34"/>
      <c r="B83" s="23" t="s">
        <v>139</v>
      </c>
      <c r="C83" s="34"/>
      <c r="D83" s="242"/>
      <c r="E83" s="242"/>
      <c r="F83" s="242"/>
      <c r="G83" s="242"/>
      <c r="H83" s="242"/>
      <c r="I83" s="242"/>
      <c r="J83" s="242"/>
      <c r="K83" s="242"/>
      <c r="L83" s="242"/>
      <c r="M83" s="243"/>
      <c r="N83" s="242"/>
      <c r="O83" s="242"/>
      <c r="P83" s="242"/>
      <c r="Q83" s="242"/>
      <c r="R83" s="242"/>
      <c r="S83" s="242"/>
      <c r="T83" s="242"/>
      <c r="U83" s="242"/>
      <c r="V83" s="242"/>
      <c r="W83" s="243"/>
      <c r="X83" s="242"/>
      <c r="Y83" s="242"/>
      <c r="Z83" s="242"/>
      <c r="AA83" s="242"/>
      <c r="AB83" s="242"/>
      <c r="AC83" s="242"/>
      <c r="AD83" s="242"/>
      <c r="AE83" s="242"/>
      <c r="AF83" s="242"/>
      <c r="AG83" s="243"/>
      <c r="AH83" s="242"/>
      <c r="AI83" s="242"/>
      <c r="AJ83" s="242"/>
      <c r="AK83" s="242"/>
      <c r="AL83" s="242"/>
      <c r="AM83" s="255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5"/>
      <c r="BE83" s="37"/>
      <c r="BF83" s="34"/>
      <c r="BG83" s="35"/>
      <c r="BI83" s="35"/>
      <c r="BJ83" s="34"/>
      <c r="BK83" s="35"/>
      <c r="BM83" s="42"/>
      <c r="BN83" s="34"/>
      <c r="BO83" s="35"/>
      <c r="BP83" s="34"/>
      <c r="BQ83" s="35"/>
      <c r="BS83" s="42"/>
      <c r="BT83" s="34"/>
      <c r="BU83" s="35"/>
      <c r="BV83" s="227"/>
      <c r="BW83" s="35"/>
      <c r="BX83" s="34"/>
      <c r="BY83" s="35"/>
      <c r="BZ83" s="34"/>
      <c r="CA83" s="35"/>
      <c r="CB83" s="34"/>
      <c r="CC83" s="35"/>
      <c r="CD83" s="244"/>
      <c r="CE83" s="245"/>
      <c r="CF83" s="246"/>
      <c r="CG83" s="245"/>
      <c r="CH83" s="246"/>
      <c r="CI83" s="246"/>
      <c r="CM83" s="214"/>
      <c r="CN83" s="247"/>
      <c r="CO83" s="248"/>
      <c r="CP83" s="249"/>
      <c r="CQ83" s="250"/>
      <c r="CR83" s="249"/>
      <c r="CS83" s="250"/>
    </row>
    <row r="84" spans="1:97" s="23" customFormat="1" ht="16.149999999999999" customHeight="1" x14ac:dyDescent="0.2">
      <c r="A84" s="34"/>
      <c r="B84" s="23" t="s">
        <v>189</v>
      </c>
      <c r="C84" s="34"/>
      <c r="D84" s="242"/>
      <c r="E84" s="242"/>
      <c r="F84" s="242"/>
      <c r="G84" s="242"/>
      <c r="H84" s="242"/>
      <c r="I84" s="242"/>
      <c r="J84" s="242"/>
      <c r="K84" s="242"/>
      <c r="L84" s="242"/>
      <c r="M84" s="243"/>
      <c r="N84" s="242"/>
      <c r="O84" s="242"/>
      <c r="P84" s="242"/>
      <c r="Q84" s="242"/>
      <c r="R84" s="242"/>
      <c r="S84" s="242"/>
      <c r="T84" s="242"/>
      <c r="U84" s="242"/>
      <c r="V84" s="242"/>
      <c r="W84" s="243"/>
      <c r="X84" s="242"/>
      <c r="Y84" s="242"/>
      <c r="Z84" s="242"/>
      <c r="AA84" s="242"/>
      <c r="AB84" s="242"/>
      <c r="AC84" s="242"/>
      <c r="AD84" s="242"/>
      <c r="AE84" s="242"/>
      <c r="AF84" s="242"/>
      <c r="AG84" s="243"/>
      <c r="AH84" s="242"/>
      <c r="AI84" s="242"/>
      <c r="AJ84" s="242"/>
      <c r="AK84" s="242"/>
      <c r="AL84" s="242"/>
      <c r="AM84" s="255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5"/>
      <c r="BE84" s="37"/>
      <c r="BF84" s="34"/>
      <c r="BG84" s="35"/>
      <c r="BI84" s="35"/>
      <c r="BJ84" s="34"/>
      <c r="BK84" s="35"/>
      <c r="BM84" s="42"/>
      <c r="BN84" s="34"/>
      <c r="BO84" s="35"/>
      <c r="BP84" s="34"/>
      <c r="BQ84" s="35"/>
      <c r="BS84" s="42"/>
      <c r="BT84" s="34"/>
      <c r="BU84" s="35"/>
      <c r="BV84" s="227"/>
      <c r="BW84" s="35"/>
      <c r="BX84" s="34"/>
      <c r="BY84" s="35"/>
      <c r="BZ84" s="34"/>
      <c r="CA84" s="35"/>
      <c r="CB84" s="34"/>
      <c r="CC84" s="35"/>
      <c r="CD84" s="244"/>
      <c r="CE84" s="245"/>
      <c r="CF84" s="246"/>
      <c r="CG84" s="245"/>
      <c r="CH84" s="246"/>
      <c r="CI84" s="246"/>
      <c r="CM84" s="214"/>
      <c r="CN84" s="247"/>
      <c r="CO84" s="248"/>
      <c r="CP84" s="249"/>
      <c r="CQ84" s="250"/>
      <c r="CR84" s="249"/>
      <c r="CS84" s="250"/>
    </row>
    <row r="85" spans="1:97" s="23" customFormat="1" ht="16.149999999999999" customHeight="1" x14ac:dyDescent="0.2">
      <c r="A85" s="34"/>
      <c r="B85" s="23" t="s">
        <v>190</v>
      </c>
      <c r="C85" s="34"/>
      <c r="D85" s="242"/>
      <c r="E85" s="242"/>
      <c r="F85" s="242"/>
      <c r="G85" s="242"/>
      <c r="H85" s="242"/>
      <c r="I85" s="242"/>
      <c r="J85" s="242"/>
      <c r="K85" s="242"/>
      <c r="L85" s="242"/>
      <c r="M85" s="243"/>
      <c r="N85" s="242"/>
      <c r="O85" s="242"/>
      <c r="P85" s="242"/>
      <c r="Q85" s="242"/>
      <c r="R85" s="242"/>
      <c r="S85" s="242"/>
      <c r="T85" s="242"/>
      <c r="U85" s="242"/>
      <c r="V85" s="242"/>
      <c r="W85" s="243"/>
      <c r="X85" s="242"/>
      <c r="Y85" s="242"/>
      <c r="Z85" s="242"/>
      <c r="AA85" s="242"/>
      <c r="AB85" s="242"/>
      <c r="AC85" s="242"/>
      <c r="AD85" s="242"/>
      <c r="AE85" s="242"/>
      <c r="AF85" s="242"/>
      <c r="AG85" s="243"/>
      <c r="AH85" s="242"/>
      <c r="AI85" s="242"/>
      <c r="AJ85" s="242"/>
      <c r="AK85" s="242"/>
      <c r="AL85" s="242"/>
      <c r="AM85" s="255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5"/>
      <c r="BE85" s="37"/>
      <c r="BF85" s="34"/>
      <c r="BG85" s="35"/>
      <c r="BI85" s="35"/>
      <c r="BJ85" s="34"/>
      <c r="BK85" s="35"/>
      <c r="BM85" s="42"/>
      <c r="BN85" s="34"/>
      <c r="BO85" s="35"/>
      <c r="BP85" s="34"/>
      <c r="BQ85" s="35"/>
      <c r="BS85" s="42"/>
      <c r="BT85" s="34"/>
      <c r="BU85" s="35"/>
      <c r="BV85" s="227"/>
      <c r="BW85" s="35"/>
      <c r="BX85" s="34"/>
      <c r="BY85" s="35"/>
      <c r="BZ85" s="34"/>
      <c r="CA85" s="35"/>
      <c r="CB85" s="34"/>
      <c r="CC85" s="35"/>
      <c r="CD85" s="244"/>
      <c r="CE85" s="245"/>
      <c r="CF85" s="246"/>
      <c r="CG85" s="245"/>
      <c r="CH85" s="246"/>
      <c r="CI85" s="246"/>
      <c r="CM85" s="214"/>
      <c r="CN85" s="247"/>
      <c r="CO85" s="248"/>
      <c r="CP85" s="249"/>
      <c r="CQ85" s="250"/>
      <c r="CR85" s="249"/>
      <c r="CS85" s="250"/>
    </row>
    <row r="86" spans="1:97" s="30" customFormat="1" ht="20.100000000000001" customHeight="1" thickBot="1" x14ac:dyDescent="0.25">
      <c r="A86" s="105"/>
      <c r="C86" s="105"/>
      <c r="AH86" s="23"/>
      <c r="AN86" s="23"/>
      <c r="AO86" s="42"/>
      <c r="AQ86" s="42"/>
      <c r="AR86" s="120" t="s">
        <v>148</v>
      </c>
      <c r="AS86" s="121"/>
      <c r="AT86" s="122"/>
      <c r="AU86" s="121"/>
      <c r="AV86" s="123"/>
      <c r="AW86" s="41"/>
      <c r="AY86" s="42"/>
      <c r="AZ86" s="23"/>
      <c r="BA86" s="42"/>
      <c r="BC86" s="42"/>
      <c r="BD86" s="31"/>
      <c r="BE86" s="29"/>
      <c r="BG86" s="31"/>
      <c r="BI86" s="31"/>
      <c r="BJ86" s="32"/>
      <c r="BK86" s="33"/>
      <c r="BM86" s="31"/>
      <c r="BN86" s="34"/>
      <c r="BO86" s="35"/>
      <c r="BP86" s="34"/>
      <c r="BQ86" s="35"/>
      <c r="BS86" s="31"/>
      <c r="BT86" s="34"/>
      <c r="BU86" s="35"/>
      <c r="BV86" s="36"/>
      <c r="BW86" s="33"/>
      <c r="BX86" s="32"/>
      <c r="BY86" s="33"/>
      <c r="BZ86" s="32"/>
      <c r="CA86" s="33"/>
      <c r="CB86" s="34"/>
      <c r="CC86" s="33"/>
      <c r="CD86" s="34"/>
      <c r="CE86" s="35"/>
      <c r="CF86" s="37"/>
      <c r="CG86" s="35"/>
      <c r="CH86" s="37"/>
      <c r="CI86" s="29"/>
      <c r="CM86" s="257"/>
      <c r="CN86" s="38"/>
      <c r="CO86" s="39"/>
      <c r="CR86" s="33"/>
      <c r="CS86" s="33"/>
    </row>
    <row r="87" spans="1:97" s="30" customFormat="1" ht="20.100000000000001" customHeight="1" x14ac:dyDescent="0.2">
      <c r="A87" s="105"/>
      <c r="C87" s="105"/>
      <c r="AH87" s="23"/>
      <c r="AN87" s="30" t="s">
        <v>191</v>
      </c>
      <c r="AO87" s="30" t="s">
        <v>192</v>
      </c>
      <c r="AQ87" s="42"/>
      <c r="AS87" s="31"/>
      <c r="AU87" s="31"/>
      <c r="AW87" s="41"/>
      <c r="AY87" s="42"/>
      <c r="AZ87" s="23"/>
      <c r="BA87" s="42"/>
      <c r="BC87" s="42"/>
      <c r="BD87" s="31"/>
      <c r="BE87" s="29"/>
      <c r="BG87" s="31"/>
      <c r="BI87" s="31"/>
      <c r="BJ87" s="32"/>
      <c r="BK87" s="33"/>
      <c r="BM87" s="31"/>
      <c r="BN87" s="34"/>
      <c r="BO87" s="35"/>
      <c r="BP87" s="34"/>
      <c r="BQ87" s="35"/>
      <c r="BS87" s="31"/>
      <c r="BT87" s="34"/>
      <c r="BU87" s="35"/>
      <c r="BV87" s="36"/>
      <c r="BW87" s="33"/>
      <c r="BX87" s="32"/>
      <c r="BY87" s="33"/>
      <c r="BZ87" s="32"/>
      <c r="CA87" s="33"/>
      <c r="CB87" s="34"/>
      <c r="CC87" s="33"/>
      <c r="CD87" s="34"/>
      <c r="CE87" s="35"/>
      <c r="CF87" s="37"/>
      <c r="CG87" s="35"/>
      <c r="CH87" s="37"/>
      <c r="CI87" s="29"/>
      <c r="CM87" s="257"/>
      <c r="CN87" s="38"/>
      <c r="CO87" s="39"/>
      <c r="CR87" s="33"/>
      <c r="CS87" s="33"/>
    </row>
    <row r="88" spans="1:97" s="30" customFormat="1" ht="20.100000000000001" customHeight="1" x14ac:dyDescent="0.2">
      <c r="A88" s="105"/>
      <c r="C88" s="105"/>
      <c r="AH88" s="23"/>
      <c r="AO88" s="30" t="s">
        <v>193</v>
      </c>
      <c r="AP88" s="30" t="s">
        <v>194</v>
      </c>
      <c r="AQ88" s="48" t="s">
        <v>34</v>
      </c>
      <c r="AR88" s="51" t="s">
        <v>64</v>
      </c>
      <c r="AU88" s="31"/>
      <c r="AW88" s="41"/>
      <c r="AY88" s="42"/>
      <c r="AZ88" s="23"/>
      <c r="BA88" s="42"/>
      <c r="BC88" s="42"/>
      <c r="BD88" s="31"/>
      <c r="BE88" s="29"/>
      <c r="BG88" s="31"/>
      <c r="BI88" s="31"/>
      <c r="BJ88" s="32"/>
      <c r="BK88" s="33"/>
      <c r="BM88" s="31"/>
      <c r="BN88" s="34"/>
      <c r="BO88" s="35"/>
      <c r="BP88" s="34"/>
      <c r="BQ88" s="35"/>
      <c r="BS88" s="31"/>
      <c r="BT88" s="34"/>
      <c r="BU88" s="35"/>
      <c r="BV88" s="36"/>
      <c r="BW88" s="33"/>
      <c r="BX88" s="32"/>
      <c r="BY88" s="33"/>
      <c r="BZ88" s="32"/>
      <c r="CA88" s="33"/>
      <c r="CB88" s="34"/>
      <c r="CC88" s="33"/>
      <c r="CD88" s="34"/>
      <c r="CE88" s="35"/>
      <c r="CF88" s="37"/>
      <c r="CG88" s="35"/>
      <c r="CH88" s="37"/>
      <c r="CI88" s="29"/>
      <c r="CM88" s="257"/>
      <c r="CN88" s="38"/>
      <c r="CO88" s="39"/>
      <c r="CR88" s="33"/>
      <c r="CS88" s="33"/>
    </row>
  </sheetData>
  <mergeCells count="120">
    <mergeCell ref="CH79:CH80"/>
    <mergeCell ref="AN80:AO80"/>
    <mergeCell ref="AP80:AU80"/>
    <mergeCell ref="AV80:AY80"/>
    <mergeCell ref="AZ80:BC80"/>
    <mergeCell ref="AV79:AY79"/>
    <mergeCell ref="AZ79:BC79"/>
    <mergeCell ref="CE79:CE80"/>
    <mergeCell ref="CF79:CF80"/>
    <mergeCell ref="CG79:CG80"/>
    <mergeCell ref="CO78:CO80"/>
    <mergeCell ref="CP78:CP80"/>
    <mergeCell ref="CQ78:CQ80"/>
    <mergeCell ref="CR78:CR80"/>
    <mergeCell ref="CS78:CS80"/>
    <mergeCell ref="D79:G79"/>
    <mergeCell ref="I79:L79"/>
    <mergeCell ref="N79:Q79"/>
    <mergeCell ref="S79:V79"/>
    <mergeCell ref="X79:AA79"/>
    <mergeCell ref="AB78:AB79"/>
    <mergeCell ref="AG78:AG79"/>
    <mergeCell ref="AM78:AM80"/>
    <mergeCell ref="BD78:BD80"/>
    <mergeCell ref="BE78:BE80"/>
    <mergeCell ref="CN78:CN80"/>
    <mergeCell ref="AC79:AF79"/>
    <mergeCell ref="AH79:AL80"/>
    <mergeCell ref="AN79:AO79"/>
    <mergeCell ref="AP79:AU79"/>
    <mergeCell ref="CI79:CI80"/>
    <mergeCell ref="D80:L80"/>
    <mergeCell ref="N80:V80"/>
    <mergeCell ref="X80:AF80"/>
    <mergeCell ref="A22:AG22"/>
    <mergeCell ref="A30:AG30"/>
    <mergeCell ref="A45:AG45"/>
    <mergeCell ref="A60:AG60"/>
    <mergeCell ref="A71:AG71"/>
    <mergeCell ref="A78:C80"/>
    <mergeCell ref="H78:H79"/>
    <mergeCell ref="M78:M79"/>
    <mergeCell ref="R78:R79"/>
    <mergeCell ref="W78:W79"/>
    <mergeCell ref="AG13:AG14"/>
    <mergeCell ref="AV13:AY13"/>
    <mergeCell ref="CP13:CQ13"/>
    <mergeCell ref="CR13:CS13"/>
    <mergeCell ref="A15:AG15"/>
    <mergeCell ref="A18:AG18"/>
    <mergeCell ref="R13:R14"/>
    <mergeCell ref="S13:V13"/>
    <mergeCell ref="W13:W14"/>
    <mergeCell ref="X13:AA13"/>
    <mergeCell ref="AB13:AB14"/>
    <mergeCell ref="AC13:AF13"/>
    <mergeCell ref="CF12:CF13"/>
    <mergeCell ref="CG12:CG13"/>
    <mergeCell ref="CH12:CH13"/>
    <mergeCell ref="CI12:CI13"/>
    <mergeCell ref="CJ12:CL13"/>
    <mergeCell ref="D13:G13"/>
    <mergeCell ref="H13:H14"/>
    <mergeCell ref="I13:L13"/>
    <mergeCell ref="M13:M14"/>
    <mergeCell ref="N13:Q13"/>
    <mergeCell ref="BR12:BS12"/>
    <mergeCell ref="BT12:BU12"/>
    <mergeCell ref="AH12:AH14"/>
    <mergeCell ref="AI12:AL13"/>
    <mergeCell ref="AM12:AM14"/>
    <mergeCell ref="AP12:AQ12"/>
    <mergeCell ref="AR12:AS12"/>
    <mergeCell ref="AT12:AU12"/>
    <mergeCell ref="CD10:CD12"/>
    <mergeCell ref="CE10:CI10"/>
    <mergeCell ref="CM10:CO13"/>
    <mergeCell ref="BV12:BW12"/>
    <mergeCell ref="BX12:BY12"/>
    <mergeCell ref="BZ12:CA12"/>
    <mergeCell ref="CE12:CE13"/>
    <mergeCell ref="AV12:AW12"/>
    <mergeCell ref="AX12:AY12"/>
    <mergeCell ref="AZ12:BA12"/>
    <mergeCell ref="BB12:BC12"/>
    <mergeCell ref="BF12:BG12"/>
    <mergeCell ref="BH12:BI12"/>
    <mergeCell ref="AN9:BE9"/>
    <mergeCell ref="BF9:CC9"/>
    <mergeCell ref="A10:AM10"/>
    <mergeCell ref="AN10:AO12"/>
    <mergeCell ref="AP10:AU10"/>
    <mergeCell ref="AV10:AY10"/>
    <mergeCell ref="AZ10:BC10"/>
    <mergeCell ref="CP10:CS12"/>
    <mergeCell ref="A12:A14"/>
    <mergeCell ref="B12:B14"/>
    <mergeCell ref="C12:C14"/>
    <mergeCell ref="D12:M12"/>
    <mergeCell ref="N12:W12"/>
    <mergeCell ref="X12:AG12"/>
    <mergeCell ref="BD10:BE13"/>
    <mergeCell ref="BF10:BG10"/>
    <mergeCell ref="BH10:BM10"/>
    <mergeCell ref="BN10:BS10"/>
    <mergeCell ref="BT10:CA10"/>
    <mergeCell ref="CB10:CC12"/>
    <mergeCell ref="BJ12:BK12"/>
    <mergeCell ref="BL12:BM12"/>
    <mergeCell ref="BN12:BO12"/>
    <mergeCell ref="BP12:BQ12"/>
    <mergeCell ref="A1:AM1"/>
    <mergeCell ref="A2:AM2"/>
    <mergeCell ref="A3:AM3"/>
    <mergeCell ref="A4:AM4"/>
    <mergeCell ref="A5:AM5"/>
    <mergeCell ref="A6:AM6"/>
    <mergeCell ref="A7:AM7"/>
    <mergeCell ref="A8:AM8"/>
    <mergeCell ref="A9:AM9"/>
  </mergeCells>
  <pageMargins left="0.7" right="0.7" top="0.75" bottom="0.75" header="0.3" footer="0.3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K101"/>
  <sheetViews>
    <sheetView view="pageBreakPreview" zoomScaleNormal="100" zoomScaleSheetLayoutView="100" workbookViewId="0">
      <selection activeCell="AF68" sqref="AF68"/>
    </sheetView>
  </sheetViews>
  <sheetFormatPr defaultColWidth="9.140625" defaultRowHeight="12.75" x14ac:dyDescent="0.2"/>
  <cols>
    <col min="1" max="1" width="4.140625" style="5" customWidth="1"/>
    <col min="2" max="2" width="38.140625" style="1" customWidth="1"/>
    <col min="3" max="3" width="6" style="5" customWidth="1"/>
    <col min="4" max="33" width="3.28515625" style="1" customWidth="1"/>
    <col min="34" max="34" width="4.85546875" style="9" customWidth="1"/>
    <col min="35" max="39" width="3.7109375" style="1" customWidth="1"/>
    <col min="40" max="40" width="10.28515625" style="9" hidden="1" customWidth="1"/>
    <col min="41" max="41" width="9.28515625" style="12" hidden="1" customWidth="1"/>
    <col min="42" max="42" width="9.140625" style="1" hidden="1" customWidth="1"/>
    <col min="43" max="43" width="9.140625" style="12" hidden="1" customWidth="1"/>
    <col min="44" max="44" width="9.140625" style="1" hidden="1" customWidth="1"/>
    <col min="45" max="45" width="9.140625" style="2" hidden="1" customWidth="1"/>
    <col min="46" max="46" width="9.140625" style="1" hidden="1" customWidth="1"/>
    <col min="47" max="47" width="9.140625" style="2" hidden="1" customWidth="1"/>
    <col min="48" max="48" width="9.140625" style="1" hidden="1" customWidth="1"/>
    <col min="49" max="49" width="9.140625" style="18" hidden="1" customWidth="1"/>
    <col min="50" max="50" width="9.140625" style="1" hidden="1" customWidth="1"/>
    <col min="51" max="51" width="9.140625" style="12" hidden="1" customWidth="1"/>
    <col min="52" max="52" width="9.140625" style="9" hidden="1" customWidth="1"/>
    <col min="53" max="53" width="9.140625" style="12" hidden="1" customWidth="1"/>
    <col min="54" max="54" width="9.140625" style="1" hidden="1" customWidth="1"/>
    <col min="55" max="55" width="9.140625" style="12" hidden="1" customWidth="1"/>
    <col min="56" max="56" width="9.140625" style="2" hidden="1" customWidth="1"/>
    <col min="57" max="57" width="9.140625" style="16" hidden="1" customWidth="1"/>
    <col min="58" max="58" width="9.140625" style="1" hidden="1" customWidth="1"/>
    <col min="59" max="59" width="9.140625" style="2" hidden="1" customWidth="1"/>
    <col min="60" max="60" width="9.140625" style="1" hidden="1" customWidth="1"/>
    <col min="61" max="61" width="9.140625" style="2" hidden="1" customWidth="1"/>
    <col min="62" max="62" width="9.140625" style="3" hidden="1" customWidth="1"/>
    <col min="63" max="63" width="9.140625" style="4" hidden="1" customWidth="1"/>
    <col min="64" max="64" width="9.140625" style="1" hidden="1" customWidth="1"/>
    <col min="65" max="65" width="6.7109375" style="2" hidden="1" customWidth="1"/>
    <col min="66" max="66" width="9.140625" style="10" hidden="1" customWidth="1"/>
    <col min="67" max="67" width="9.140625" style="11" hidden="1" customWidth="1"/>
    <col min="68" max="68" width="9.140625" style="10" hidden="1" customWidth="1"/>
    <col min="69" max="69" width="9.140625" style="11" hidden="1" customWidth="1"/>
    <col min="70" max="70" width="9.140625" style="20" hidden="1" customWidth="1"/>
    <col min="71" max="71" width="9.140625" style="21" hidden="1" customWidth="1"/>
    <col min="72" max="72" width="9.140625" style="10" hidden="1" customWidth="1"/>
    <col min="73" max="73" width="9.140625" style="11" hidden="1" customWidth="1"/>
    <col min="74" max="74" width="9.140625" style="19" hidden="1" customWidth="1"/>
    <col min="75" max="75" width="9.140625" style="4" hidden="1" customWidth="1"/>
    <col min="76" max="76" width="9.140625" style="3" hidden="1" customWidth="1"/>
    <col min="77" max="77" width="9.140625" style="4" hidden="1" customWidth="1"/>
    <col min="78" max="78" width="9.140625" style="3" hidden="1" customWidth="1"/>
    <col min="79" max="79" width="9.140625" style="4" hidden="1" customWidth="1"/>
    <col min="80" max="80" width="9.140625" style="10" hidden="1" customWidth="1"/>
    <col min="81" max="81" width="9.140625" style="4" hidden="1" customWidth="1"/>
    <col min="82" max="82" width="9.140625" style="10" hidden="1" customWidth="1"/>
    <col min="83" max="83" width="9.140625" style="11" hidden="1" customWidth="1"/>
    <col min="84" max="84" width="9.140625" style="17" hidden="1" customWidth="1"/>
    <col min="85" max="85" width="9.140625" style="11" hidden="1" customWidth="1"/>
    <col min="86" max="86" width="9.140625" style="17" hidden="1" customWidth="1"/>
    <col min="87" max="87" width="9.140625" style="16" hidden="1" customWidth="1"/>
    <col min="88" max="90" width="9.140625" style="1" hidden="1" customWidth="1"/>
    <col min="91" max="91" width="9.140625" style="20" hidden="1" customWidth="1"/>
    <col min="92" max="92" width="9.140625" style="4" hidden="1" customWidth="1"/>
    <col min="93" max="93" width="9.140625" style="22" hidden="1" customWidth="1"/>
    <col min="94" max="94" width="9.140625" style="1" hidden="1" customWidth="1"/>
    <col min="95" max="95" width="9.42578125" style="1" hidden="1" customWidth="1"/>
    <col min="96" max="96" width="9.140625" style="4" hidden="1" customWidth="1"/>
    <col min="97" max="97" width="9.42578125" style="4" hidden="1" customWidth="1"/>
    <col min="98" max="98" width="9.140625" style="1" hidden="1" customWidth="1"/>
    <col min="99" max="99" width="9.140625" style="1" customWidth="1"/>
    <col min="100" max="16384" width="9.140625" style="1"/>
  </cols>
  <sheetData>
    <row r="1" spans="1:97" x14ac:dyDescent="0.2">
      <c r="A1" s="422" t="s">
        <v>0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  <c r="AF1" s="422"/>
      <c r="AG1" s="422"/>
      <c r="AH1" s="422"/>
      <c r="AI1" s="422"/>
      <c r="AJ1" s="422"/>
      <c r="AK1" s="422"/>
      <c r="AL1" s="422"/>
      <c r="AM1" s="422"/>
    </row>
    <row r="2" spans="1:97" x14ac:dyDescent="0.2">
      <c r="A2" s="422" t="s">
        <v>1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  <c r="AA2" s="422"/>
      <c r="AB2" s="422"/>
      <c r="AC2" s="422"/>
      <c r="AD2" s="422"/>
      <c r="AE2" s="422"/>
      <c r="AF2" s="422"/>
      <c r="AG2" s="422"/>
      <c r="AH2" s="422"/>
      <c r="AI2" s="422"/>
      <c r="AJ2" s="422"/>
      <c r="AK2" s="422"/>
      <c r="AL2" s="422"/>
      <c r="AM2" s="422"/>
    </row>
    <row r="3" spans="1:97" x14ac:dyDescent="0.2">
      <c r="A3" s="422" t="s">
        <v>2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  <c r="AA3" s="422"/>
      <c r="AB3" s="422"/>
      <c r="AC3" s="422"/>
      <c r="AD3" s="422"/>
      <c r="AE3" s="422"/>
      <c r="AF3" s="422"/>
      <c r="AG3" s="422"/>
      <c r="AH3" s="422"/>
      <c r="AI3" s="422"/>
      <c r="AJ3" s="422"/>
      <c r="AK3" s="422"/>
      <c r="AL3" s="422"/>
      <c r="AM3" s="422"/>
    </row>
    <row r="4" spans="1:97" x14ac:dyDescent="0.2">
      <c r="A4" s="422" t="s">
        <v>3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22"/>
      <c r="U4" s="422"/>
      <c r="V4" s="422"/>
      <c r="W4" s="422"/>
      <c r="X4" s="422"/>
      <c r="Y4" s="422"/>
      <c r="Z4" s="422"/>
      <c r="AA4" s="422"/>
      <c r="AB4" s="422"/>
      <c r="AC4" s="422"/>
      <c r="AD4" s="422"/>
      <c r="AE4" s="422"/>
      <c r="AF4" s="422"/>
      <c r="AG4" s="422"/>
      <c r="AH4" s="422"/>
      <c r="AI4" s="422"/>
      <c r="AJ4" s="422"/>
      <c r="AK4" s="422"/>
      <c r="AL4" s="422"/>
      <c r="AM4" s="422"/>
    </row>
    <row r="5" spans="1:97" ht="12.75" customHeight="1" x14ac:dyDescent="0.2">
      <c r="A5" s="423" t="s">
        <v>4</v>
      </c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423"/>
      <c r="P5" s="423"/>
      <c r="Q5" s="423"/>
      <c r="R5" s="423"/>
      <c r="S5" s="423"/>
      <c r="T5" s="423"/>
      <c r="U5" s="423"/>
      <c r="V5" s="423"/>
      <c r="W5" s="423"/>
      <c r="X5" s="423"/>
      <c r="Y5" s="423"/>
      <c r="Z5" s="423"/>
      <c r="AA5" s="423"/>
      <c r="AB5" s="423"/>
      <c r="AC5" s="423"/>
      <c r="AD5" s="423"/>
      <c r="AE5" s="423"/>
      <c r="AF5" s="423"/>
      <c r="AG5" s="423"/>
      <c r="AH5" s="423"/>
      <c r="AI5" s="423"/>
      <c r="AJ5" s="423"/>
      <c r="AK5" s="423"/>
      <c r="AL5" s="423"/>
      <c r="AM5" s="423"/>
    </row>
    <row r="6" spans="1:97" s="30" customFormat="1" ht="15" customHeight="1" x14ac:dyDescent="0.2">
      <c r="A6" s="424" t="s">
        <v>5</v>
      </c>
      <c r="B6" s="424"/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24"/>
      <c r="V6" s="424"/>
      <c r="W6" s="424"/>
      <c r="X6" s="424"/>
      <c r="Y6" s="424"/>
      <c r="Z6" s="424"/>
      <c r="AA6" s="424"/>
      <c r="AB6" s="424"/>
      <c r="AC6" s="424"/>
      <c r="AD6" s="424"/>
      <c r="AE6" s="424"/>
      <c r="AF6" s="424"/>
      <c r="AG6" s="424"/>
      <c r="AH6" s="424"/>
      <c r="AI6" s="424"/>
      <c r="AJ6" s="424"/>
      <c r="AK6" s="424"/>
      <c r="AL6" s="424"/>
      <c r="AM6" s="424"/>
      <c r="AN6" s="23"/>
      <c r="AO6" s="24"/>
      <c r="AP6" s="25"/>
      <c r="AQ6" s="24"/>
      <c r="AR6" s="25"/>
      <c r="AS6" s="26"/>
      <c r="AT6" s="25"/>
      <c r="AU6" s="26"/>
      <c r="AV6" s="25"/>
      <c r="AW6" s="27"/>
      <c r="AX6" s="25"/>
      <c r="AY6" s="24"/>
      <c r="AZ6" s="28"/>
      <c r="BA6" s="24"/>
      <c r="BB6" s="25"/>
      <c r="BC6" s="24"/>
      <c r="BD6" s="26"/>
      <c r="BE6" s="29"/>
      <c r="BG6" s="31"/>
      <c r="BI6" s="31"/>
      <c r="BJ6" s="32"/>
      <c r="BK6" s="33"/>
      <c r="BM6" s="31"/>
      <c r="BN6" s="34"/>
      <c r="BO6" s="35"/>
      <c r="BP6" s="34"/>
      <c r="BQ6" s="35"/>
      <c r="BR6" s="201"/>
      <c r="BS6" s="38"/>
      <c r="BT6" s="34"/>
      <c r="BU6" s="35"/>
      <c r="BV6" s="36"/>
      <c r="BW6" s="33"/>
      <c r="BX6" s="32"/>
      <c r="BY6" s="33"/>
      <c r="BZ6" s="32"/>
      <c r="CA6" s="33"/>
      <c r="CB6" s="34"/>
      <c r="CC6" s="33"/>
      <c r="CD6" s="34"/>
      <c r="CE6" s="35"/>
      <c r="CF6" s="37"/>
      <c r="CG6" s="35"/>
      <c r="CH6" s="37"/>
      <c r="CI6" s="29"/>
      <c r="CM6" s="201"/>
      <c r="CN6" s="33"/>
      <c r="CO6" s="39"/>
      <c r="CR6" s="33"/>
      <c r="CS6" s="33"/>
    </row>
    <row r="7" spans="1:97" s="30" customFormat="1" ht="15" customHeight="1" x14ac:dyDescent="0.2">
      <c r="A7" s="425" t="s">
        <v>6</v>
      </c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5"/>
      <c r="X7" s="425"/>
      <c r="Y7" s="425"/>
      <c r="Z7" s="425"/>
      <c r="AA7" s="425"/>
      <c r="AB7" s="425"/>
      <c r="AC7" s="425"/>
      <c r="AD7" s="425"/>
      <c r="AE7" s="425"/>
      <c r="AF7" s="425"/>
      <c r="AG7" s="425"/>
      <c r="AH7" s="425"/>
      <c r="AI7" s="425"/>
      <c r="AJ7" s="425"/>
      <c r="AK7" s="425"/>
      <c r="AL7" s="425"/>
      <c r="AM7" s="425"/>
      <c r="AN7" s="28"/>
      <c r="AO7" s="24"/>
      <c r="AP7" s="25"/>
      <c r="AQ7" s="24"/>
      <c r="AR7" s="25"/>
      <c r="AS7" s="26"/>
      <c r="AT7" s="25"/>
      <c r="AU7" s="26"/>
      <c r="AV7" s="25"/>
      <c r="AW7" s="27"/>
      <c r="AX7" s="25"/>
      <c r="AY7" s="24"/>
      <c r="AZ7" s="28"/>
      <c r="BA7" s="24"/>
      <c r="BB7" s="25"/>
      <c r="BC7" s="24"/>
      <c r="BD7" s="26"/>
      <c r="BE7" s="29"/>
      <c r="BG7" s="31"/>
      <c r="BI7" s="31"/>
      <c r="BJ7" s="32"/>
      <c r="BK7" s="33"/>
      <c r="BM7" s="31"/>
      <c r="BN7" s="34"/>
      <c r="BO7" s="35"/>
      <c r="BP7" s="34"/>
      <c r="BQ7" s="35"/>
      <c r="BR7" s="201">
        <f>BF14+BH14+BJ14+BL14+BN14+BP14+BR14+BT14+BV14+BX14+BZ14+CB14</f>
        <v>800</v>
      </c>
      <c r="BS7" s="38"/>
      <c r="BT7" s="34"/>
      <c r="BU7" s="35"/>
      <c r="BV7" s="36"/>
      <c r="BW7" s="33"/>
      <c r="BX7" s="32"/>
      <c r="BY7" s="33"/>
      <c r="BZ7" s="32"/>
      <c r="CA7" s="33"/>
      <c r="CB7" s="34"/>
      <c r="CC7" s="33"/>
      <c r="CD7" s="34"/>
      <c r="CE7" s="35"/>
      <c r="CF7" s="37"/>
      <c r="CG7" s="35"/>
      <c r="CH7" s="37"/>
      <c r="CI7" s="29"/>
      <c r="CM7" s="201"/>
      <c r="CN7" s="33"/>
      <c r="CO7" s="39"/>
      <c r="CR7" s="33"/>
      <c r="CS7" s="33"/>
    </row>
    <row r="8" spans="1:97" s="30" customFormat="1" ht="15" customHeight="1" x14ac:dyDescent="0.2">
      <c r="A8" s="390" t="s">
        <v>7</v>
      </c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390"/>
      <c r="U8" s="390"/>
      <c r="V8" s="390"/>
      <c r="W8" s="390"/>
      <c r="X8" s="390"/>
      <c r="Y8" s="390"/>
      <c r="Z8" s="390"/>
      <c r="AA8" s="390"/>
      <c r="AB8" s="390"/>
      <c r="AC8" s="390"/>
      <c r="AD8" s="390"/>
      <c r="AE8" s="390"/>
      <c r="AF8" s="390"/>
      <c r="AG8" s="390"/>
      <c r="AH8" s="390"/>
      <c r="AI8" s="390"/>
      <c r="AJ8" s="390"/>
      <c r="AK8" s="390"/>
      <c r="AL8" s="390"/>
      <c r="AM8" s="390"/>
      <c r="AN8" s="23"/>
      <c r="AO8" s="40"/>
      <c r="AQ8" s="24"/>
      <c r="AR8" s="25"/>
      <c r="AS8" s="26"/>
      <c r="AT8" s="25"/>
      <c r="AU8" s="26"/>
      <c r="AW8" s="41"/>
      <c r="AY8" s="42"/>
      <c r="AZ8" s="23"/>
      <c r="BA8" s="42"/>
      <c r="BC8" s="42"/>
      <c r="BD8" s="31"/>
      <c r="BE8" s="29"/>
      <c r="BG8" s="31"/>
      <c r="BI8" s="31"/>
      <c r="BJ8" s="32"/>
      <c r="BK8" s="33"/>
      <c r="BM8" s="31"/>
      <c r="BN8" s="34"/>
      <c r="BO8" s="35"/>
      <c r="BP8" s="34"/>
      <c r="BQ8" s="35"/>
      <c r="BR8" s="201"/>
      <c r="BS8" s="38"/>
      <c r="BT8" s="34"/>
      <c r="BU8" s="35"/>
      <c r="BV8" s="36"/>
      <c r="BW8" s="33"/>
      <c r="BX8" s="32"/>
      <c r="BY8" s="33"/>
      <c r="BZ8" s="32"/>
      <c r="CA8" s="33"/>
      <c r="CB8" s="34"/>
      <c r="CC8" s="33"/>
      <c r="CD8" s="34"/>
      <c r="CE8" s="35"/>
      <c r="CF8" s="37"/>
      <c r="CG8" s="35"/>
      <c r="CH8" s="37"/>
      <c r="CI8" s="29"/>
      <c r="CM8" s="201"/>
      <c r="CN8" s="33"/>
      <c r="CO8" s="39"/>
      <c r="CR8" s="33"/>
      <c r="CS8" s="33"/>
    </row>
    <row r="9" spans="1:97" s="30" customFormat="1" ht="15" customHeight="1" x14ac:dyDescent="0.2">
      <c r="A9" s="390" t="s">
        <v>195</v>
      </c>
      <c r="B9" s="390"/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390"/>
      <c r="N9" s="390"/>
      <c r="O9" s="390"/>
      <c r="P9" s="390"/>
      <c r="Q9" s="390"/>
      <c r="R9" s="390"/>
      <c r="S9" s="390"/>
      <c r="T9" s="390"/>
      <c r="U9" s="390"/>
      <c r="V9" s="390"/>
      <c r="W9" s="390"/>
      <c r="X9" s="390"/>
      <c r="Y9" s="390"/>
      <c r="Z9" s="390"/>
      <c r="AA9" s="390"/>
      <c r="AB9" s="390"/>
      <c r="AC9" s="390"/>
      <c r="AD9" s="390"/>
      <c r="AE9" s="390"/>
      <c r="AF9" s="390"/>
      <c r="AG9" s="390"/>
      <c r="AH9" s="390"/>
      <c r="AI9" s="390"/>
      <c r="AJ9" s="390"/>
      <c r="AK9" s="390"/>
      <c r="AL9" s="390"/>
      <c r="AM9" s="390"/>
      <c r="AN9" s="386" t="s">
        <v>9</v>
      </c>
      <c r="AO9" s="386"/>
      <c r="AP9" s="386"/>
      <c r="AQ9" s="386"/>
      <c r="AR9" s="386"/>
      <c r="AS9" s="386"/>
      <c r="AT9" s="386"/>
      <c r="AU9" s="386"/>
      <c r="AV9" s="386"/>
      <c r="AW9" s="386"/>
      <c r="AX9" s="386"/>
      <c r="AY9" s="386"/>
      <c r="AZ9" s="386"/>
      <c r="BA9" s="386"/>
      <c r="BB9" s="386"/>
      <c r="BC9" s="386"/>
      <c r="BD9" s="386"/>
      <c r="BE9" s="386"/>
      <c r="BF9" s="387" t="s">
        <v>196</v>
      </c>
      <c r="BG9" s="388"/>
      <c r="BH9" s="388"/>
      <c r="BI9" s="388"/>
      <c r="BJ9" s="388"/>
      <c r="BK9" s="388"/>
      <c r="BL9" s="388"/>
      <c r="BM9" s="388"/>
      <c r="BN9" s="388"/>
      <c r="BO9" s="388"/>
      <c r="BP9" s="388"/>
      <c r="BQ9" s="388"/>
      <c r="BR9" s="388"/>
      <c r="BS9" s="388"/>
      <c r="BT9" s="388"/>
      <c r="BU9" s="388"/>
      <c r="BV9" s="388"/>
      <c r="BW9" s="388"/>
      <c r="BX9" s="388"/>
      <c r="BY9" s="388"/>
      <c r="BZ9" s="388"/>
      <c r="CA9" s="388"/>
      <c r="CB9" s="388"/>
      <c r="CC9" s="389"/>
      <c r="CD9" s="34"/>
      <c r="CE9" s="35"/>
      <c r="CF9" s="37"/>
      <c r="CG9" s="35"/>
      <c r="CH9" s="37"/>
      <c r="CI9" s="29"/>
      <c r="CK9" s="43"/>
      <c r="CM9" s="201"/>
      <c r="CN9" s="33"/>
      <c r="CO9" s="39"/>
      <c r="CR9" s="33"/>
      <c r="CS9" s="33"/>
    </row>
    <row r="10" spans="1:97" s="30" customFormat="1" ht="15" customHeight="1" x14ac:dyDescent="0.2">
      <c r="A10" s="390" t="s">
        <v>11</v>
      </c>
      <c r="B10" s="390"/>
      <c r="C10" s="390"/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0"/>
      <c r="Y10" s="390"/>
      <c r="Z10" s="390"/>
      <c r="AA10" s="390"/>
      <c r="AB10" s="390"/>
      <c r="AC10" s="390"/>
      <c r="AD10" s="390"/>
      <c r="AE10" s="390"/>
      <c r="AF10" s="390"/>
      <c r="AG10" s="390"/>
      <c r="AH10" s="390"/>
      <c r="AI10" s="390"/>
      <c r="AJ10" s="390"/>
      <c r="AK10" s="390"/>
      <c r="AL10" s="390"/>
      <c r="AM10" s="390"/>
      <c r="AN10" s="391" t="s">
        <v>12</v>
      </c>
      <c r="AO10" s="392"/>
      <c r="AP10" s="203" t="s">
        <v>13</v>
      </c>
      <c r="AQ10" s="204"/>
      <c r="AR10" s="203"/>
      <c r="AS10" s="204"/>
      <c r="AT10" s="203"/>
      <c r="AU10" s="205"/>
      <c r="AV10" s="355" t="s">
        <v>14</v>
      </c>
      <c r="AW10" s="355"/>
      <c r="AX10" s="355"/>
      <c r="AY10" s="355"/>
      <c r="AZ10" s="397" t="s">
        <v>15</v>
      </c>
      <c r="BA10" s="397"/>
      <c r="BB10" s="397"/>
      <c r="BC10" s="397"/>
      <c r="BD10" s="398" t="s">
        <v>16</v>
      </c>
      <c r="BE10" s="399"/>
      <c r="BF10" s="404" t="s">
        <v>17</v>
      </c>
      <c r="BG10" s="405"/>
      <c r="BH10" s="406" t="s">
        <v>18</v>
      </c>
      <c r="BI10" s="407"/>
      <c r="BJ10" s="407"/>
      <c r="BK10" s="407"/>
      <c r="BL10" s="407"/>
      <c r="BM10" s="408"/>
      <c r="BN10" s="409" t="s">
        <v>19</v>
      </c>
      <c r="BO10" s="410"/>
      <c r="BP10" s="410"/>
      <c r="BQ10" s="410"/>
      <c r="BR10" s="410"/>
      <c r="BS10" s="411"/>
      <c r="BT10" s="409" t="s">
        <v>20</v>
      </c>
      <c r="BU10" s="410"/>
      <c r="BV10" s="410"/>
      <c r="BW10" s="410"/>
      <c r="BX10" s="410"/>
      <c r="BY10" s="410"/>
      <c r="BZ10" s="410"/>
      <c r="CA10" s="411"/>
      <c r="CB10" s="412" t="s">
        <v>21</v>
      </c>
      <c r="CC10" s="413"/>
      <c r="CD10" s="449" t="s">
        <v>22</v>
      </c>
      <c r="CE10" s="361" t="s">
        <v>23</v>
      </c>
      <c r="CF10" s="361"/>
      <c r="CG10" s="361"/>
      <c r="CH10" s="361"/>
      <c r="CI10" s="361"/>
      <c r="CM10" s="201"/>
      <c r="CN10" s="33"/>
      <c r="CO10" s="39"/>
      <c r="CP10" s="363" t="s">
        <v>25</v>
      </c>
      <c r="CQ10" s="363"/>
      <c r="CR10" s="363"/>
      <c r="CS10" s="363"/>
    </row>
    <row r="11" spans="1:97" s="30" customFormat="1" ht="15" customHeight="1" x14ac:dyDescent="0.2">
      <c r="A11" s="105"/>
      <c r="B11" s="206"/>
      <c r="C11" s="207"/>
      <c r="D11" s="208"/>
      <c r="E11" s="208"/>
      <c r="F11" s="208"/>
      <c r="G11" s="208"/>
      <c r="H11" s="209"/>
      <c r="I11" s="208"/>
      <c r="J11" s="208"/>
      <c r="K11" s="208"/>
      <c r="L11" s="208"/>
      <c r="M11" s="209"/>
      <c r="N11" s="210"/>
      <c r="O11" s="210"/>
      <c r="P11" s="210"/>
      <c r="Q11" s="210"/>
      <c r="R11" s="211"/>
      <c r="S11" s="208"/>
      <c r="T11" s="208"/>
      <c r="U11" s="208"/>
      <c r="V11" s="208"/>
      <c r="W11" s="209"/>
      <c r="X11" s="210"/>
      <c r="Y11" s="210"/>
      <c r="Z11" s="210"/>
      <c r="AA11" s="212"/>
      <c r="AB11" s="212"/>
      <c r="AC11" s="212"/>
      <c r="AD11" s="212"/>
      <c r="AE11" s="212"/>
      <c r="AF11" s="212"/>
      <c r="AG11" s="212"/>
      <c r="AH11" s="213"/>
      <c r="AI11" s="214"/>
      <c r="AJ11" s="214"/>
      <c r="AK11" s="214"/>
      <c r="AL11" s="214"/>
      <c r="AM11" s="215"/>
      <c r="AN11" s="393"/>
      <c r="AO11" s="394"/>
      <c r="AP11" s="375" t="s">
        <v>197</v>
      </c>
      <c r="AQ11" s="376"/>
      <c r="AR11" s="452" t="s">
        <v>198</v>
      </c>
      <c r="AS11" s="376"/>
      <c r="AT11" s="452" t="s">
        <v>199</v>
      </c>
      <c r="AU11" s="375"/>
      <c r="AV11" s="355"/>
      <c r="AW11" s="355"/>
      <c r="AX11" s="355"/>
      <c r="AY11" s="355"/>
      <c r="AZ11" s="397"/>
      <c r="BA11" s="397"/>
      <c r="BB11" s="397"/>
      <c r="BC11" s="397"/>
      <c r="BD11" s="400"/>
      <c r="BE11" s="401"/>
      <c r="BF11" s="453" t="s">
        <v>200</v>
      </c>
      <c r="BG11" s="454"/>
      <c r="BH11" s="455" t="s">
        <v>201</v>
      </c>
      <c r="BI11" s="456"/>
      <c r="BJ11" s="455" t="s">
        <v>202</v>
      </c>
      <c r="BK11" s="456"/>
      <c r="BL11" s="455" t="s">
        <v>203</v>
      </c>
      <c r="BM11" s="456"/>
      <c r="BN11" s="455" t="s">
        <v>204</v>
      </c>
      <c r="BO11" s="456"/>
      <c r="BP11" s="455" t="s">
        <v>205</v>
      </c>
      <c r="BQ11" s="456"/>
      <c r="BR11" s="455" t="s">
        <v>206</v>
      </c>
      <c r="BS11" s="456"/>
      <c r="BT11" s="455" t="s">
        <v>207</v>
      </c>
      <c r="BU11" s="456"/>
      <c r="BV11" s="455" t="s">
        <v>208</v>
      </c>
      <c r="BW11" s="456"/>
      <c r="BX11" s="455" t="s">
        <v>209</v>
      </c>
      <c r="BY11" s="456"/>
      <c r="BZ11" s="455" t="s">
        <v>210</v>
      </c>
      <c r="CA11" s="456"/>
      <c r="CB11" s="414"/>
      <c r="CC11" s="415"/>
      <c r="CD11" s="450"/>
      <c r="CE11" s="361"/>
      <c r="CF11" s="361"/>
      <c r="CG11" s="361"/>
      <c r="CH11" s="361"/>
      <c r="CI11" s="361"/>
      <c r="CM11" s="201"/>
      <c r="CN11" s="33"/>
      <c r="CO11" s="39"/>
      <c r="CP11" s="363"/>
      <c r="CQ11" s="363"/>
      <c r="CR11" s="363"/>
      <c r="CS11" s="363"/>
    </row>
    <row r="12" spans="1:97" s="23" customFormat="1" ht="15" customHeight="1" x14ac:dyDescent="0.2">
      <c r="A12" s="341" t="s">
        <v>26</v>
      </c>
      <c r="B12" s="341" t="s">
        <v>27</v>
      </c>
      <c r="C12" s="419" t="s">
        <v>28</v>
      </c>
      <c r="D12" s="312" t="s">
        <v>29</v>
      </c>
      <c r="E12" s="312"/>
      <c r="F12" s="312"/>
      <c r="G12" s="312"/>
      <c r="H12" s="312"/>
      <c r="I12" s="312"/>
      <c r="J12" s="312"/>
      <c r="K12" s="312"/>
      <c r="L12" s="312"/>
      <c r="M12" s="312"/>
      <c r="N12" s="312" t="s">
        <v>30</v>
      </c>
      <c r="O12" s="312"/>
      <c r="P12" s="312"/>
      <c r="Q12" s="312"/>
      <c r="R12" s="312"/>
      <c r="S12" s="312"/>
      <c r="T12" s="312"/>
      <c r="U12" s="312"/>
      <c r="V12" s="312"/>
      <c r="W12" s="312"/>
      <c r="X12" s="312" t="s">
        <v>31</v>
      </c>
      <c r="Y12" s="312"/>
      <c r="Z12" s="312"/>
      <c r="AA12" s="312"/>
      <c r="AB12" s="312"/>
      <c r="AC12" s="312"/>
      <c r="AD12" s="312"/>
      <c r="AE12" s="312"/>
      <c r="AF12" s="312"/>
      <c r="AG12" s="312"/>
      <c r="AH12" s="356" t="s">
        <v>32</v>
      </c>
      <c r="AI12" s="341" t="s">
        <v>33</v>
      </c>
      <c r="AJ12" s="341"/>
      <c r="AK12" s="341"/>
      <c r="AL12" s="341"/>
      <c r="AM12" s="352" t="s">
        <v>34</v>
      </c>
      <c r="AN12" s="395"/>
      <c r="AO12" s="396"/>
      <c r="AP12" s="366"/>
      <c r="AQ12" s="367"/>
      <c r="AR12" s="369"/>
      <c r="AS12" s="367"/>
      <c r="AT12" s="369"/>
      <c r="AU12" s="370"/>
      <c r="AV12" s="353" t="s">
        <v>35</v>
      </c>
      <c r="AW12" s="354"/>
      <c r="AX12" s="355" t="s">
        <v>36</v>
      </c>
      <c r="AY12" s="355"/>
      <c r="AZ12" s="355" t="s">
        <v>37</v>
      </c>
      <c r="BA12" s="355"/>
      <c r="BB12" s="375" t="s">
        <v>38</v>
      </c>
      <c r="BC12" s="376"/>
      <c r="BD12" s="400"/>
      <c r="BE12" s="401"/>
      <c r="BF12" s="373"/>
      <c r="BG12" s="374"/>
      <c r="BH12" s="335"/>
      <c r="BI12" s="336"/>
      <c r="BJ12" s="335"/>
      <c r="BK12" s="336"/>
      <c r="BL12" s="335"/>
      <c r="BM12" s="336"/>
      <c r="BN12" s="335"/>
      <c r="BO12" s="336"/>
      <c r="BP12" s="335"/>
      <c r="BQ12" s="336"/>
      <c r="BR12" s="335"/>
      <c r="BS12" s="336"/>
      <c r="BT12" s="335"/>
      <c r="BU12" s="336"/>
      <c r="BV12" s="335"/>
      <c r="BW12" s="336"/>
      <c r="BX12" s="335"/>
      <c r="BY12" s="336"/>
      <c r="BZ12" s="335"/>
      <c r="CA12" s="336"/>
      <c r="CB12" s="416"/>
      <c r="CC12" s="417"/>
      <c r="CD12" s="451"/>
      <c r="CE12" s="378" t="s">
        <v>39</v>
      </c>
      <c r="CF12" s="380" t="s">
        <v>40</v>
      </c>
      <c r="CG12" s="378" t="s">
        <v>41</v>
      </c>
      <c r="CH12" s="380" t="s">
        <v>40</v>
      </c>
      <c r="CI12" s="382" t="s">
        <v>42</v>
      </c>
      <c r="CJ12" s="384" t="s">
        <v>16</v>
      </c>
      <c r="CK12" s="362"/>
      <c r="CL12" s="362"/>
      <c r="CM12" s="443" t="s">
        <v>24</v>
      </c>
      <c r="CN12" s="444"/>
      <c r="CO12" s="445"/>
      <c r="CP12" s="363"/>
      <c r="CQ12" s="363"/>
      <c r="CR12" s="363"/>
      <c r="CS12" s="363"/>
    </row>
    <row r="13" spans="1:97" s="23" customFormat="1" ht="15" customHeight="1" x14ac:dyDescent="0.2">
      <c r="A13" s="341"/>
      <c r="B13" s="341"/>
      <c r="C13" s="420"/>
      <c r="D13" s="418" t="s">
        <v>43</v>
      </c>
      <c r="E13" s="418"/>
      <c r="F13" s="418"/>
      <c r="G13" s="418"/>
      <c r="H13" s="352" t="s">
        <v>34</v>
      </c>
      <c r="I13" s="418" t="s">
        <v>44</v>
      </c>
      <c r="J13" s="418"/>
      <c r="K13" s="418"/>
      <c r="L13" s="418"/>
      <c r="M13" s="352" t="s">
        <v>34</v>
      </c>
      <c r="N13" s="351" t="s">
        <v>45</v>
      </c>
      <c r="O13" s="351"/>
      <c r="P13" s="351"/>
      <c r="Q13" s="351"/>
      <c r="R13" s="352" t="s">
        <v>34</v>
      </c>
      <c r="S13" s="351" t="s">
        <v>46</v>
      </c>
      <c r="T13" s="351"/>
      <c r="U13" s="351"/>
      <c r="V13" s="351"/>
      <c r="W13" s="352" t="s">
        <v>34</v>
      </c>
      <c r="X13" s="357" t="s">
        <v>47</v>
      </c>
      <c r="Y13" s="357"/>
      <c r="Z13" s="357"/>
      <c r="AA13" s="357"/>
      <c r="AB13" s="352" t="s">
        <v>34</v>
      </c>
      <c r="AC13" s="357" t="s">
        <v>48</v>
      </c>
      <c r="AD13" s="357"/>
      <c r="AE13" s="357"/>
      <c r="AF13" s="357"/>
      <c r="AG13" s="352" t="s">
        <v>34</v>
      </c>
      <c r="AH13" s="356"/>
      <c r="AI13" s="341"/>
      <c r="AJ13" s="341"/>
      <c r="AK13" s="341"/>
      <c r="AL13" s="341"/>
      <c r="AM13" s="352"/>
      <c r="AN13" s="48" t="s">
        <v>49</v>
      </c>
      <c r="AO13" s="51" t="s">
        <v>49</v>
      </c>
      <c r="AP13" s="48">
        <v>90</v>
      </c>
      <c r="AQ13" s="51"/>
      <c r="AR13" s="48">
        <v>90</v>
      </c>
      <c r="AS13" s="51"/>
      <c r="AT13" s="48">
        <v>30</v>
      </c>
      <c r="AU13" s="51"/>
      <c r="AV13" s="343" t="s">
        <v>50</v>
      </c>
      <c r="AW13" s="344"/>
      <c r="AX13" s="344"/>
      <c r="AY13" s="344"/>
      <c r="AZ13" s="45" t="s">
        <v>51</v>
      </c>
      <c r="BA13" s="57"/>
      <c r="BB13" s="45" t="s">
        <v>52</v>
      </c>
      <c r="BC13" s="58"/>
      <c r="BD13" s="402"/>
      <c r="BE13" s="403"/>
      <c r="BF13" s="53">
        <v>90</v>
      </c>
      <c r="BG13" s="54">
        <v>12</v>
      </c>
      <c r="BH13" s="53">
        <v>90</v>
      </c>
      <c r="BI13" s="54">
        <v>12</v>
      </c>
      <c r="BJ13" s="53">
        <v>90</v>
      </c>
      <c r="BK13" s="54">
        <v>12</v>
      </c>
      <c r="BL13" s="53">
        <v>30</v>
      </c>
      <c r="BM13" s="54">
        <v>3</v>
      </c>
      <c r="BN13" s="53">
        <v>400</v>
      </c>
      <c r="BO13" s="54">
        <v>50</v>
      </c>
      <c r="BP13" s="53">
        <v>240</v>
      </c>
      <c r="BQ13" s="54">
        <v>30</v>
      </c>
      <c r="BR13" s="53">
        <v>120</v>
      </c>
      <c r="BS13" s="55">
        <v>4</v>
      </c>
      <c r="BT13" s="59">
        <v>15</v>
      </c>
      <c r="BU13" s="55">
        <v>1</v>
      </c>
      <c r="BV13" s="60">
        <v>30</v>
      </c>
      <c r="BW13" s="55">
        <v>2</v>
      </c>
      <c r="BX13" s="59">
        <v>15</v>
      </c>
      <c r="BY13" s="54">
        <v>1</v>
      </c>
      <c r="BZ13" s="61">
        <v>30</v>
      </c>
      <c r="CA13" s="54">
        <v>2</v>
      </c>
      <c r="CB13" s="61">
        <v>120</v>
      </c>
      <c r="CC13" s="54">
        <v>13</v>
      </c>
      <c r="CD13" s="223"/>
      <c r="CE13" s="379"/>
      <c r="CF13" s="381"/>
      <c r="CG13" s="379"/>
      <c r="CH13" s="381"/>
      <c r="CI13" s="383"/>
      <c r="CJ13" s="384"/>
      <c r="CK13" s="362"/>
      <c r="CL13" s="362"/>
      <c r="CM13" s="446"/>
      <c r="CN13" s="447"/>
      <c r="CO13" s="448"/>
      <c r="CP13" s="343" t="s">
        <v>53</v>
      </c>
      <c r="CQ13" s="377"/>
      <c r="CR13" s="343" t="s">
        <v>54</v>
      </c>
      <c r="CS13" s="377"/>
    </row>
    <row r="14" spans="1:97" s="23" customFormat="1" ht="15" customHeight="1" x14ac:dyDescent="0.2">
      <c r="A14" s="341"/>
      <c r="B14" s="341"/>
      <c r="C14" s="421"/>
      <c r="D14" s="131" t="s">
        <v>55</v>
      </c>
      <c r="E14" s="131" t="s">
        <v>56</v>
      </c>
      <c r="F14" s="131" t="s">
        <v>57</v>
      </c>
      <c r="G14" s="131" t="s">
        <v>58</v>
      </c>
      <c r="H14" s="352"/>
      <c r="I14" s="131" t="s">
        <v>55</v>
      </c>
      <c r="J14" s="131" t="s">
        <v>56</v>
      </c>
      <c r="K14" s="131" t="s">
        <v>57</v>
      </c>
      <c r="L14" s="131" t="s">
        <v>58</v>
      </c>
      <c r="M14" s="352"/>
      <c r="N14" s="132" t="s">
        <v>55</v>
      </c>
      <c r="O14" s="132" t="s">
        <v>56</v>
      </c>
      <c r="P14" s="132" t="s">
        <v>57</v>
      </c>
      <c r="Q14" s="132" t="s">
        <v>58</v>
      </c>
      <c r="R14" s="352"/>
      <c r="S14" s="132" t="s">
        <v>55</v>
      </c>
      <c r="T14" s="132" t="s">
        <v>56</v>
      </c>
      <c r="U14" s="132" t="s">
        <v>57</v>
      </c>
      <c r="V14" s="132" t="s">
        <v>58</v>
      </c>
      <c r="W14" s="352"/>
      <c r="X14" s="133" t="s">
        <v>55</v>
      </c>
      <c r="Y14" s="133" t="s">
        <v>56</v>
      </c>
      <c r="Z14" s="133" t="s">
        <v>57</v>
      </c>
      <c r="AA14" s="133" t="s">
        <v>58</v>
      </c>
      <c r="AB14" s="352"/>
      <c r="AC14" s="133" t="s">
        <v>55</v>
      </c>
      <c r="AD14" s="133" t="s">
        <v>56</v>
      </c>
      <c r="AE14" s="133" t="s">
        <v>57</v>
      </c>
      <c r="AF14" s="133" t="s">
        <v>58</v>
      </c>
      <c r="AG14" s="352"/>
      <c r="AH14" s="356"/>
      <c r="AI14" s="48" t="s">
        <v>59</v>
      </c>
      <c r="AJ14" s="48" t="s">
        <v>60</v>
      </c>
      <c r="AK14" s="48" t="s">
        <v>57</v>
      </c>
      <c r="AL14" s="48" t="s">
        <v>58</v>
      </c>
      <c r="AM14" s="352"/>
      <c r="AN14" s="56">
        <f t="shared" ref="AN14:BC14" si="0">AN15+AN45+AN69</f>
        <v>40</v>
      </c>
      <c r="AO14" s="62">
        <f t="shared" si="0"/>
        <v>7</v>
      </c>
      <c r="AP14" s="56">
        <f t="shared" si="0"/>
        <v>80</v>
      </c>
      <c r="AQ14" s="62">
        <f t="shared" si="0"/>
        <v>11</v>
      </c>
      <c r="AR14" s="56">
        <f t="shared" si="0"/>
        <v>88</v>
      </c>
      <c r="AS14" s="62">
        <f t="shared" si="0"/>
        <v>13</v>
      </c>
      <c r="AT14" s="56">
        <f t="shared" si="0"/>
        <v>30</v>
      </c>
      <c r="AU14" s="62">
        <f t="shared" si="0"/>
        <v>3</v>
      </c>
      <c r="AV14" s="56">
        <f t="shared" si="0"/>
        <v>48</v>
      </c>
      <c r="AW14" s="63">
        <f t="shared" si="0"/>
        <v>7</v>
      </c>
      <c r="AX14" s="56">
        <f t="shared" si="0"/>
        <v>8</v>
      </c>
      <c r="AY14" s="62">
        <f t="shared" si="0"/>
        <v>1</v>
      </c>
      <c r="AZ14" s="56">
        <f t="shared" si="0"/>
        <v>96</v>
      </c>
      <c r="BA14" s="62">
        <f t="shared" si="0"/>
        <v>18</v>
      </c>
      <c r="BB14" s="56">
        <f t="shared" si="0"/>
        <v>90</v>
      </c>
      <c r="BC14" s="51">
        <f t="shared" si="0"/>
        <v>5</v>
      </c>
      <c r="BD14" s="135" t="s">
        <v>61</v>
      </c>
      <c r="BE14" s="136" t="s">
        <v>62</v>
      </c>
      <c r="BF14" s="64">
        <f t="shared" ref="BF14:CC14" si="1">BF15+BF45+BF69</f>
        <v>72</v>
      </c>
      <c r="BG14" s="65">
        <f t="shared" si="1"/>
        <v>12</v>
      </c>
      <c r="BH14" s="64">
        <f t="shared" si="1"/>
        <v>80</v>
      </c>
      <c r="BI14" s="65">
        <f t="shared" si="1"/>
        <v>11</v>
      </c>
      <c r="BJ14" s="64">
        <f t="shared" si="1"/>
        <v>112</v>
      </c>
      <c r="BK14" s="65">
        <f t="shared" si="1"/>
        <v>16</v>
      </c>
      <c r="BL14" s="64">
        <f t="shared" si="1"/>
        <v>0</v>
      </c>
      <c r="BM14" s="65">
        <f t="shared" si="1"/>
        <v>0</v>
      </c>
      <c r="BN14" s="64">
        <f t="shared" si="1"/>
        <v>200</v>
      </c>
      <c r="BO14" s="65">
        <f t="shared" si="1"/>
        <v>31</v>
      </c>
      <c r="BP14" s="64">
        <f t="shared" si="1"/>
        <v>112</v>
      </c>
      <c r="BQ14" s="65">
        <f t="shared" si="1"/>
        <v>19</v>
      </c>
      <c r="BR14" s="64">
        <f t="shared" si="1"/>
        <v>120</v>
      </c>
      <c r="BS14" s="65">
        <f t="shared" si="1"/>
        <v>5</v>
      </c>
      <c r="BT14" s="64">
        <f t="shared" si="1"/>
        <v>8</v>
      </c>
      <c r="BU14" s="65">
        <f t="shared" si="1"/>
        <v>1</v>
      </c>
      <c r="BV14" s="64">
        <f t="shared" si="1"/>
        <v>24</v>
      </c>
      <c r="BW14" s="65">
        <f t="shared" si="1"/>
        <v>3</v>
      </c>
      <c r="BX14" s="66">
        <f t="shared" si="1"/>
        <v>8</v>
      </c>
      <c r="BY14" s="65">
        <f t="shared" si="1"/>
        <v>1</v>
      </c>
      <c r="BZ14" s="64">
        <f t="shared" si="1"/>
        <v>16</v>
      </c>
      <c r="CA14" s="65">
        <f t="shared" si="1"/>
        <v>2</v>
      </c>
      <c r="CB14" s="64">
        <f t="shared" si="1"/>
        <v>48</v>
      </c>
      <c r="CC14" s="65">
        <f t="shared" si="1"/>
        <v>16</v>
      </c>
      <c r="CD14" s="224">
        <f>CD69+CD45+CD15</f>
        <v>158</v>
      </c>
      <c r="CE14" s="67">
        <f>AH76/25</f>
        <v>49.68</v>
      </c>
      <c r="CF14" s="68">
        <f>CE14*100/180</f>
        <v>27.6</v>
      </c>
      <c r="CG14" s="29">
        <f>CD14/25</f>
        <v>6.32</v>
      </c>
      <c r="CH14" s="37">
        <f>CG14*100/180</f>
        <v>3.5111111111111111</v>
      </c>
      <c r="CI14" s="29">
        <f>CF14+CH14</f>
        <v>31.111111111111114</v>
      </c>
      <c r="CJ14" s="138" t="s">
        <v>63</v>
      </c>
      <c r="CK14" s="139" t="s">
        <v>34</v>
      </c>
      <c r="CL14" s="139" t="s">
        <v>64</v>
      </c>
      <c r="CM14" s="138" t="s">
        <v>63</v>
      </c>
      <c r="CN14" s="140" t="s">
        <v>34</v>
      </c>
      <c r="CO14" s="225" t="s">
        <v>64</v>
      </c>
      <c r="CP14" s="51" t="s">
        <v>34</v>
      </c>
      <c r="CQ14" s="51" t="s">
        <v>64</v>
      </c>
      <c r="CR14" s="51" t="s">
        <v>34</v>
      </c>
      <c r="CS14" s="51" t="s">
        <v>40</v>
      </c>
    </row>
    <row r="15" spans="1:97" s="118" customFormat="1" ht="18" customHeight="1" x14ac:dyDescent="0.2">
      <c r="A15" s="337" t="s">
        <v>65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337"/>
      <c r="Y15" s="337"/>
      <c r="Z15" s="337"/>
      <c r="AA15" s="337"/>
      <c r="AB15" s="337"/>
      <c r="AC15" s="337"/>
      <c r="AD15" s="337"/>
      <c r="AE15" s="337"/>
      <c r="AF15" s="337"/>
      <c r="AG15" s="337"/>
      <c r="AH15" s="70">
        <f t="shared" ref="AH15:BM15" si="2">SUM(AH16:AH17,AH19:AH21,AH23:AH29,AH31:AH44)</f>
        <v>576</v>
      </c>
      <c r="AI15" s="70">
        <f t="shared" si="2"/>
        <v>196</v>
      </c>
      <c r="AJ15" s="70">
        <f t="shared" si="2"/>
        <v>318</v>
      </c>
      <c r="AK15" s="70">
        <f t="shared" si="2"/>
        <v>32</v>
      </c>
      <c r="AL15" s="70">
        <f t="shared" si="2"/>
        <v>30</v>
      </c>
      <c r="AM15" s="69">
        <f t="shared" si="2"/>
        <v>80</v>
      </c>
      <c r="AN15" s="70">
        <f t="shared" si="2"/>
        <v>0</v>
      </c>
      <c r="AO15" s="71">
        <f t="shared" si="2"/>
        <v>0</v>
      </c>
      <c r="AP15" s="70">
        <f t="shared" si="2"/>
        <v>80</v>
      </c>
      <c r="AQ15" s="71">
        <f t="shared" si="2"/>
        <v>11</v>
      </c>
      <c r="AR15" s="70">
        <f t="shared" si="2"/>
        <v>88</v>
      </c>
      <c r="AS15" s="71">
        <f t="shared" si="2"/>
        <v>13</v>
      </c>
      <c r="AT15" s="70">
        <f t="shared" si="2"/>
        <v>30</v>
      </c>
      <c r="AU15" s="71">
        <f t="shared" si="2"/>
        <v>3</v>
      </c>
      <c r="AV15" s="70">
        <f t="shared" si="2"/>
        <v>48</v>
      </c>
      <c r="AW15" s="72">
        <f t="shared" si="2"/>
        <v>7</v>
      </c>
      <c r="AX15" s="70">
        <f t="shared" si="2"/>
        <v>8</v>
      </c>
      <c r="AY15" s="71">
        <f t="shared" si="2"/>
        <v>1</v>
      </c>
      <c r="AZ15" s="69">
        <f t="shared" si="2"/>
        <v>0</v>
      </c>
      <c r="BA15" s="71">
        <f t="shared" si="2"/>
        <v>0</v>
      </c>
      <c r="BB15" s="69">
        <f t="shared" si="2"/>
        <v>0</v>
      </c>
      <c r="BC15" s="71">
        <f t="shared" si="2"/>
        <v>0</v>
      </c>
      <c r="BD15" s="71">
        <f t="shared" si="2"/>
        <v>24</v>
      </c>
      <c r="BE15" s="72">
        <f t="shared" si="2"/>
        <v>13.333333333333332</v>
      </c>
      <c r="BF15" s="70">
        <f t="shared" si="2"/>
        <v>72</v>
      </c>
      <c r="BG15" s="71">
        <f t="shared" si="2"/>
        <v>12</v>
      </c>
      <c r="BH15" s="70">
        <f t="shared" si="2"/>
        <v>80</v>
      </c>
      <c r="BI15" s="71">
        <f t="shared" si="2"/>
        <v>11</v>
      </c>
      <c r="BJ15" s="70">
        <f t="shared" si="2"/>
        <v>112</v>
      </c>
      <c r="BK15" s="71">
        <f t="shared" si="2"/>
        <v>16</v>
      </c>
      <c r="BL15" s="70">
        <f t="shared" si="2"/>
        <v>0</v>
      </c>
      <c r="BM15" s="71">
        <f t="shared" si="2"/>
        <v>0</v>
      </c>
      <c r="BN15" s="70">
        <f t="shared" ref="BN15:CH15" si="3">SUM(BN16:BN17,BN19:BN21,BN23:BN29,BN31:BN44)</f>
        <v>96</v>
      </c>
      <c r="BO15" s="71">
        <f t="shared" si="3"/>
        <v>14</v>
      </c>
      <c r="BP15" s="70">
        <f t="shared" si="3"/>
        <v>24</v>
      </c>
      <c r="BQ15" s="71">
        <f t="shared" si="3"/>
        <v>3</v>
      </c>
      <c r="BR15" s="70">
        <f t="shared" si="3"/>
        <v>0</v>
      </c>
      <c r="BS15" s="71">
        <f t="shared" si="3"/>
        <v>0</v>
      </c>
      <c r="BT15" s="70">
        <f t="shared" si="3"/>
        <v>8</v>
      </c>
      <c r="BU15" s="71">
        <f t="shared" si="3"/>
        <v>1</v>
      </c>
      <c r="BV15" s="74">
        <f t="shared" si="3"/>
        <v>24</v>
      </c>
      <c r="BW15" s="71">
        <f t="shared" si="3"/>
        <v>3</v>
      </c>
      <c r="BX15" s="75">
        <f t="shared" si="3"/>
        <v>8</v>
      </c>
      <c r="BY15" s="71">
        <f t="shared" si="3"/>
        <v>1</v>
      </c>
      <c r="BZ15" s="70">
        <f t="shared" si="3"/>
        <v>16</v>
      </c>
      <c r="CA15" s="71">
        <f t="shared" si="3"/>
        <v>2</v>
      </c>
      <c r="CB15" s="70">
        <f t="shared" si="3"/>
        <v>0</v>
      </c>
      <c r="CC15" s="71">
        <f t="shared" si="3"/>
        <v>0</v>
      </c>
      <c r="CD15" s="76">
        <f t="shared" si="3"/>
        <v>72</v>
      </c>
      <c r="CE15" s="69">
        <f t="shared" si="3"/>
        <v>22.880000000000006</v>
      </c>
      <c r="CF15" s="77">
        <f t="shared" si="3"/>
        <v>12.711111111111109</v>
      </c>
      <c r="CG15" s="71">
        <f t="shared" si="3"/>
        <v>2.6079999999999997</v>
      </c>
      <c r="CH15" s="78">
        <f t="shared" si="3"/>
        <v>4.7555555555555546</v>
      </c>
      <c r="CI15" s="78">
        <f>CH15*100/180</f>
        <v>2.6419753086419751</v>
      </c>
      <c r="CJ15" s="69">
        <f t="shared" ref="CJ15:CS15" si="4">SUM(CJ16:CJ17,CJ19:CJ21,CJ23:CJ29,CJ31:CJ44)</f>
        <v>0</v>
      </c>
      <c r="CK15" s="69">
        <f t="shared" si="4"/>
        <v>0</v>
      </c>
      <c r="CL15" s="69">
        <f t="shared" si="4"/>
        <v>0</v>
      </c>
      <c r="CM15" s="69">
        <f t="shared" si="4"/>
        <v>214</v>
      </c>
      <c r="CN15" s="71">
        <f t="shared" si="4"/>
        <v>29</v>
      </c>
      <c r="CO15" s="78">
        <f t="shared" si="4"/>
        <v>16.111111111111111</v>
      </c>
      <c r="CP15" s="92">
        <f t="shared" si="4"/>
        <v>39.5</v>
      </c>
      <c r="CQ15" s="92">
        <f t="shared" si="4"/>
        <v>1.5</v>
      </c>
      <c r="CR15" s="92">
        <f t="shared" si="4"/>
        <v>9</v>
      </c>
      <c r="CS15" s="92">
        <f t="shared" si="4"/>
        <v>0</v>
      </c>
    </row>
    <row r="16" spans="1:97" s="23" customFormat="1" ht="18" customHeight="1" x14ac:dyDescent="0.2">
      <c r="A16" s="48">
        <v>1</v>
      </c>
      <c r="B16" s="143" t="s">
        <v>66</v>
      </c>
      <c r="C16" s="97" t="s">
        <v>67</v>
      </c>
      <c r="D16" s="131">
        <v>4</v>
      </c>
      <c r="E16" s="131"/>
      <c r="F16" s="131"/>
      <c r="G16" s="131"/>
      <c r="H16" s="145">
        <v>0</v>
      </c>
      <c r="I16" s="131"/>
      <c r="J16" s="131"/>
      <c r="K16" s="131"/>
      <c r="L16" s="131"/>
      <c r="M16" s="145"/>
      <c r="N16" s="132"/>
      <c r="O16" s="132"/>
      <c r="P16" s="132"/>
      <c r="Q16" s="132"/>
      <c r="R16" s="145"/>
      <c r="S16" s="132"/>
      <c r="T16" s="132"/>
      <c r="U16" s="132"/>
      <c r="V16" s="132"/>
      <c r="W16" s="145"/>
      <c r="X16" s="133"/>
      <c r="Y16" s="133"/>
      <c r="Z16" s="133"/>
      <c r="AA16" s="133"/>
      <c r="AB16" s="145"/>
      <c r="AC16" s="133"/>
      <c r="AD16" s="133"/>
      <c r="AE16" s="133"/>
      <c r="AF16" s="133"/>
      <c r="AG16" s="145"/>
      <c r="AH16" s="146">
        <f>AI16+AJ16+AK16+AL16</f>
        <v>4</v>
      </c>
      <c r="AI16" s="48">
        <f>D16+I16+N16+S16+X16+AC16</f>
        <v>4</v>
      </c>
      <c r="AJ16" s="48">
        <f>E16+J16+O16+T16+Y16+AD16</f>
        <v>0</v>
      </c>
      <c r="AK16" s="48">
        <f>F16+K16+P16+U16+Z16+AE16</f>
        <v>0</v>
      </c>
      <c r="AL16" s="48">
        <f>G16+L16+Q16+V16+AA16+AF16</f>
        <v>0</v>
      </c>
      <c r="AM16" s="147">
        <f>H16+M16+R16+W16+AB16+AG16</f>
        <v>0</v>
      </c>
      <c r="AN16" s="48"/>
      <c r="AO16" s="49"/>
      <c r="AP16" s="50"/>
      <c r="AQ16" s="51"/>
      <c r="AR16" s="48"/>
      <c r="AS16" s="51"/>
      <c r="AT16" s="48"/>
      <c r="AU16" s="49"/>
      <c r="AV16" s="80"/>
      <c r="AW16" s="52"/>
      <c r="AX16" s="48"/>
      <c r="AY16" s="49"/>
      <c r="AZ16" s="50"/>
      <c r="BA16" s="51"/>
      <c r="BB16" s="48"/>
      <c r="BC16" s="62"/>
      <c r="BD16" s="51"/>
      <c r="BE16" s="67"/>
      <c r="BF16" s="64"/>
      <c r="BG16" s="65"/>
      <c r="BH16" s="64"/>
      <c r="BI16" s="65"/>
      <c r="BJ16" s="64"/>
      <c r="BK16" s="65"/>
      <c r="BL16" s="64"/>
      <c r="BM16" s="65"/>
      <c r="BN16" s="64"/>
      <c r="BO16" s="65"/>
      <c r="BP16" s="64"/>
      <c r="BQ16" s="65"/>
      <c r="BR16" s="64"/>
      <c r="BS16" s="65"/>
      <c r="BT16" s="64"/>
      <c r="BU16" s="65"/>
      <c r="BV16" s="81"/>
      <c r="BW16" s="65"/>
      <c r="BX16" s="66"/>
      <c r="BY16" s="65"/>
      <c r="BZ16" s="64"/>
      <c r="CA16" s="65"/>
      <c r="CB16" s="64"/>
      <c r="CC16" s="65"/>
      <c r="CD16" s="219"/>
      <c r="CE16" s="51">
        <f>AM16</f>
        <v>0</v>
      </c>
      <c r="CF16" s="68">
        <f>CE16*100/180</f>
        <v>0</v>
      </c>
      <c r="CG16" s="51">
        <f>CF16/25</f>
        <v>0</v>
      </c>
      <c r="CH16" s="68">
        <f>CG16*100/180</f>
        <v>0</v>
      </c>
      <c r="CI16" s="68">
        <f>CF16+CH16</f>
        <v>0</v>
      </c>
      <c r="CJ16" s="148"/>
      <c r="CK16" s="148"/>
      <c r="CL16" s="148"/>
      <c r="CM16" s="48"/>
      <c r="CN16" s="51"/>
      <c r="CO16" s="68"/>
      <c r="CP16" s="51"/>
      <c r="CQ16" s="51"/>
      <c r="CR16" s="51"/>
      <c r="CS16" s="51"/>
    </row>
    <row r="17" spans="1:193" s="23" customFormat="1" ht="18" customHeight="1" x14ac:dyDescent="0.2">
      <c r="A17" s="48">
        <v>2</v>
      </c>
      <c r="B17" s="143" t="s">
        <v>68</v>
      </c>
      <c r="C17" s="83" t="s">
        <v>69</v>
      </c>
      <c r="D17" s="152"/>
      <c r="E17" s="131">
        <v>18</v>
      </c>
      <c r="F17" s="131"/>
      <c r="G17" s="131"/>
      <c r="H17" s="147">
        <v>2</v>
      </c>
      <c r="I17" s="131"/>
      <c r="J17" s="131">
        <v>18</v>
      </c>
      <c r="K17" s="131"/>
      <c r="L17" s="131"/>
      <c r="M17" s="147">
        <v>2</v>
      </c>
      <c r="N17" s="132"/>
      <c r="O17" s="153">
        <v>18</v>
      </c>
      <c r="P17" s="132"/>
      <c r="Q17" s="132"/>
      <c r="R17" s="154">
        <v>2</v>
      </c>
      <c r="S17" s="132"/>
      <c r="T17" s="132"/>
      <c r="U17" s="132"/>
      <c r="V17" s="132"/>
      <c r="W17" s="145"/>
      <c r="X17" s="133"/>
      <c r="Y17" s="133"/>
      <c r="Z17" s="133"/>
      <c r="AA17" s="133"/>
      <c r="AB17" s="145"/>
      <c r="AC17" s="133"/>
      <c r="AD17" s="133"/>
      <c r="AE17" s="133"/>
      <c r="AF17" s="133"/>
      <c r="AG17" s="145"/>
      <c r="AH17" s="146">
        <f t="shared" ref="AH17:AH75" si="5">AI17+AJ17+AK17+AL17</f>
        <v>54</v>
      </c>
      <c r="AI17" s="48">
        <f>D17+I17+N17+S17+X17+AC17</f>
        <v>0</v>
      </c>
      <c r="AJ17" s="48">
        <f t="shared" ref="AJ17:AM17" si="6">E17+J17+O17+T17+Y17+AD17</f>
        <v>54</v>
      </c>
      <c r="AK17" s="48">
        <f t="shared" si="6"/>
        <v>0</v>
      </c>
      <c r="AL17" s="48">
        <f t="shared" si="6"/>
        <v>0</v>
      </c>
      <c r="AM17" s="147">
        <f t="shared" si="6"/>
        <v>6</v>
      </c>
      <c r="AN17" s="48"/>
      <c r="AO17" s="49"/>
      <c r="AP17" s="50"/>
      <c r="AQ17" s="51"/>
      <c r="AR17" s="48"/>
      <c r="AS17" s="51"/>
      <c r="AT17" s="48"/>
      <c r="AU17" s="49"/>
      <c r="AV17" s="50"/>
      <c r="AW17" s="52"/>
      <c r="AX17" s="48"/>
      <c r="AY17" s="49"/>
      <c r="AZ17" s="50"/>
      <c r="BA17" s="51"/>
      <c r="BB17" s="48"/>
      <c r="BC17" s="62"/>
      <c r="BD17" s="51">
        <f>AM17</f>
        <v>6</v>
      </c>
      <c r="BE17" s="67">
        <f>BD17*100/AM76</f>
        <v>3.3333333333333335</v>
      </c>
      <c r="BF17" s="64"/>
      <c r="BG17" s="65"/>
      <c r="BH17" s="64"/>
      <c r="BI17" s="65"/>
      <c r="BJ17" s="64"/>
      <c r="BK17" s="65"/>
      <c r="BL17" s="84"/>
      <c r="BM17" s="85"/>
      <c r="BN17" s="64"/>
      <c r="BO17" s="65"/>
      <c r="BP17" s="64"/>
      <c r="BQ17" s="65"/>
      <c r="BR17" s="64"/>
      <c r="BS17" s="65"/>
      <c r="BT17" s="64"/>
      <c r="BU17" s="65"/>
      <c r="BV17" s="81"/>
      <c r="BW17" s="65"/>
      <c r="BX17" s="66"/>
      <c r="BY17" s="65"/>
      <c r="BZ17" s="64"/>
      <c r="CA17" s="65"/>
      <c r="CB17" s="64"/>
      <c r="CC17" s="65"/>
      <c r="CD17" s="220">
        <v>4</v>
      </c>
      <c r="CE17" s="51">
        <f t="shared" ref="CE17:CE22" si="7">AH17/25</f>
        <v>2.16</v>
      </c>
      <c r="CF17" s="68">
        <f>CE17*100/180</f>
        <v>1.2</v>
      </c>
      <c r="CG17" s="51">
        <f>CF17/25</f>
        <v>4.8000000000000001E-2</v>
      </c>
      <c r="CH17" s="68">
        <f>CG17*100/180</f>
        <v>2.6666666666666665E-2</v>
      </c>
      <c r="CI17" s="68">
        <f t="shared" ref="CI17:CI75" si="8">CF17+CH17</f>
        <v>1.2266666666666666</v>
      </c>
      <c r="CJ17" s="148"/>
      <c r="CK17" s="148"/>
      <c r="CL17" s="148"/>
      <c r="CM17" s="48"/>
      <c r="CN17" s="51"/>
      <c r="CO17" s="68"/>
      <c r="CP17" s="51"/>
      <c r="CQ17" s="51"/>
      <c r="CR17" s="51">
        <f>AM17</f>
        <v>6</v>
      </c>
      <c r="CS17" s="51"/>
    </row>
    <row r="18" spans="1:193" s="156" customFormat="1" ht="18" customHeight="1" x14ac:dyDescent="0.2">
      <c r="A18" s="349" t="s">
        <v>17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49"/>
      <c r="U18" s="349"/>
      <c r="V18" s="349"/>
      <c r="W18" s="349"/>
      <c r="X18" s="349"/>
      <c r="Y18" s="349"/>
      <c r="Z18" s="349"/>
      <c r="AA18" s="349"/>
      <c r="AB18" s="349"/>
      <c r="AC18" s="349"/>
      <c r="AD18" s="349"/>
      <c r="AE18" s="349"/>
      <c r="AF18" s="349"/>
      <c r="AG18" s="349"/>
      <c r="AH18" s="87">
        <f>SUM(AH19:AH21)</f>
        <v>64</v>
      </c>
      <c r="AI18" s="87">
        <f>SUM(AI19:AI21)</f>
        <v>32</v>
      </c>
      <c r="AJ18" s="87">
        <f t="shared" ref="AJ18:CD18" si="9">SUM(AJ19:AJ21)</f>
        <v>32</v>
      </c>
      <c r="AK18" s="87">
        <f t="shared" si="9"/>
        <v>0</v>
      </c>
      <c r="AL18" s="87">
        <f t="shared" si="9"/>
        <v>0</v>
      </c>
      <c r="AM18" s="86">
        <f t="shared" si="9"/>
        <v>11</v>
      </c>
      <c r="AN18" s="86">
        <f t="shared" si="9"/>
        <v>0</v>
      </c>
      <c r="AO18" s="86">
        <f t="shared" si="9"/>
        <v>0</v>
      </c>
      <c r="AP18" s="86">
        <f t="shared" si="9"/>
        <v>0</v>
      </c>
      <c r="AQ18" s="86">
        <f t="shared" si="9"/>
        <v>0</v>
      </c>
      <c r="AR18" s="86">
        <f t="shared" si="9"/>
        <v>0</v>
      </c>
      <c r="AS18" s="86">
        <f t="shared" si="9"/>
        <v>0</v>
      </c>
      <c r="AT18" s="86">
        <f t="shared" si="9"/>
        <v>0</v>
      </c>
      <c r="AU18" s="86">
        <f t="shared" si="9"/>
        <v>0</v>
      </c>
      <c r="AV18" s="86">
        <f t="shared" si="9"/>
        <v>0</v>
      </c>
      <c r="AW18" s="86">
        <f t="shared" si="9"/>
        <v>0</v>
      </c>
      <c r="AX18" s="86">
        <f t="shared" si="9"/>
        <v>0</v>
      </c>
      <c r="AY18" s="86">
        <f t="shared" si="9"/>
        <v>0</v>
      </c>
      <c r="AZ18" s="86">
        <f t="shared" si="9"/>
        <v>0</v>
      </c>
      <c r="BA18" s="86">
        <f t="shared" si="9"/>
        <v>0</v>
      </c>
      <c r="BB18" s="86">
        <f t="shared" si="9"/>
        <v>0</v>
      </c>
      <c r="BC18" s="86">
        <f t="shared" si="9"/>
        <v>0</v>
      </c>
      <c r="BD18" s="86">
        <f t="shared" si="9"/>
        <v>0</v>
      </c>
      <c r="BE18" s="86">
        <f t="shared" si="9"/>
        <v>0</v>
      </c>
      <c r="BF18" s="86">
        <f t="shared" si="9"/>
        <v>64</v>
      </c>
      <c r="BG18" s="86">
        <f t="shared" si="9"/>
        <v>11</v>
      </c>
      <c r="BH18" s="86">
        <f t="shared" si="9"/>
        <v>0</v>
      </c>
      <c r="BI18" s="86">
        <f t="shared" si="9"/>
        <v>0</v>
      </c>
      <c r="BJ18" s="86">
        <f t="shared" si="9"/>
        <v>0</v>
      </c>
      <c r="BK18" s="86">
        <f t="shared" si="9"/>
        <v>0</v>
      </c>
      <c r="BL18" s="86">
        <f t="shared" si="9"/>
        <v>0</v>
      </c>
      <c r="BM18" s="86">
        <f t="shared" si="9"/>
        <v>0</v>
      </c>
      <c r="BN18" s="86">
        <f t="shared" si="9"/>
        <v>0</v>
      </c>
      <c r="BO18" s="86">
        <f t="shared" si="9"/>
        <v>0</v>
      </c>
      <c r="BP18" s="86">
        <f t="shared" si="9"/>
        <v>0</v>
      </c>
      <c r="BQ18" s="86">
        <f t="shared" si="9"/>
        <v>0</v>
      </c>
      <c r="BR18" s="86">
        <f t="shared" si="9"/>
        <v>0</v>
      </c>
      <c r="BS18" s="86">
        <f t="shared" si="9"/>
        <v>0</v>
      </c>
      <c r="BT18" s="86">
        <f t="shared" si="9"/>
        <v>0</v>
      </c>
      <c r="BU18" s="86">
        <f t="shared" si="9"/>
        <v>0</v>
      </c>
      <c r="BV18" s="86">
        <f t="shared" si="9"/>
        <v>0</v>
      </c>
      <c r="BW18" s="86">
        <f t="shared" si="9"/>
        <v>0</v>
      </c>
      <c r="BX18" s="86">
        <f t="shared" si="9"/>
        <v>0</v>
      </c>
      <c r="BY18" s="86">
        <f t="shared" si="9"/>
        <v>0</v>
      </c>
      <c r="BZ18" s="86">
        <f t="shared" si="9"/>
        <v>0</v>
      </c>
      <c r="CA18" s="86">
        <f t="shared" si="9"/>
        <v>0</v>
      </c>
      <c r="CB18" s="86">
        <f t="shared" si="9"/>
        <v>0</v>
      </c>
      <c r="CC18" s="86">
        <f t="shared" si="9"/>
        <v>0</v>
      </c>
      <c r="CD18" s="87">
        <f t="shared" si="9"/>
        <v>12</v>
      </c>
      <c r="CE18" s="89">
        <f t="shared" si="7"/>
        <v>2.56</v>
      </c>
      <c r="CF18" s="90">
        <f t="shared" ref="CF18:CH74" si="10">CE18*100/180</f>
        <v>1.4222222222222223</v>
      </c>
      <c r="CG18" s="90">
        <f t="shared" si="10"/>
        <v>0.79012345679012352</v>
      </c>
      <c r="CH18" s="90">
        <f t="shared" si="10"/>
        <v>0.43895747599451307</v>
      </c>
      <c r="CI18" s="90">
        <f t="shared" si="8"/>
        <v>1.8611796982167355</v>
      </c>
      <c r="CJ18" s="216"/>
      <c r="CK18" s="216"/>
      <c r="CL18" s="216"/>
      <c r="CM18" s="165"/>
      <c r="CN18" s="89"/>
      <c r="CO18" s="90"/>
      <c r="CP18" s="155"/>
      <c r="CQ18" s="155"/>
      <c r="CR18" s="155"/>
      <c r="CS18" s="90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</row>
    <row r="19" spans="1:193" s="23" customFormat="1" ht="18" customHeight="1" x14ac:dyDescent="0.2">
      <c r="A19" s="149">
        <v>1</v>
      </c>
      <c r="B19" s="130" t="s">
        <v>70</v>
      </c>
      <c r="C19" s="97" t="s">
        <v>71</v>
      </c>
      <c r="D19" s="131">
        <v>8</v>
      </c>
      <c r="E19" s="131">
        <v>8</v>
      </c>
      <c r="F19" s="131"/>
      <c r="G19" s="131"/>
      <c r="H19" s="147">
        <v>3</v>
      </c>
      <c r="I19" s="157">
        <v>8</v>
      </c>
      <c r="J19" s="131">
        <v>8</v>
      </c>
      <c r="K19" s="131"/>
      <c r="L19" s="131"/>
      <c r="M19" s="147">
        <v>3</v>
      </c>
      <c r="N19" s="132"/>
      <c r="O19" s="132"/>
      <c r="P19" s="132"/>
      <c r="Q19" s="132"/>
      <c r="R19" s="145"/>
      <c r="S19" s="132"/>
      <c r="T19" s="132"/>
      <c r="U19" s="132"/>
      <c r="V19" s="132"/>
      <c r="W19" s="145"/>
      <c r="X19" s="133"/>
      <c r="Y19" s="133"/>
      <c r="Z19" s="133"/>
      <c r="AA19" s="133"/>
      <c r="AB19" s="145"/>
      <c r="AC19" s="133"/>
      <c r="AD19" s="133"/>
      <c r="AE19" s="133"/>
      <c r="AF19" s="133"/>
      <c r="AG19" s="145"/>
      <c r="AH19" s="146">
        <f>AI19+AJ19+AK19+AL19</f>
        <v>32</v>
      </c>
      <c r="AI19" s="48">
        <f t="shared" ref="AI19:AM21" si="11">D19+I19+N19+S19+X19+AC19</f>
        <v>16</v>
      </c>
      <c r="AJ19" s="48">
        <f t="shared" si="11"/>
        <v>16</v>
      </c>
      <c r="AK19" s="48">
        <f t="shared" si="11"/>
        <v>0</v>
      </c>
      <c r="AL19" s="48">
        <f t="shared" si="11"/>
        <v>0</v>
      </c>
      <c r="AM19" s="147">
        <f t="shared" si="11"/>
        <v>6</v>
      </c>
      <c r="AN19" s="48"/>
      <c r="AO19" s="49"/>
      <c r="AP19" s="50"/>
      <c r="AQ19" s="51"/>
      <c r="AR19" s="48"/>
      <c r="AS19" s="51"/>
      <c r="AT19" s="48"/>
      <c r="AU19" s="49"/>
      <c r="AV19" s="50"/>
      <c r="AW19" s="52"/>
      <c r="AX19" s="48"/>
      <c r="AY19" s="49"/>
      <c r="AZ19" s="50"/>
      <c r="BA19" s="51"/>
      <c r="BB19" s="48"/>
      <c r="BC19" s="62"/>
      <c r="BD19" s="51"/>
      <c r="BE19" s="67"/>
      <c r="BF19" s="64">
        <f>AH19</f>
        <v>32</v>
      </c>
      <c r="BG19" s="65">
        <f>AM19</f>
        <v>6</v>
      </c>
      <c r="BH19" s="64"/>
      <c r="BI19" s="65"/>
      <c r="BJ19" s="64"/>
      <c r="BK19" s="65"/>
      <c r="BL19" s="84"/>
      <c r="BM19" s="85"/>
      <c r="BN19" s="64"/>
      <c r="BO19" s="65"/>
      <c r="BP19" s="64"/>
      <c r="BQ19" s="65"/>
      <c r="BR19" s="64"/>
      <c r="BS19" s="65"/>
      <c r="BT19" s="64"/>
      <c r="BU19" s="65"/>
      <c r="BV19" s="81"/>
      <c r="BW19" s="65"/>
      <c r="BX19" s="66"/>
      <c r="BY19" s="65"/>
      <c r="BZ19" s="64"/>
      <c r="CA19" s="65"/>
      <c r="CB19" s="64"/>
      <c r="CC19" s="65"/>
      <c r="CD19" s="219">
        <v>4</v>
      </c>
      <c r="CE19" s="51">
        <f t="shared" si="7"/>
        <v>1.28</v>
      </c>
      <c r="CF19" s="68">
        <f t="shared" si="10"/>
        <v>0.71111111111111114</v>
      </c>
      <c r="CG19" s="51">
        <f>CD19/25</f>
        <v>0.16</v>
      </c>
      <c r="CH19" s="68">
        <f>CG19*100/180</f>
        <v>8.8888888888888892E-2</v>
      </c>
      <c r="CI19" s="68">
        <f t="shared" si="8"/>
        <v>0.8</v>
      </c>
      <c r="CJ19" s="148"/>
      <c r="CK19" s="148"/>
      <c r="CL19" s="148"/>
      <c r="CM19" s="48"/>
      <c r="CN19" s="51"/>
      <c r="CO19" s="68"/>
      <c r="CP19" s="51"/>
      <c r="CQ19" s="51"/>
      <c r="CR19" s="51"/>
      <c r="CS19" s="51"/>
    </row>
    <row r="20" spans="1:193" s="23" customFormat="1" ht="18" customHeight="1" x14ac:dyDescent="0.2">
      <c r="A20" s="149">
        <v>2</v>
      </c>
      <c r="B20" s="143" t="s">
        <v>72</v>
      </c>
      <c r="C20" s="97" t="s">
        <v>73</v>
      </c>
      <c r="D20" s="158">
        <v>8</v>
      </c>
      <c r="E20" s="131">
        <v>8</v>
      </c>
      <c r="F20" s="131"/>
      <c r="G20" s="152"/>
      <c r="H20" s="147">
        <v>3</v>
      </c>
      <c r="I20" s="131"/>
      <c r="J20" s="131"/>
      <c r="K20" s="131"/>
      <c r="L20" s="152"/>
      <c r="M20" s="159"/>
      <c r="N20" s="160"/>
      <c r="O20" s="160"/>
      <c r="P20" s="160"/>
      <c r="Q20" s="160"/>
      <c r="R20" s="161"/>
      <c r="S20" s="160"/>
      <c r="T20" s="160"/>
      <c r="U20" s="160"/>
      <c r="V20" s="160"/>
      <c r="W20" s="161"/>
      <c r="X20" s="162"/>
      <c r="Y20" s="162"/>
      <c r="Z20" s="162"/>
      <c r="AA20" s="133"/>
      <c r="AB20" s="145"/>
      <c r="AC20" s="133"/>
      <c r="AD20" s="133"/>
      <c r="AE20" s="133"/>
      <c r="AF20" s="133"/>
      <c r="AG20" s="145"/>
      <c r="AH20" s="146">
        <f>AI20+AJ20+AK20+AL20</f>
        <v>16</v>
      </c>
      <c r="AI20" s="48">
        <f t="shared" si="11"/>
        <v>8</v>
      </c>
      <c r="AJ20" s="48">
        <f t="shared" si="11"/>
        <v>8</v>
      </c>
      <c r="AK20" s="48">
        <f t="shared" si="11"/>
        <v>0</v>
      </c>
      <c r="AL20" s="48">
        <f t="shared" si="11"/>
        <v>0</v>
      </c>
      <c r="AM20" s="147">
        <f t="shared" si="11"/>
        <v>3</v>
      </c>
      <c r="AN20" s="48"/>
      <c r="AO20" s="49"/>
      <c r="AP20" s="50"/>
      <c r="AQ20" s="51"/>
      <c r="AR20" s="48"/>
      <c r="AS20" s="51"/>
      <c r="AT20" s="48"/>
      <c r="AU20" s="49"/>
      <c r="AV20" s="50"/>
      <c r="AW20" s="52"/>
      <c r="AX20" s="48"/>
      <c r="AY20" s="49"/>
      <c r="AZ20" s="50"/>
      <c r="BA20" s="51"/>
      <c r="BB20" s="48"/>
      <c r="BC20" s="62"/>
      <c r="BD20" s="51"/>
      <c r="BE20" s="67"/>
      <c r="BF20" s="64">
        <f t="shared" ref="BF20:BF21" si="12">AH20</f>
        <v>16</v>
      </c>
      <c r="BG20" s="65">
        <f t="shared" ref="BG20:BG21" si="13">AM20</f>
        <v>3</v>
      </c>
      <c r="BH20" s="64"/>
      <c r="BI20" s="65"/>
      <c r="BJ20" s="64"/>
      <c r="BK20" s="65"/>
      <c r="BL20" s="84"/>
      <c r="BM20" s="85"/>
      <c r="BN20" s="64"/>
      <c r="BO20" s="65"/>
      <c r="BP20" s="64"/>
      <c r="BQ20" s="65"/>
      <c r="BR20" s="64"/>
      <c r="BS20" s="65"/>
      <c r="BT20" s="64"/>
      <c r="BU20" s="65"/>
      <c r="BV20" s="81"/>
      <c r="BW20" s="65"/>
      <c r="BX20" s="66"/>
      <c r="BY20" s="65"/>
      <c r="BZ20" s="64"/>
      <c r="CA20" s="65"/>
      <c r="CB20" s="64"/>
      <c r="CC20" s="65"/>
      <c r="CD20" s="219">
        <v>4</v>
      </c>
      <c r="CE20" s="51">
        <f t="shared" si="7"/>
        <v>0.64</v>
      </c>
      <c r="CF20" s="68">
        <f t="shared" si="10"/>
        <v>0.35555555555555557</v>
      </c>
      <c r="CG20" s="51">
        <f>CD20/25</f>
        <v>0.16</v>
      </c>
      <c r="CH20" s="68">
        <f>CG20*100/180</f>
        <v>8.8888888888888892E-2</v>
      </c>
      <c r="CI20" s="68">
        <f t="shared" si="8"/>
        <v>0.44444444444444448</v>
      </c>
      <c r="CJ20" s="148"/>
      <c r="CK20" s="148"/>
      <c r="CL20" s="148"/>
      <c r="CM20" s="48"/>
      <c r="CN20" s="51"/>
      <c r="CO20" s="68"/>
      <c r="CP20" s="51"/>
      <c r="CQ20" s="51"/>
      <c r="CR20" s="51"/>
      <c r="CS20" s="51"/>
    </row>
    <row r="21" spans="1:193" s="23" customFormat="1" ht="18" customHeight="1" x14ac:dyDescent="0.2">
      <c r="A21" s="149">
        <v>3</v>
      </c>
      <c r="B21" s="143" t="s">
        <v>74</v>
      </c>
      <c r="C21" s="97" t="s">
        <v>71</v>
      </c>
      <c r="D21" s="131"/>
      <c r="E21" s="131"/>
      <c r="F21" s="131"/>
      <c r="G21" s="152"/>
      <c r="H21" s="159"/>
      <c r="I21" s="131"/>
      <c r="J21" s="131"/>
      <c r="K21" s="131"/>
      <c r="L21" s="152"/>
      <c r="M21" s="159"/>
      <c r="N21" s="160"/>
      <c r="O21" s="160"/>
      <c r="P21" s="160"/>
      <c r="Q21" s="160"/>
      <c r="R21" s="161"/>
      <c r="S21" s="160"/>
      <c r="T21" s="160"/>
      <c r="U21" s="160"/>
      <c r="V21" s="160"/>
      <c r="W21" s="161"/>
      <c r="X21" s="133">
        <v>8</v>
      </c>
      <c r="Y21" s="133">
        <v>8</v>
      </c>
      <c r="Z21" s="133"/>
      <c r="AA21" s="133"/>
      <c r="AB21" s="145">
        <v>2</v>
      </c>
      <c r="AC21" s="133"/>
      <c r="AD21" s="133"/>
      <c r="AE21" s="133"/>
      <c r="AF21" s="133"/>
      <c r="AG21" s="145"/>
      <c r="AH21" s="146">
        <f>AI21+AJ21+AK21+AL21</f>
        <v>16</v>
      </c>
      <c r="AI21" s="48">
        <f t="shared" si="11"/>
        <v>8</v>
      </c>
      <c r="AJ21" s="48">
        <f t="shared" si="11"/>
        <v>8</v>
      </c>
      <c r="AK21" s="48">
        <f t="shared" si="11"/>
        <v>0</v>
      </c>
      <c r="AL21" s="48">
        <f t="shared" si="11"/>
        <v>0</v>
      </c>
      <c r="AM21" s="147">
        <f t="shared" si="11"/>
        <v>2</v>
      </c>
      <c r="AN21" s="48"/>
      <c r="AO21" s="49"/>
      <c r="AP21" s="50"/>
      <c r="AQ21" s="51"/>
      <c r="AR21" s="48"/>
      <c r="AS21" s="51"/>
      <c r="AT21" s="48"/>
      <c r="AU21" s="49"/>
      <c r="AV21" s="50"/>
      <c r="AW21" s="52"/>
      <c r="AX21" s="48"/>
      <c r="AY21" s="49"/>
      <c r="AZ21" s="50"/>
      <c r="BA21" s="51"/>
      <c r="BB21" s="48"/>
      <c r="BC21" s="62"/>
      <c r="BD21" s="51"/>
      <c r="BE21" s="67"/>
      <c r="BF21" s="64">
        <f t="shared" si="12"/>
        <v>16</v>
      </c>
      <c r="BG21" s="65">
        <f t="shared" si="13"/>
        <v>2</v>
      </c>
      <c r="BH21" s="64"/>
      <c r="BI21" s="65"/>
      <c r="BJ21" s="64"/>
      <c r="BK21" s="65"/>
      <c r="BL21" s="84"/>
      <c r="BM21" s="85"/>
      <c r="BN21" s="64"/>
      <c r="BO21" s="65"/>
      <c r="BP21" s="64"/>
      <c r="BQ21" s="65"/>
      <c r="BR21" s="64"/>
      <c r="BS21" s="65"/>
      <c r="BT21" s="64"/>
      <c r="BU21" s="65"/>
      <c r="BV21" s="81"/>
      <c r="BW21" s="65"/>
      <c r="BX21" s="66"/>
      <c r="BY21" s="65"/>
      <c r="BZ21" s="64"/>
      <c r="CA21" s="65"/>
      <c r="CB21" s="64"/>
      <c r="CC21" s="65"/>
      <c r="CD21" s="219">
        <v>4</v>
      </c>
      <c r="CE21" s="51">
        <f t="shared" si="7"/>
        <v>0.64</v>
      </c>
      <c r="CF21" s="68">
        <f t="shared" si="10"/>
        <v>0.35555555555555557</v>
      </c>
      <c r="CG21" s="51">
        <f>CD21/25</f>
        <v>0.16</v>
      </c>
      <c r="CH21" s="68">
        <f>CG21*100/180</f>
        <v>8.8888888888888892E-2</v>
      </c>
      <c r="CI21" s="68">
        <f t="shared" si="8"/>
        <v>0.44444444444444448</v>
      </c>
      <c r="CJ21" s="148"/>
      <c r="CK21" s="148"/>
      <c r="CL21" s="148"/>
      <c r="CM21" s="48"/>
      <c r="CN21" s="51"/>
      <c r="CO21" s="68"/>
      <c r="CP21" s="51"/>
      <c r="CQ21" s="51"/>
      <c r="CR21" s="51"/>
      <c r="CS21" s="51"/>
    </row>
    <row r="22" spans="1:193" s="23" customFormat="1" ht="18" customHeight="1" x14ac:dyDescent="0.2">
      <c r="A22" s="349" t="s">
        <v>18</v>
      </c>
      <c r="B22" s="349"/>
      <c r="C22" s="349"/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49"/>
      <c r="Q22" s="349"/>
      <c r="R22" s="349"/>
      <c r="S22" s="349"/>
      <c r="T22" s="349"/>
      <c r="U22" s="349"/>
      <c r="V22" s="349"/>
      <c r="W22" s="349"/>
      <c r="X22" s="349"/>
      <c r="Y22" s="349"/>
      <c r="Z22" s="349"/>
      <c r="AA22" s="349"/>
      <c r="AB22" s="349"/>
      <c r="AC22" s="349"/>
      <c r="AD22" s="349"/>
      <c r="AE22" s="349"/>
      <c r="AF22" s="349"/>
      <c r="AG22" s="349"/>
      <c r="AH22" s="87">
        <f>SUM(AH23:AH29)</f>
        <v>192</v>
      </c>
      <c r="AI22" s="87">
        <f t="shared" ref="AI22:CD22" si="14">SUM(AI23:AI29)</f>
        <v>96</v>
      </c>
      <c r="AJ22" s="87">
        <f t="shared" si="14"/>
        <v>96</v>
      </c>
      <c r="AK22" s="87">
        <f t="shared" si="14"/>
        <v>0</v>
      </c>
      <c r="AL22" s="87">
        <f t="shared" si="14"/>
        <v>0</v>
      </c>
      <c r="AM22" s="88">
        <f t="shared" si="14"/>
        <v>27</v>
      </c>
      <c r="AN22" s="88">
        <f t="shared" si="14"/>
        <v>0</v>
      </c>
      <c r="AO22" s="88">
        <f t="shared" si="14"/>
        <v>0</v>
      </c>
      <c r="AP22" s="88">
        <f t="shared" si="14"/>
        <v>80</v>
      </c>
      <c r="AQ22" s="88">
        <f t="shared" si="14"/>
        <v>11</v>
      </c>
      <c r="AR22" s="88">
        <f t="shared" si="14"/>
        <v>88</v>
      </c>
      <c r="AS22" s="88">
        <f t="shared" si="14"/>
        <v>13</v>
      </c>
      <c r="AT22" s="88">
        <f t="shared" si="14"/>
        <v>0</v>
      </c>
      <c r="AU22" s="88">
        <f t="shared" si="14"/>
        <v>0</v>
      </c>
      <c r="AV22" s="88">
        <f t="shared" si="14"/>
        <v>0</v>
      </c>
      <c r="AW22" s="88">
        <f t="shared" si="14"/>
        <v>0</v>
      </c>
      <c r="AX22" s="88">
        <f t="shared" si="14"/>
        <v>0</v>
      </c>
      <c r="AY22" s="88">
        <f t="shared" si="14"/>
        <v>0</v>
      </c>
      <c r="AZ22" s="88">
        <f t="shared" si="14"/>
        <v>0</v>
      </c>
      <c r="BA22" s="88">
        <f t="shared" si="14"/>
        <v>0</v>
      </c>
      <c r="BB22" s="88">
        <f t="shared" si="14"/>
        <v>0</v>
      </c>
      <c r="BC22" s="88">
        <f t="shared" si="14"/>
        <v>0</v>
      </c>
      <c r="BD22" s="88">
        <f t="shared" si="14"/>
        <v>10</v>
      </c>
      <c r="BE22" s="88">
        <f t="shared" si="14"/>
        <v>5.5555555555555562</v>
      </c>
      <c r="BF22" s="88">
        <f t="shared" si="14"/>
        <v>0</v>
      </c>
      <c r="BG22" s="88">
        <f t="shared" si="14"/>
        <v>0</v>
      </c>
      <c r="BH22" s="88">
        <f t="shared" si="14"/>
        <v>80</v>
      </c>
      <c r="BI22" s="88">
        <f t="shared" si="14"/>
        <v>11</v>
      </c>
      <c r="BJ22" s="88">
        <f t="shared" si="14"/>
        <v>112</v>
      </c>
      <c r="BK22" s="88">
        <f t="shared" si="14"/>
        <v>16</v>
      </c>
      <c r="BL22" s="88">
        <f t="shared" si="14"/>
        <v>0</v>
      </c>
      <c r="BM22" s="88">
        <f t="shared" si="14"/>
        <v>0</v>
      </c>
      <c r="BN22" s="88">
        <f t="shared" si="14"/>
        <v>0</v>
      </c>
      <c r="BO22" s="88">
        <f t="shared" si="14"/>
        <v>0</v>
      </c>
      <c r="BP22" s="88">
        <f t="shared" si="14"/>
        <v>0</v>
      </c>
      <c r="BQ22" s="88">
        <f t="shared" si="14"/>
        <v>0</v>
      </c>
      <c r="BR22" s="88">
        <f t="shared" si="14"/>
        <v>0</v>
      </c>
      <c r="BS22" s="88">
        <f t="shared" si="14"/>
        <v>0</v>
      </c>
      <c r="BT22" s="88">
        <f t="shared" si="14"/>
        <v>0</v>
      </c>
      <c r="BU22" s="88">
        <f t="shared" si="14"/>
        <v>0</v>
      </c>
      <c r="BV22" s="88">
        <f t="shared" si="14"/>
        <v>0</v>
      </c>
      <c r="BW22" s="88">
        <f t="shared" si="14"/>
        <v>0</v>
      </c>
      <c r="BX22" s="88">
        <f t="shared" si="14"/>
        <v>0</v>
      </c>
      <c r="BY22" s="88">
        <f t="shared" si="14"/>
        <v>0</v>
      </c>
      <c r="BZ22" s="88">
        <f t="shared" si="14"/>
        <v>0</v>
      </c>
      <c r="CA22" s="88">
        <f t="shared" si="14"/>
        <v>0</v>
      </c>
      <c r="CB22" s="88">
        <f t="shared" si="14"/>
        <v>0</v>
      </c>
      <c r="CC22" s="88">
        <f t="shared" si="14"/>
        <v>0</v>
      </c>
      <c r="CD22" s="87">
        <f t="shared" si="14"/>
        <v>28</v>
      </c>
      <c r="CE22" s="89">
        <f t="shared" si="7"/>
        <v>7.68</v>
      </c>
      <c r="CF22" s="90">
        <f t="shared" si="10"/>
        <v>4.2666666666666666</v>
      </c>
      <c r="CG22" s="90">
        <f t="shared" si="10"/>
        <v>2.3703703703703707</v>
      </c>
      <c r="CH22" s="90">
        <f t="shared" si="10"/>
        <v>1.3168724279835393</v>
      </c>
      <c r="CI22" s="90">
        <f t="shared" si="8"/>
        <v>5.5835390946502059</v>
      </c>
      <c r="CJ22" s="165"/>
      <c r="CK22" s="165"/>
      <c r="CL22" s="165"/>
      <c r="CM22" s="165"/>
      <c r="CN22" s="89"/>
      <c r="CO22" s="90"/>
      <c r="CP22" s="155"/>
      <c r="CQ22" s="155"/>
      <c r="CR22" s="155"/>
      <c r="CS22" s="90"/>
    </row>
    <row r="23" spans="1:193" s="23" customFormat="1" ht="18" customHeight="1" x14ac:dyDescent="0.2">
      <c r="A23" s="48">
        <v>1</v>
      </c>
      <c r="B23" s="130" t="s">
        <v>75</v>
      </c>
      <c r="C23" s="97" t="s">
        <v>73</v>
      </c>
      <c r="D23" s="157">
        <v>16</v>
      </c>
      <c r="E23" s="131">
        <v>16</v>
      </c>
      <c r="F23" s="131"/>
      <c r="G23" s="131"/>
      <c r="H23" s="147">
        <v>4</v>
      </c>
      <c r="I23" s="131"/>
      <c r="J23" s="131"/>
      <c r="K23" s="131"/>
      <c r="L23" s="131"/>
      <c r="M23" s="147"/>
      <c r="N23" s="132"/>
      <c r="O23" s="132"/>
      <c r="P23" s="132"/>
      <c r="Q23" s="132"/>
      <c r="R23" s="145"/>
      <c r="S23" s="132"/>
      <c r="T23" s="132"/>
      <c r="U23" s="132"/>
      <c r="V23" s="132"/>
      <c r="W23" s="145"/>
      <c r="X23" s="133"/>
      <c r="Y23" s="133"/>
      <c r="Z23" s="133"/>
      <c r="AA23" s="133"/>
      <c r="AB23" s="145"/>
      <c r="AC23" s="133"/>
      <c r="AD23" s="133"/>
      <c r="AE23" s="133"/>
      <c r="AF23" s="133"/>
      <c r="AG23" s="145"/>
      <c r="AH23" s="146">
        <f t="shared" ref="AH23:AH29" si="15">AI23+AJ23+AK23+AL23</f>
        <v>32</v>
      </c>
      <c r="AI23" s="48">
        <f t="shared" ref="AI23:AM29" si="16">D23+I23+N23+S23+X23+AC23</f>
        <v>16</v>
      </c>
      <c r="AJ23" s="48">
        <f t="shared" si="16"/>
        <v>16</v>
      </c>
      <c r="AK23" s="48">
        <f t="shared" si="16"/>
        <v>0</v>
      </c>
      <c r="AL23" s="48">
        <f t="shared" si="16"/>
        <v>0</v>
      </c>
      <c r="AM23" s="147">
        <f t="shared" si="16"/>
        <v>4</v>
      </c>
      <c r="AN23" s="48"/>
      <c r="AO23" s="49"/>
      <c r="AP23" s="50"/>
      <c r="AQ23" s="51"/>
      <c r="AR23" s="48">
        <f>AH23</f>
        <v>32</v>
      </c>
      <c r="AS23" s="51">
        <f>AM23</f>
        <v>4</v>
      </c>
      <c r="AT23" s="48"/>
      <c r="AU23" s="49"/>
      <c r="AV23" s="50"/>
      <c r="AW23" s="52"/>
      <c r="AX23" s="48"/>
      <c r="AY23" s="49"/>
      <c r="AZ23" s="50"/>
      <c r="BA23" s="51"/>
      <c r="BB23" s="48"/>
      <c r="BC23" s="62"/>
      <c r="BD23" s="51">
        <f>AM23</f>
        <v>4</v>
      </c>
      <c r="BE23" s="67">
        <f>BD23*100/AM76</f>
        <v>2.2222222222222223</v>
      </c>
      <c r="BF23" s="64"/>
      <c r="BG23" s="65"/>
      <c r="BH23" s="64"/>
      <c r="BI23" s="65"/>
      <c r="BJ23" s="64">
        <f>AH23</f>
        <v>32</v>
      </c>
      <c r="BK23" s="65">
        <f>AM23</f>
        <v>4</v>
      </c>
      <c r="BL23" s="84"/>
      <c r="BM23" s="85"/>
      <c r="BN23" s="64"/>
      <c r="BO23" s="65"/>
      <c r="BP23" s="64"/>
      <c r="BQ23" s="65"/>
      <c r="BR23" s="64"/>
      <c r="BS23" s="65"/>
      <c r="BT23" s="64"/>
      <c r="BU23" s="65"/>
      <c r="BV23" s="81"/>
      <c r="BW23" s="65"/>
      <c r="BX23" s="66"/>
      <c r="BY23" s="65"/>
      <c r="BZ23" s="64"/>
      <c r="CA23" s="65"/>
      <c r="CB23" s="64"/>
      <c r="CC23" s="65"/>
      <c r="CD23" s="219">
        <v>4</v>
      </c>
      <c r="CE23" s="51">
        <f t="shared" ref="CE23:CE75" si="17">AH23/25</f>
        <v>1.28</v>
      </c>
      <c r="CF23" s="68">
        <f t="shared" si="10"/>
        <v>0.71111111111111114</v>
      </c>
      <c r="CG23" s="51"/>
      <c r="CH23" s="68"/>
      <c r="CI23" s="68">
        <f t="shared" si="8"/>
        <v>0.71111111111111114</v>
      </c>
      <c r="CJ23" s="148"/>
      <c r="CK23" s="148"/>
      <c r="CL23" s="148"/>
      <c r="CM23" s="48"/>
      <c r="CN23" s="51"/>
      <c r="CO23" s="68"/>
      <c r="CP23" s="51">
        <f>AM23</f>
        <v>4</v>
      </c>
      <c r="CQ23" s="51"/>
      <c r="CR23" s="51"/>
      <c r="CS23" s="51"/>
    </row>
    <row r="24" spans="1:193" s="23" customFormat="1" ht="18" customHeight="1" x14ac:dyDescent="0.2">
      <c r="A24" s="48">
        <v>2</v>
      </c>
      <c r="B24" s="143" t="s">
        <v>76</v>
      </c>
      <c r="C24" s="97" t="s">
        <v>77</v>
      </c>
      <c r="D24" s="131">
        <v>8</v>
      </c>
      <c r="E24" s="131">
        <v>8</v>
      </c>
      <c r="F24" s="131"/>
      <c r="G24" s="131"/>
      <c r="H24" s="147">
        <v>3</v>
      </c>
      <c r="I24" s="157">
        <v>8</v>
      </c>
      <c r="J24" s="131">
        <v>8</v>
      </c>
      <c r="K24" s="131"/>
      <c r="L24" s="131"/>
      <c r="M24" s="147">
        <v>3</v>
      </c>
      <c r="N24" s="132"/>
      <c r="O24" s="132"/>
      <c r="P24" s="132"/>
      <c r="Q24" s="132"/>
      <c r="R24" s="145"/>
      <c r="S24" s="132"/>
      <c r="T24" s="132"/>
      <c r="U24" s="132"/>
      <c r="V24" s="132"/>
      <c r="W24" s="145"/>
      <c r="X24" s="133"/>
      <c r="Y24" s="133"/>
      <c r="Z24" s="133"/>
      <c r="AA24" s="133"/>
      <c r="AB24" s="145"/>
      <c r="AC24" s="133"/>
      <c r="AD24" s="133"/>
      <c r="AE24" s="133"/>
      <c r="AF24" s="133"/>
      <c r="AG24" s="145"/>
      <c r="AH24" s="146">
        <f t="shared" si="15"/>
        <v>32</v>
      </c>
      <c r="AI24" s="48">
        <f t="shared" si="16"/>
        <v>16</v>
      </c>
      <c r="AJ24" s="48">
        <f t="shared" si="16"/>
        <v>16</v>
      </c>
      <c r="AK24" s="48">
        <f t="shared" si="16"/>
        <v>0</v>
      </c>
      <c r="AL24" s="48">
        <f t="shared" si="16"/>
        <v>0</v>
      </c>
      <c r="AM24" s="147">
        <f t="shared" si="16"/>
        <v>6</v>
      </c>
      <c r="AN24" s="48"/>
      <c r="AO24" s="49"/>
      <c r="AP24" s="50"/>
      <c r="AQ24" s="51"/>
      <c r="AR24" s="48">
        <f>AH24</f>
        <v>32</v>
      </c>
      <c r="AS24" s="51">
        <f>AM24</f>
        <v>6</v>
      </c>
      <c r="AT24" s="48"/>
      <c r="AU24" s="49"/>
      <c r="AV24" s="50"/>
      <c r="AW24" s="52"/>
      <c r="AX24" s="48"/>
      <c r="AY24" s="49"/>
      <c r="AZ24" s="50"/>
      <c r="BA24" s="51"/>
      <c r="BB24" s="48"/>
      <c r="BC24" s="62"/>
      <c r="BD24" s="51"/>
      <c r="BE24" s="67"/>
      <c r="BF24" s="64"/>
      <c r="BG24" s="65"/>
      <c r="BH24" s="64"/>
      <c r="BI24" s="65"/>
      <c r="BJ24" s="64">
        <f t="shared" ref="BJ24:BJ25" si="18">AH24</f>
        <v>32</v>
      </c>
      <c r="BK24" s="65">
        <f t="shared" ref="BK24:BK25" si="19">AM24</f>
        <v>6</v>
      </c>
      <c r="BL24" s="84"/>
      <c r="BM24" s="85"/>
      <c r="BN24" s="64"/>
      <c r="BO24" s="65"/>
      <c r="BP24" s="64"/>
      <c r="BQ24" s="65"/>
      <c r="BR24" s="64"/>
      <c r="BS24" s="65"/>
      <c r="BT24" s="64"/>
      <c r="BU24" s="65"/>
      <c r="BV24" s="81"/>
      <c r="BW24" s="65"/>
      <c r="BX24" s="66"/>
      <c r="BY24" s="65"/>
      <c r="BZ24" s="64"/>
      <c r="CA24" s="65"/>
      <c r="CB24" s="64"/>
      <c r="CC24" s="65"/>
      <c r="CD24" s="219">
        <v>4</v>
      </c>
      <c r="CE24" s="51">
        <f t="shared" si="17"/>
        <v>1.28</v>
      </c>
      <c r="CF24" s="68">
        <f t="shared" si="10"/>
        <v>0.71111111111111114</v>
      </c>
      <c r="CG24" s="51">
        <f>CD24/25</f>
        <v>0.16</v>
      </c>
      <c r="CH24" s="68">
        <f>CG24*100/25</f>
        <v>0.64</v>
      </c>
      <c r="CI24" s="68">
        <f t="shared" si="8"/>
        <v>1.3511111111111112</v>
      </c>
      <c r="CJ24" s="148"/>
      <c r="CK24" s="148"/>
      <c r="CL24" s="148"/>
      <c r="CM24" s="48"/>
      <c r="CN24" s="51"/>
      <c r="CO24" s="68"/>
      <c r="CP24" s="51">
        <f t="shared" ref="CP24:CP25" si="20">AM24</f>
        <v>6</v>
      </c>
      <c r="CQ24" s="51"/>
      <c r="CR24" s="51"/>
      <c r="CS24" s="51"/>
    </row>
    <row r="25" spans="1:193" s="23" customFormat="1" ht="22.5" customHeight="1" x14ac:dyDescent="0.2">
      <c r="A25" s="48">
        <v>3</v>
      </c>
      <c r="B25" s="130" t="s">
        <v>78</v>
      </c>
      <c r="C25" s="97" t="s">
        <v>73</v>
      </c>
      <c r="D25" s="131"/>
      <c r="E25" s="131"/>
      <c r="F25" s="131"/>
      <c r="G25" s="163"/>
      <c r="H25" s="147"/>
      <c r="I25" s="131"/>
      <c r="J25" s="131"/>
      <c r="K25" s="131"/>
      <c r="L25" s="131"/>
      <c r="M25" s="147"/>
      <c r="N25" s="153">
        <v>8</v>
      </c>
      <c r="O25" s="132">
        <v>16</v>
      </c>
      <c r="P25" s="132"/>
      <c r="Q25" s="132"/>
      <c r="R25" s="145">
        <v>3</v>
      </c>
      <c r="S25" s="132"/>
      <c r="T25" s="132"/>
      <c r="U25" s="132"/>
      <c r="V25" s="132"/>
      <c r="W25" s="145"/>
      <c r="X25" s="133"/>
      <c r="Y25" s="133"/>
      <c r="Z25" s="133"/>
      <c r="AA25" s="133"/>
      <c r="AB25" s="145"/>
      <c r="AC25" s="133"/>
      <c r="AD25" s="133"/>
      <c r="AE25" s="133"/>
      <c r="AF25" s="133"/>
      <c r="AG25" s="145"/>
      <c r="AH25" s="146">
        <f t="shared" si="15"/>
        <v>24</v>
      </c>
      <c r="AI25" s="48">
        <f t="shared" si="16"/>
        <v>8</v>
      </c>
      <c r="AJ25" s="48">
        <f t="shared" si="16"/>
        <v>16</v>
      </c>
      <c r="AK25" s="48">
        <f t="shared" si="16"/>
        <v>0</v>
      </c>
      <c r="AL25" s="48">
        <f t="shared" si="16"/>
        <v>0</v>
      </c>
      <c r="AM25" s="147">
        <f t="shared" si="16"/>
        <v>3</v>
      </c>
      <c r="AN25" s="48"/>
      <c r="AO25" s="49"/>
      <c r="AP25" s="50"/>
      <c r="AQ25" s="51"/>
      <c r="AR25" s="48">
        <f>AH25</f>
        <v>24</v>
      </c>
      <c r="AS25" s="51">
        <f>AM25</f>
        <v>3</v>
      </c>
      <c r="AT25" s="48"/>
      <c r="AU25" s="49"/>
      <c r="AV25" s="50"/>
      <c r="AW25" s="52"/>
      <c r="AX25" s="48"/>
      <c r="AY25" s="49"/>
      <c r="AZ25" s="50"/>
      <c r="BA25" s="51"/>
      <c r="BB25" s="48"/>
      <c r="BC25" s="62"/>
      <c r="BD25" s="51">
        <f>AM25</f>
        <v>3</v>
      </c>
      <c r="BE25" s="67">
        <f>BD25*100/AM76</f>
        <v>1.6666666666666667</v>
      </c>
      <c r="BF25" s="64"/>
      <c r="BG25" s="65"/>
      <c r="BH25" s="64"/>
      <c r="BI25" s="65"/>
      <c r="BJ25" s="64">
        <f t="shared" si="18"/>
        <v>24</v>
      </c>
      <c r="BK25" s="65">
        <f t="shared" si="19"/>
        <v>3</v>
      </c>
      <c r="BL25" s="84"/>
      <c r="BM25" s="85"/>
      <c r="BN25" s="64"/>
      <c r="BO25" s="65"/>
      <c r="BP25" s="64"/>
      <c r="BQ25" s="65"/>
      <c r="BR25" s="64"/>
      <c r="BS25" s="65"/>
      <c r="BT25" s="64"/>
      <c r="BU25" s="65"/>
      <c r="BV25" s="81"/>
      <c r="BW25" s="65"/>
      <c r="BX25" s="66"/>
      <c r="BY25" s="65"/>
      <c r="BZ25" s="64"/>
      <c r="CA25" s="65"/>
      <c r="CB25" s="64"/>
      <c r="CC25" s="65"/>
      <c r="CD25" s="219">
        <v>4</v>
      </c>
      <c r="CE25" s="51">
        <f t="shared" si="17"/>
        <v>0.96</v>
      </c>
      <c r="CF25" s="68">
        <f t="shared" si="10"/>
        <v>0.53333333333333333</v>
      </c>
      <c r="CG25" s="51">
        <f t="shared" ref="CG25:CG29" si="21">CD25/25</f>
        <v>0.16</v>
      </c>
      <c r="CH25" s="68">
        <f t="shared" ref="CH25:CH29" si="22">CG25*100/25</f>
        <v>0.64</v>
      </c>
      <c r="CI25" s="68">
        <f t="shared" si="8"/>
        <v>1.1733333333333333</v>
      </c>
      <c r="CJ25" s="148"/>
      <c r="CK25" s="148"/>
      <c r="CL25" s="148"/>
      <c r="CM25" s="48"/>
      <c r="CN25" s="51"/>
      <c r="CO25" s="68"/>
      <c r="CP25" s="51">
        <f t="shared" si="20"/>
        <v>3</v>
      </c>
      <c r="CQ25" s="51"/>
      <c r="CR25" s="51"/>
      <c r="CS25" s="51"/>
    </row>
    <row r="26" spans="1:193" s="23" customFormat="1" ht="18" customHeight="1" x14ac:dyDescent="0.2">
      <c r="A26" s="48">
        <v>4</v>
      </c>
      <c r="B26" s="143" t="s">
        <v>79</v>
      </c>
      <c r="C26" s="97" t="s">
        <v>73</v>
      </c>
      <c r="D26" s="131">
        <v>16</v>
      </c>
      <c r="E26" s="131">
        <v>8</v>
      </c>
      <c r="F26" s="131"/>
      <c r="G26" s="131"/>
      <c r="H26" s="147">
        <v>4</v>
      </c>
      <c r="I26" s="131"/>
      <c r="J26" s="131"/>
      <c r="K26" s="131"/>
      <c r="L26" s="131"/>
      <c r="M26" s="147"/>
      <c r="N26" s="132"/>
      <c r="O26" s="132"/>
      <c r="P26" s="132"/>
      <c r="Q26" s="132"/>
      <c r="R26" s="145"/>
      <c r="S26" s="132"/>
      <c r="T26" s="132"/>
      <c r="U26" s="132"/>
      <c r="V26" s="132"/>
      <c r="W26" s="145"/>
      <c r="X26" s="133"/>
      <c r="Y26" s="133"/>
      <c r="Z26" s="133"/>
      <c r="AA26" s="133"/>
      <c r="AB26" s="145"/>
      <c r="AC26" s="133"/>
      <c r="AD26" s="133"/>
      <c r="AE26" s="133"/>
      <c r="AF26" s="133"/>
      <c r="AG26" s="145"/>
      <c r="AH26" s="146">
        <f t="shared" si="15"/>
        <v>24</v>
      </c>
      <c r="AI26" s="48">
        <f>D26+I26+N26+S26+X26+AC26</f>
        <v>16</v>
      </c>
      <c r="AJ26" s="48">
        <f t="shared" si="16"/>
        <v>8</v>
      </c>
      <c r="AK26" s="48">
        <f t="shared" si="16"/>
        <v>0</v>
      </c>
      <c r="AL26" s="48">
        <f t="shared" si="16"/>
        <v>0</v>
      </c>
      <c r="AM26" s="147">
        <f t="shared" si="16"/>
        <v>4</v>
      </c>
      <c r="AN26" s="48"/>
      <c r="AO26" s="49"/>
      <c r="AP26" s="50">
        <f>AH26</f>
        <v>24</v>
      </c>
      <c r="AQ26" s="51">
        <f>AM26</f>
        <v>4</v>
      </c>
      <c r="AR26" s="48"/>
      <c r="AS26" s="51"/>
      <c r="AT26" s="48"/>
      <c r="AU26" s="49"/>
      <c r="AV26" s="50"/>
      <c r="AW26" s="52"/>
      <c r="AX26" s="48"/>
      <c r="AY26" s="49"/>
      <c r="AZ26" s="50"/>
      <c r="BA26" s="51"/>
      <c r="BB26" s="48"/>
      <c r="BC26" s="62"/>
      <c r="BD26" s="51"/>
      <c r="BE26" s="67"/>
      <c r="BF26" s="64"/>
      <c r="BG26" s="65"/>
      <c r="BH26" s="64">
        <f>AH26</f>
        <v>24</v>
      </c>
      <c r="BI26" s="65">
        <f>AM26</f>
        <v>4</v>
      </c>
      <c r="BJ26" s="64"/>
      <c r="BK26" s="65"/>
      <c r="BL26" s="84"/>
      <c r="BM26" s="85"/>
      <c r="BN26" s="64"/>
      <c r="BO26" s="65"/>
      <c r="BP26" s="64"/>
      <c r="BQ26" s="65"/>
      <c r="BR26" s="64"/>
      <c r="BS26" s="65"/>
      <c r="BT26" s="64"/>
      <c r="BU26" s="65"/>
      <c r="BV26" s="81"/>
      <c r="BW26" s="65"/>
      <c r="BX26" s="66"/>
      <c r="BY26" s="65"/>
      <c r="BZ26" s="64"/>
      <c r="CA26" s="65"/>
      <c r="CB26" s="64"/>
      <c r="CC26" s="65"/>
      <c r="CD26" s="219">
        <v>4</v>
      </c>
      <c r="CE26" s="51">
        <f t="shared" si="17"/>
        <v>0.96</v>
      </c>
      <c r="CF26" s="68">
        <f t="shared" si="10"/>
        <v>0.53333333333333333</v>
      </c>
      <c r="CG26" s="51">
        <f t="shared" si="21"/>
        <v>0.16</v>
      </c>
      <c r="CH26" s="68">
        <f t="shared" si="22"/>
        <v>0.64</v>
      </c>
      <c r="CI26" s="68">
        <f t="shared" si="8"/>
        <v>1.1733333333333333</v>
      </c>
      <c r="CJ26" s="148"/>
      <c r="CK26" s="148"/>
      <c r="CL26" s="148"/>
      <c r="CM26" s="48"/>
      <c r="CN26" s="51"/>
      <c r="CO26" s="68"/>
      <c r="CP26" s="51"/>
      <c r="CQ26" s="51"/>
      <c r="CR26" s="51"/>
      <c r="CS26" s="51"/>
    </row>
    <row r="27" spans="1:193" s="23" customFormat="1" ht="18" customHeight="1" x14ac:dyDescent="0.2">
      <c r="A27" s="48">
        <v>5</v>
      </c>
      <c r="B27" s="164" t="s">
        <v>80</v>
      </c>
      <c r="C27" s="97" t="s">
        <v>73</v>
      </c>
      <c r="D27" s="131"/>
      <c r="E27" s="131"/>
      <c r="F27" s="131"/>
      <c r="G27" s="131"/>
      <c r="H27" s="147"/>
      <c r="I27" s="157">
        <v>16</v>
      </c>
      <c r="J27" s="131">
        <v>16</v>
      </c>
      <c r="K27" s="131"/>
      <c r="L27" s="131"/>
      <c r="M27" s="147">
        <v>4</v>
      </c>
      <c r="N27" s="132"/>
      <c r="O27" s="132"/>
      <c r="P27" s="132"/>
      <c r="Q27" s="132"/>
      <c r="R27" s="145"/>
      <c r="S27" s="132"/>
      <c r="T27" s="132"/>
      <c r="U27" s="132"/>
      <c r="V27" s="132"/>
      <c r="W27" s="145"/>
      <c r="X27" s="133"/>
      <c r="Y27" s="133"/>
      <c r="Z27" s="133"/>
      <c r="AA27" s="133"/>
      <c r="AB27" s="145"/>
      <c r="AC27" s="133"/>
      <c r="AD27" s="133"/>
      <c r="AE27" s="133"/>
      <c r="AF27" s="133"/>
      <c r="AG27" s="145"/>
      <c r="AH27" s="146">
        <f t="shared" si="15"/>
        <v>32</v>
      </c>
      <c r="AI27" s="48">
        <f>D27+I27+N27+S27+X27+AC27</f>
        <v>16</v>
      </c>
      <c r="AJ27" s="48">
        <f>E27+J27+O27+T27+Y27+AD27</f>
        <v>16</v>
      </c>
      <c r="AK27" s="48">
        <f>F27+K27+P27+U27+Z27+AE27</f>
        <v>0</v>
      </c>
      <c r="AL27" s="48">
        <f t="shared" si="16"/>
        <v>0</v>
      </c>
      <c r="AM27" s="147">
        <f t="shared" si="16"/>
        <v>4</v>
      </c>
      <c r="AN27" s="48"/>
      <c r="AO27" s="49"/>
      <c r="AP27" s="50">
        <f>AH27</f>
        <v>32</v>
      </c>
      <c r="AQ27" s="51">
        <f>AM27</f>
        <v>4</v>
      </c>
      <c r="AR27" s="48"/>
      <c r="AS27" s="51"/>
      <c r="AT27" s="48"/>
      <c r="AU27" s="49"/>
      <c r="AV27" s="50"/>
      <c r="AW27" s="52"/>
      <c r="AX27" s="48"/>
      <c r="AY27" s="49"/>
      <c r="AZ27" s="50"/>
      <c r="BA27" s="51"/>
      <c r="BB27" s="48"/>
      <c r="BC27" s="62"/>
      <c r="BD27" s="51"/>
      <c r="BE27" s="67"/>
      <c r="BF27" s="64"/>
      <c r="BG27" s="65"/>
      <c r="BH27" s="64">
        <f t="shared" ref="BH27:BH28" si="23">AH27</f>
        <v>32</v>
      </c>
      <c r="BI27" s="65">
        <f t="shared" ref="BI27:BI28" si="24">AM27</f>
        <v>4</v>
      </c>
      <c r="BJ27" s="64"/>
      <c r="BK27" s="65"/>
      <c r="BL27" s="84"/>
      <c r="BM27" s="85"/>
      <c r="BN27" s="64"/>
      <c r="BO27" s="65"/>
      <c r="BP27" s="64"/>
      <c r="BQ27" s="65"/>
      <c r="BR27" s="64"/>
      <c r="BS27" s="65"/>
      <c r="BT27" s="64"/>
      <c r="BU27" s="65"/>
      <c r="BV27" s="81"/>
      <c r="BW27" s="65"/>
      <c r="BX27" s="66"/>
      <c r="BY27" s="65"/>
      <c r="BZ27" s="64"/>
      <c r="CA27" s="65"/>
      <c r="CB27" s="64"/>
      <c r="CC27" s="65"/>
      <c r="CD27" s="219">
        <v>4</v>
      </c>
      <c r="CE27" s="51">
        <f t="shared" si="17"/>
        <v>1.28</v>
      </c>
      <c r="CF27" s="68">
        <f t="shared" si="10"/>
        <v>0.71111111111111114</v>
      </c>
      <c r="CG27" s="51">
        <f>CD27/25</f>
        <v>0.16</v>
      </c>
      <c r="CH27" s="68">
        <f t="shared" si="22"/>
        <v>0.64</v>
      </c>
      <c r="CI27" s="68">
        <f t="shared" si="8"/>
        <v>1.3511111111111112</v>
      </c>
      <c r="CJ27" s="148"/>
      <c r="CK27" s="148"/>
      <c r="CL27" s="148"/>
      <c r="CM27" s="48"/>
      <c r="CN27" s="51"/>
      <c r="CO27" s="68"/>
      <c r="CP27" s="51"/>
      <c r="CQ27" s="51"/>
      <c r="CR27" s="51"/>
      <c r="CS27" s="51"/>
    </row>
    <row r="28" spans="1:193" s="23" customFormat="1" ht="18" customHeight="1" x14ac:dyDescent="0.2">
      <c r="A28" s="48">
        <v>6</v>
      </c>
      <c r="B28" s="164" t="s">
        <v>81</v>
      </c>
      <c r="C28" s="97" t="s">
        <v>71</v>
      </c>
      <c r="D28" s="131"/>
      <c r="E28" s="131"/>
      <c r="F28" s="131"/>
      <c r="G28" s="131"/>
      <c r="H28" s="147"/>
      <c r="I28" s="157"/>
      <c r="J28" s="131"/>
      <c r="K28" s="131"/>
      <c r="L28" s="131"/>
      <c r="M28" s="147"/>
      <c r="N28" s="132">
        <v>8</v>
      </c>
      <c r="O28" s="132">
        <v>16</v>
      </c>
      <c r="P28" s="132"/>
      <c r="Q28" s="132"/>
      <c r="R28" s="145">
        <v>3</v>
      </c>
      <c r="S28" s="132"/>
      <c r="T28" s="132"/>
      <c r="U28" s="132"/>
      <c r="V28" s="132"/>
      <c r="W28" s="145"/>
      <c r="X28" s="133"/>
      <c r="Y28" s="133"/>
      <c r="Z28" s="133"/>
      <c r="AA28" s="133"/>
      <c r="AB28" s="145"/>
      <c r="AC28" s="133"/>
      <c r="AD28" s="133"/>
      <c r="AE28" s="133"/>
      <c r="AF28" s="133"/>
      <c r="AG28" s="145"/>
      <c r="AH28" s="146">
        <f t="shared" si="15"/>
        <v>24</v>
      </c>
      <c r="AI28" s="48">
        <f>D28+I28+N28+S28+X28+AC28</f>
        <v>8</v>
      </c>
      <c r="AJ28" s="48">
        <f>E28+J28+O28+T28+Y28+AD28</f>
        <v>16</v>
      </c>
      <c r="AK28" s="48">
        <f>F28+K28+P28+U28+Z28+AE28</f>
        <v>0</v>
      </c>
      <c r="AL28" s="48">
        <f t="shared" si="16"/>
        <v>0</v>
      </c>
      <c r="AM28" s="147">
        <f t="shared" si="16"/>
        <v>3</v>
      </c>
      <c r="AN28" s="48"/>
      <c r="AO28" s="49"/>
      <c r="AP28" s="50">
        <f>AH28</f>
        <v>24</v>
      </c>
      <c r="AQ28" s="51">
        <f>AM28</f>
        <v>3</v>
      </c>
      <c r="AR28" s="48"/>
      <c r="AS28" s="51"/>
      <c r="AT28" s="48"/>
      <c r="AU28" s="49"/>
      <c r="AV28" s="50"/>
      <c r="AW28" s="52"/>
      <c r="AX28" s="48"/>
      <c r="AY28" s="49"/>
      <c r="AZ28" s="50"/>
      <c r="BA28" s="51"/>
      <c r="BB28" s="48"/>
      <c r="BC28" s="62"/>
      <c r="BD28" s="51"/>
      <c r="BE28" s="67"/>
      <c r="BF28" s="64"/>
      <c r="BG28" s="65"/>
      <c r="BH28" s="64">
        <f t="shared" si="23"/>
        <v>24</v>
      </c>
      <c r="BI28" s="65">
        <f t="shared" si="24"/>
        <v>3</v>
      </c>
      <c r="BJ28" s="64"/>
      <c r="BK28" s="65"/>
      <c r="BL28" s="84"/>
      <c r="BM28" s="85"/>
      <c r="BN28" s="64"/>
      <c r="BO28" s="65"/>
      <c r="BP28" s="64"/>
      <c r="BQ28" s="65"/>
      <c r="BR28" s="64"/>
      <c r="BS28" s="65"/>
      <c r="BT28" s="64"/>
      <c r="BU28" s="65"/>
      <c r="BV28" s="81"/>
      <c r="BW28" s="65"/>
      <c r="BX28" s="66"/>
      <c r="BY28" s="65"/>
      <c r="BZ28" s="64"/>
      <c r="CA28" s="65"/>
      <c r="CB28" s="64"/>
      <c r="CC28" s="65"/>
      <c r="CD28" s="219">
        <v>4</v>
      </c>
      <c r="CE28" s="51">
        <f t="shared" si="17"/>
        <v>0.96</v>
      </c>
      <c r="CF28" s="68">
        <f t="shared" si="10"/>
        <v>0.53333333333333333</v>
      </c>
      <c r="CG28" s="51">
        <f>CD28/25</f>
        <v>0.16</v>
      </c>
      <c r="CH28" s="68">
        <f t="shared" si="22"/>
        <v>0.64</v>
      </c>
      <c r="CI28" s="68">
        <f t="shared" si="8"/>
        <v>1.1733333333333333</v>
      </c>
      <c r="CJ28" s="148"/>
      <c r="CK28" s="148"/>
      <c r="CL28" s="148"/>
      <c r="CM28" s="48"/>
      <c r="CN28" s="51"/>
      <c r="CO28" s="68"/>
      <c r="CP28" s="51"/>
      <c r="CQ28" s="51"/>
      <c r="CR28" s="51"/>
      <c r="CS28" s="51"/>
    </row>
    <row r="29" spans="1:193" s="23" customFormat="1" ht="21" customHeight="1" x14ac:dyDescent="0.2">
      <c r="A29" s="48">
        <v>7</v>
      </c>
      <c r="B29" s="130" t="s">
        <v>82</v>
      </c>
      <c r="C29" s="97" t="s">
        <v>73</v>
      </c>
      <c r="D29" s="131"/>
      <c r="E29" s="131"/>
      <c r="F29" s="131"/>
      <c r="G29" s="131"/>
      <c r="H29" s="147"/>
      <c r="I29" s="157">
        <v>16</v>
      </c>
      <c r="J29" s="131">
        <v>8</v>
      </c>
      <c r="K29" s="131"/>
      <c r="L29" s="131"/>
      <c r="M29" s="147">
        <v>3</v>
      </c>
      <c r="N29" s="132"/>
      <c r="O29" s="132"/>
      <c r="P29" s="132"/>
      <c r="Q29" s="132"/>
      <c r="R29" s="145"/>
      <c r="S29" s="132"/>
      <c r="T29" s="132"/>
      <c r="U29" s="132"/>
      <c r="V29" s="132"/>
      <c r="W29" s="145"/>
      <c r="X29" s="133"/>
      <c r="Y29" s="133"/>
      <c r="Z29" s="133"/>
      <c r="AA29" s="133"/>
      <c r="AB29" s="145"/>
      <c r="AC29" s="133"/>
      <c r="AD29" s="133"/>
      <c r="AE29" s="133"/>
      <c r="AF29" s="133"/>
      <c r="AG29" s="145"/>
      <c r="AH29" s="146">
        <f t="shared" si="15"/>
        <v>24</v>
      </c>
      <c r="AI29" s="48">
        <f t="shared" ref="AI29:AK29" si="25">D29+I29+N29+S29+X29+AC29</f>
        <v>16</v>
      </c>
      <c r="AJ29" s="48">
        <f t="shared" si="25"/>
        <v>8</v>
      </c>
      <c r="AK29" s="48">
        <f t="shared" si="25"/>
        <v>0</v>
      </c>
      <c r="AL29" s="48">
        <f t="shared" si="16"/>
        <v>0</v>
      </c>
      <c r="AM29" s="147">
        <f t="shared" si="16"/>
        <v>3</v>
      </c>
      <c r="AN29" s="48"/>
      <c r="AO29" s="49"/>
      <c r="AP29" s="50"/>
      <c r="AQ29" s="51"/>
      <c r="AR29" s="48"/>
      <c r="AS29" s="51"/>
      <c r="AT29" s="48"/>
      <c r="AU29" s="49"/>
      <c r="AV29" s="50"/>
      <c r="AW29" s="52"/>
      <c r="AX29" s="48"/>
      <c r="AY29" s="49"/>
      <c r="AZ29" s="50"/>
      <c r="BA29" s="51"/>
      <c r="BB29" s="48"/>
      <c r="BC29" s="62"/>
      <c r="BD29" s="51">
        <f>AM29</f>
        <v>3</v>
      </c>
      <c r="BE29" s="67">
        <f>BD29*100/AM76</f>
        <v>1.6666666666666667</v>
      </c>
      <c r="BF29" s="64"/>
      <c r="BG29" s="65"/>
      <c r="BH29" s="64"/>
      <c r="BI29" s="65"/>
      <c r="BJ29" s="64">
        <f>AH29</f>
        <v>24</v>
      </c>
      <c r="BK29" s="65">
        <f>AM29</f>
        <v>3</v>
      </c>
      <c r="BL29" s="84"/>
      <c r="BM29" s="85"/>
      <c r="BN29" s="64"/>
      <c r="BO29" s="65"/>
      <c r="BP29" s="64"/>
      <c r="BQ29" s="65"/>
      <c r="BR29" s="64"/>
      <c r="BS29" s="65"/>
      <c r="BT29" s="64"/>
      <c r="BU29" s="65"/>
      <c r="BV29" s="81"/>
      <c r="BW29" s="65"/>
      <c r="BX29" s="66"/>
      <c r="BY29" s="65"/>
      <c r="BZ29" s="64"/>
      <c r="CA29" s="65"/>
      <c r="CB29" s="64"/>
      <c r="CC29" s="65"/>
      <c r="CD29" s="219">
        <v>4</v>
      </c>
      <c r="CE29" s="51">
        <f t="shared" si="17"/>
        <v>0.96</v>
      </c>
      <c r="CF29" s="68">
        <f t="shared" si="10"/>
        <v>0.53333333333333333</v>
      </c>
      <c r="CG29" s="51">
        <f t="shared" si="21"/>
        <v>0.16</v>
      </c>
      <c r="CH29" s="68">
        <f t="shared" si="22"/>
        <v>0.64</v>
      </c>
      <c r="CI29" s="68">
        <f t="shared" si="8"/>
        <v>1.1733333333333333</v>
      </c>
      <c r="CJ29" s="148"/>
      <c r="CK29" s="148"/>
      <c r="CL29" s="148"/>
      <c r="CM29" s="48"/>
      <c r="CN29" s="51"/>
      <c r="CO29" s="68"/>
      <c r="CP29" s="51">
        <f>AM29</f>
        <v>3</v>
      </c>
      <c r="CQ29" s="51"/>
      <c r="CR29" s="51"/>
      <c r="CS29" s="51"/>
    </row>
    <row r="30" spans="1:193" s="23" customFormat="1" ht="18" customHeight="1" x14ac:dyDescent="0.2">
      <c r="A30" s="349" t="s">
        <v>83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0"/>
      <c r="U30" s="350"/>
      <c r="V30" s="350"/>
      <c r="W30" s="350"/>
      <c r="X30" s="350"/>
      <c r="Y30" s="350"/>
      <c r="Z30" s="350"/>
      <c r="AA30" s="350"/>
      <c r="AB30" s="350"/>
      <c r="AC30" s="350"/>
      <c r="AD30" s="350"/>
      <c r="AE30" s="350"/>
      <c r="AF30" s="350"/>
      <c r="AG30" s="350"/>
      <c r="AH30" s="87">
        <f t="shared" ref="AH30:AL30" si="26">SUM(AH31:AH44)</f>
        <v>262</v>
      </c>
      <c r="AI30" s="87">
        <f t="shared" si="26"/>
        <v>64</v>
      </c>
      <c r="AJ30" s="87">
        <f t="shared" si="26"/>
        <v>136</v>
      </c>
      <c r="AK30" s="87">
        <f t="shared" si="26"/>
        <v>32</v>
      </c>
      <c r="AL30" s="87">
        <f t="shared" si="26"/>
        <v>30</v>
      </c>
      <c r="AM30" s="86">
        <f>SUM(AM31:AM44)</f>
        <v>36</v>
      </c>
      <c r="AN30" s="86">
        <f t="shared" ref="AN30:CO30" si="27">SUM(AN31:AN44)</f>
        <v>0</v>
      </c>
      <c r="AO30" s="86">
        <f t="shared" si="27"/>
        <v>0</v>
      </c>
      <c r="AP30" s="86">
        <f t="shared" si="27"/>
        <v>0</v>
      </c>
      <c r="AQ30" s="86">
        <f t="shared" si="27"/>
        <v>0</v>
      </c>
      <c r="AR30" s="86">
        <f t="shared" si="27"/>
        <v>0</v>
      </c>
      <c r="AS30" s="86">
        <f t="shared" si="27"/>
        <v>0</v>
      </c>
      <c r="AT30" s="86">
        <f t="shared" si="27"/>
        <v>30</v>
      </c>
      <c r="AU30" s="86">
        <f t="shared" si="27"/>
        <v>3</v>
      </c>
      <c r="AV30" s="86">
        <f t="shared" si="27"/>
        <v>48</v>
      </c>
      <c r="AW30" s="86">
        <f t="shared" si="27"/>
        <v>7</v>
      </c>
      <c r="AX30" s="86">
        <f t="shared" si="27"/>
        <v>8</v>
      </c>
      <c r="AY30" s="86">
        <f t="shared" si="27"/>
        <v>1</v>
      </c>
      <c r="AZ30" s="86">
        <f t="shared" si="27"/>
        <v>0</v>
      </c>
      <c r="BA30" s="86">
        <f t="shared" si="27"/>
        <v>0</v>
      </c>
      <c r="BB30" s="86">
        <f t="shared" si="27"/>
        <v>0</v>
      </c>
      <c r="BC30" s="86">
        <f t="shared" si="27"/>
        <v>0</v>
      </c>
      <c r="BD30" s="86">
        <f t="shared" si="27"/>
        <v>8</v>
      </c>
      <c r="BE30" s="86">
        <f t="shared" si="27"/>
        <v>4.4444444444444446</v>
      </c>
      <c r="BF30" s="86">
        <f t="shared" si="27"/>
        <v>8</v>
      </c>
      <c r="BG30" s="86">
        <f t="shared" si="27"/>
        <v>1</v>
      </c>
      <c r="BH30" s="86">
        <f t="shared" si="27"/>
        <v>0</v>
      </c>
      <c r="BI30" s="86">
        <f t="shared" si="27"/>
        <v>0</v>
      </c>
      <c r="BJ30" s="86">
        <f t="shared" si="27"/>
        <v>0</v>
      </c>
      <c r="BK30" s="86">
        <f t="shared" si="27"/>
        <v>0</v>
      </c>
      <c r="BL30" s="86">
        <f t="shared" si="27"/>
        <v>0</v>
      </c>
      <c r="BM30" s="86">
        <f t="shared" si="27"/>
        <v>0</v>
      </c>
      <c r="BN30" s="86">
        <f t="shared" si="27"/>
        <v>96</v>
      </c>
      <c r="BO30" s="86">
        <f t="shared" si="27"/>
        <v>14</v>
      </c>
      <c r="BP30" s="86">
        <f t="shared" si="27"/>
        <v>24</v>
      </c>
      <c r="BQ30" s="86">
        <f t="shared" si="27"/>
        <v>3</v>
      </c>
      <c r="BR30" s="86">
        <f t="shared" si="27"/>
        <v>0</v>
      </c>
      <c r="BS30" s="86">
        <f t="shared" si="27"/>
        <v>0</v>
      </c>
      <c r="BT30" s="86">
        <f t="shared" si="27"/>
        <v>8</v>
      </c>
      <c r="BU30" s="86">
        <f t="shared" si="27"/>
        <v>1</v>
      </c>
      <c r="BV30" s="86">
        <f t="shared" si="27"/>
        <v>24</v>
      </c>
      <c r="BW30" s="86">
        <f t="shared" si="27"/>
        <v>3</v>
      </c>
      <c r="BX30" s="86">
        <f t="shared" si="27"/>
        <v>8</v>
      </c>
      <c r="BY30" s="86">
        <f t="shared" si="27"/>
        <v>1</v>
      </c>
      <c r="BZ30" s="86">
        <f t="shared" si="27"/>
        <v>16</v>
      </c>
      <c r="CA30" s="86">
        <f t="shared" si="27"/>
        <v>2</v>
      </c>
      <c r="CB30" s="86">
        <f t="shared" si="27"/>
        <v>0</v>
      </c>
      <c r="CC30" s="86">
        <f t="shared" si="27"/>
        <v>0</v>
      </c>
      <c r="CD30" s="86">
        <f t="shared" si="27"/>
        <v>28</v>
      </c>
      <c r="CE30" s="86">
        <f t="shared" si="27"/>
        <v>10.48</v>
      </c>
      <c r="CF30" s="86">
        <f t="shared" si="27"/>
        <v>5.822222222222222</v>
      </c>
      <c r="CG30" s="86">
        <f t="shared" si="27"/>
        <v>1.1200000000000001</v>
      </c>
      <c r="CH30" s="86">
        <f t="shared" si="27"/>
        <v>0.62222222222222223</v>
      </c>
      <c r="CI30" s="86">
        <f t="shared" si="27"/>
        <v>6.4444444444444446</v>
      </c>
      <c r="CJ30" s="86">
        <f t="shared" si="27"/>
        <v>0</v>
      </c>
      <c r="CK30" s="86">
        <f t="shared" si="27"/>
        <v>0</v>
      </c>
      <c r="CL30" s="86">
        <f t="shared" si="27"/>
        <v>0</v>
      </c>
      <c r="CM30" s="86">
        <f t="shared" si="27"/>
        <v>214</v>
      </c>
      <c r="CN30" s="86">
        <f t="shared" si="27"/>
        <v>29</v>
      </c>
      <c r="CO30" s="86">
        <f t="shared" si="27"/>
        <v>16.111111111111111</v>
      </c>
      <c r="CP30" s="155"/>
      <c r="CQ30" s="155"/>
      <c r="CR30" s="155"/>
      <c r="CS30" s="90"/>
    </row>
    <row r="31" spans="1:193" s="23" customFormat="1" ht="18" customHeight="1" x14ac:dyDescent="0.2">
      <c r="A31" s="48">
        <v>1</v>
      </c>
      <c r="B31" s="143" t="s">
        <v>84</v>
      </c>
      <c r="C31" s="97" t="s">
        <v>73</v>
      </c>
      <c r="D31" s="157">
        <v>8</v>
      </c>
      <c r="E31" s="131">
        <v>16</v>
      </c>
      <c r="F31" s="131"/>
      <c r="G31" s="131"/>
      <c r="H31" s="147">
        <v>4</v>
      </c>
      <c r="I31" s="131"/>
      <c r="J31" s="131"/>
      <c r="K31" s="131"/>
      <c r="L31" s="131"/>
      <c r="M31" s="147"/>
      <c r="N31" s="132"/>
      <c r="O31" s="132"/>
      <c r="P31" s="132"/>
      <c r="Q31" s="132"/>
      <c r="R31" s="145"/>
      <c r="S31" s="132"/>
      <c r="T31" s="132"/>
      <c r="U31" s="132"/>
      <c r="V31" s="132"/>
      <c r="W31" s="145"/>
      <c r="X31" s="133"/>
      <c r="Y31" s="133"/>
      <c r="Z31" s="133"/>
      <c r="AA31" s="133"/>
      <c r="AB31" s="145"/>
      <c r="AC31" s="133"/>
      <c r="AD31" s="133"/>
      <c r="AE31" s="133"/>
      <c r="AF31" s="133"/>
      <c r="AG31" s="145"/>
      <c r="AH31" s="146">
        <f t="shared" ref="AH31:AH43" si="28">AI31+AJ31+AK31+AL31</f>
        <v>24</v>
      </c>
      <c r="AI31" s="48">
        <f>D31+I31+N31+S31+X31+AC31</f>
        <v>8</v>
      </c>
      <c r="AJ31" s="48">
        <f>E31+J31+O31+T31+Y31+AD31</f>
        <v>16</v>
      </c>
      <c r="AK31" s="48">
        <f>F31+K31+P31+U31+Z31+AE31</f>
        <v>0</v>
      </c>
      <c r="AL31" s="48">
        <f>G31+L31+Q31+V31+AA31+AF31</f>
        <v>0</v>
      </c>
      <c r="AM31" s="147">
        <f>H31+M31+R31+W31+AB31+AG31</f>
        <v>4</v>
      </c>
      <c r="AN31" s="48"/>
      <c r="AO31" s="49"/>
      <c r="AP31" s="50"/>
      <c r="AQ31" s="51"/>
      <c r="AR31" s="48"/>
      <c r="AS31" s="51"/>
      <c r="AT31" s="48"/>
      <c r="AU31" s="49"/>
      <c r="AV31" s="50"/>
      <c r="AW31" s="52"/>
      <c r="AX31" s="48"/>
      <c r="AY31" s="49"/>
      <c r="AZ31" s="50"/>
      <c r="BA31" s="51"/>
      <c r="BB31" s="48"/>
      <c r="BC31" s="62"/>
      <c r="BD31" s="51"/>
      <c r="BE31" s="67"/>
      <c r="BF31" s="64"/>
      <c r="BG31" s="65"/>
      <c r="BH31" s="64"/>
      <c r="BI31" s="65"/>
      <c r="BJ31" s="64"/>
      <c r="BK31" s="65"/>
      <c r="BL31" s="84"/>
      <c r="BM31" s="85"/>
      <c r="BN31" s="64">
        <f>AH31</f>
        <v>24</v>
      </c>
      <c r="BO31" s="65">
        <f>AM31</f>
        <v>4</v>
      </c>
      <c r="BP31" s="64"/>
      <c r="BQ31" s="65"/>
      <c r="BR31" s="64"/>
      <c r="BS31" s="65"/>
      <c r="BT31" s="64"/>
      <c r="BU31" s="65"/>
      <c r="BV31" s="81"/>
      <c r="BW31" s="65"/>
      <c r="BX31" s="66"/>
      <c r="BY31" s="65"/>
      <c r="BZ31" s="64"/>
      <c r="CA31" s="65"/>
      <c r="CB31" s="64"/>
      <c r="CC31" s="65"/>
      <c r="CD31" s="219">
        <v>4</v>
      </c>
      <c r="CE31" s="51">
        <f t="shared" si="17"/>
        <v>0.96</v>
      </c>
      <c r="CF31" s="68">
        <f t="shared" si="10"/>
        <v>0.53333333333333333</v>
      </c>
      <c r="CG31" s="51">
        <f>CD31/25</f>
        <v>0.16</v>
      </c>
      <c r="CH31" s="68">
        <f>CG31*100/180</f>
        <v>8.8888888888888892E-2</v>
      </c>
      <c r="CI31" s="68">
        <f t="shared" si="8"/>
        <v>0.62222222222222223</v>
      </c>
      <c r="CJ31" s="148"/>
      <c r="CK31" s="148"/>
      <c r="CL31" s="148"/>
      <c r="CM31" s="48"/>
      <c r="CN31" s="51"/>
      <c r="CO31" s="68"/>
      <c r="CP31" s="51"/>
      <c r="CQ31" s="51"/>
      <c r="CR31" s="51"/>
      <c r="CS31" s="51"/>
    </row>
    <row r="32" spans="1:193" s="23" customFormat="1" ht="21" customHeight="1" x14ac:dyDescent="0.2">
      <c r="A32" s="48">
        <v>2</v>
      </c>
      <c r="B32" s="130" t="s">
        <v>211</v>
      </c>
      <c r="C32" s="97" t="s">
        <v>71</v>
      </c>
      <c r="D32" s="131"/>
      <c r="E32" s="131"/>
      <c r="F32" s="131"/>
      <c r="G32" s="131"/>
      <c r="H32" s="147"/>
      <c r="I32" s="131"/>
      <c r="J32" s="131"/>
      <c r="K32" s="131"/>
      <c r="L32" s="131"/>
      <c r="M32" s="147"/>
      <c r="N32" s="132"/>
      <c r="O32" s="132"/>
      <c r="P32" s="132"/>
      <c r="Q32" s="132"/>
      <c r="R32" s="145"/>
      <c r="S32" s="132"/>
      <c r="T32" s="132"/>
      <c r="U32" s="132"/>
      <c r="V32" s="132"/>
      <c r="W32" s="145"/>
      <c r="X32" s="133">
        <v>8</v>
      </c>
      <c r="Y32" s="133">
        <v>16</v>
      </c>
      <c r="Z32" s="133"/>
      <c r="AA32" s="133"/>
      <c r="AB32" s="145">
        <v>4</v>
      </c>
      <c r="AC32" s="133"/>
      <c r="AD32" s="133"/>
      <c r="AE32" s="133"/>
      <c r="AF32" s="133"/>
      <c r="AG32" s="145"/>
      <c r="AH32" s="146">
        <f t="shared" si="28"/>
        <v>24</v>
      </c>
      <c r="AI32" s="48">
        <f t="shared" ref="AI32:AM44" si="29">D32+I32+N32+S32+X32+AC32</f>
        <v>8</v>
      </c>
      <c r="AJ32" s="48">
        <f t="shared" si="29"/>
        <v>16</v>
      </c>
      <c r="AK32" s="48">
        <f t="shared" si="29"/>
        <v>0</v>
      </c>
      <c r="AL32" s="48">
        <f t="shared" si="29"/>
        <v>0</v>
      </c>
      <c r="AM32" s="147">
        <f t="shared" si="29"/>
        <v>4</v>
      </c>
      <c r="AN32" s="48"/>
      <c r="AO32" s="49"/>
      <c r="AP32" s="50"/>
      <c r="AQ32" s="51"/>
      <c r="AR32" s="48"/>
      <c r="AS32" s="51"/>
      <c r="AT32" s="48"/>
      <c r="AU32" s="49"/>
      <c r="AV32" s="50"/>
      <c r="AW32" s="52"/>
      <c r="AX32" s="48"/>
      <c r="AY32" s="49"/>
      <c r="AZ32" s="50"/>
      <c r="BA32" s="51"/>
      <c r="BB32" s="48"/>
      <c r="BC32" s="62"/>
      <c r="BD32" s="51">
        <f>AM32</f>
        <v>4</v>
      </c>
      <c r="BE32" s="67">
        <f>BD32*100/AM76</f>
        <v>2.2222222222222223</v>
      </c>
      <c r="BF32" s="64"/>
      <c r="BG32" s="65"/>
      <c r="BH32" s="64"/>
      <c r="BI32" s="65"/>
      <c r="BJ32" s="64"/>
      <c r="BK32" s="65"/>
      <c r="BL32" s="84"/>
      <c r="BM32" s="85"/>
      <c r="BN32" s="64">
        <f>AH32</f>
        <v>24</v>
      </c>
      <c r="BO32" s="65">
        <f>AM32</f>
        <v>4</v>
      </c>
      <c r="BP32" s="64"/>
      <c r="BQ32" s="65"/>
      <c r="BR32" s="64"/>
      <c r="BS32" s="65"/>
      <c r="BT32" s="64"/>
      <c r="BU32" s="65"/>
      <c r="BV32" s="81"/>
      <c r="BW32" s="65"/>
      <c r="BX32" s="66"/>
      <c r="BY32" s="65"/>
      <c r="BZ32" s="64"/>
      <c r="CA32" s="65"/>
      <c r="CB32" s="64"/>
      <c r="CC32" s="65"/>
      <c r="CD32" s="219">
        <v>2</v>
      </c>
      <c r="CE32" s="51">
        <f t="shared" si="17"/>
        <v>0.96</v>
      </c>
      <c r="CF32" s="68">
        <f t="shared" si="10"/>
        <v>0.53333333333333333</v>
      </c>
      <c r="CG32" s="51">
        <f t="shared" ref="CG32:CG44" si="30">CD32/25</f>
        <v>0.08</v>
      </c>
      <c r="CH32" s="68">
        <f t="shared" ref="CH32:CH44" si="31">CG32*100/180</f>
        <v>4.4444444444444446E-2</v>
      </c>
      <c r="CI32" s="68">
        <f t="shared" si="8"/>
        <v>0.57777777777777772</v>
      </c>
      <c r="CJ32" s="148"/>
      <c r="CK32" s="148"/>
      <c r="CL32" s="148"/>
      <c r="CM32" s="48">
        <f>AH32</f>
        <v>24</v>
      </c>
      <c r="CN32" s="51">
        <f>AM32</f>
        <v>4</v>
      </c>
      <c r="CO32" s="67">
        <f>CN32*100/180</f>
        <v>2.2222222222222223</v>
      </c>
      <c r="CP32" s="51">
        <f>AM32</f>
        <v>4</v>
      </c>
      <c r="CQ32" s="51"/>
      <c r="CR32" s="51"/>
      <c r="CS32" s="51"/>
    </row>
    <row r="33" spans="1:97" s="23" customFormat="1" ht="18" customHeight="1" x14ac:dyDescent="0.2">
      <c r="A33" s="48">
        <v>3</v>
      </c>
      <c r="B33" s="130" t="s">
        <v>86</v>
      </c>
      <c r="C33" s="83" t="s">
        <v>73</v>
      </c>
      <c r="D33" s="166"/>
      <c r="E33" s="166"/>
      <c r="F33" s="166"/>
      <c r="G33" s="166"/>
      <c r="H33" s="167"/>
      <c r="I33" s="168"/>
      <c r="J33" s="169"/>
      <c r="K33" s="170"/>
      <c r="L33" s="170"/>
      <c r="M33" s="171"/>
      <c r="N33" s="172"/>
      <c r="O33" s="173"/>
      <c r="P33" s="173"/>
      <c r="Q33" s="173"/>
      <c r="R33" s="174"/>
      <c r="S33" s="173">
        <v>8</v>
      </c>
      <c r="T33" s="173">
        <v>16</v>
      </c>
      <c r="U33" s="173"/>
      <c r="V33" s="173"/>
      <c r="W33" s="174">
        <v>3</v>
      </c>
      <c r="X33" s="175"/>
      <c r="Y33" s="175"/>
      <c r="Z33" s="175"/>
      <c r="AA33" s="175"/>
      <c r="AB33" s="174"/>
      <c r="AC33" s="175"/>
      <c r="AD33" s="175"/>
      <c r="AE33" s="175"/>
      <c r="AF33" s="175"/>
      <c r="AG33" s="174"/>
      <c r="AH33" s="176">
        <f t="shared" si="28"/>
        <v>24</v>
      </c>
      <c r="AI33" s="151">
        <f t="shared" si="29"/>
        <v>8</v>
      </c>
      <c r="AJ33" s="151">
        <f t="shared" si="29"/>
        <v>16</v>
      </c>
      <c r="AK33" s="151">
        <f t="shared" si="29"/>
        <v>0</v>
      </c>
      <c r="AL33" s="151">
        <f t="shared" si="29"/>
        <v>0</v>
      </c>
      <c r="AM33" s="167">
        <f t="shared" si="29"/>
        <v>3</v>
      </c>
      <c r="AN33" s="48"/>
      <c r="AO33" s="49"/>
      <c r="AP33" s="50"/>
      <c r="AQ33" s="51"/>
      <c r="AR33" s="48"/>
      <c r="AS33" s="51"/>
      <c r="AT33" s="48"/>
      <c r="AU33" s="49"/>
      <c r="AV33" s="50">
        <f>AH33</f>
        <v>24</v>
      </c>
      <c r="AW33" s="52">
        <f>AM33</f>
        <v>3</v>
      </c>
      <c r="AX33" s="48"/>
      <c r="AY33" s="49"/>
      <c r="AZ33" s="50"/>
      <c r="BA33" s="51"/>
      <c r="BB33" s="48"/>
      <c r="BC33" s="62"/>
      <c r="BD33" s="51">
        <f>AM33</f>
        <v>3</v>
      </c>
      <c r="BE33" s="67">
        <f>BD33*100/AM76</f>
        <v>1.6666666666666667</v>
      </c>
      <c r="BF33" s="64"/>
      <c r="BG33" s="65"/>
      <c r="BH33" s="64"/>
      <c r="BI33" s="65"/>
      <c r="BJ33" s="64"/>
      <c r="BK33" s="65"/>
      <c r="BL33" s="84"/>
      <c r="BM33" s="85"/>
      <c r="BN33" s="64"/>
      <c r="BO33" s="65"/>
      <c r="BP33" s="64">
        <f>AH33</f>
        <v>24</v>
      </c>
      <c r="BQ33" s="65">
        <f>AM33</f>
        <v>3</v>
      </c>
      <c r="BR33" s="64"/>
      <c r="BS33" s="65"/>
      <c r="BT33" s="64"/>
      <c r="BU33" s="65"/>
      <c r="BV33" s="81"/>
      <c r="BW33" s="65"/>
      <c r="BX33" s="66"/>
      <c r="BY33" s="65"/>
      <c r="BZ33" s="64"/>
      <c r="CA33" s="65"/>
      <c r="CB33" s="64"/>
      <c r="CC33" s="65"/>
      <c r="CD33" s="219">
        <v>4</v>
      </c>
      <c r="CE33" s="51">
        <f t="shared" si="17"/>
        <v>0.96</v>
      </c>
      <c r="CF33" s="68">
        <f t="shared" si="10"/>
        <v>0.53333333333333333</v>
      </c>
      <c r="CG33" s="51">
        <f t="shared" si="30"/>
        <v>0.16</v>
      </c>
      <c r="CH33" s="68">
        <f t="shared" si="31"/>
        <v>8.8888888888888892E-2</v>
      </c>
      <c r="CI33" s="68">
        <f t="shared" si="8"/>
        <v>0.62222222222222223</v>
      </c>
      <c r="CJ33" s="148"/>
      <c r="CK33" s="148"/>
      <c r="CL33" s="148"/>
      <c r="CM33" s="48"/>
      <c r="CN33" s="51"/>
      <c r="CO33" s="67">
        <f t="shared" ref="CO33:CO44" si="32">CN33*100/180</f>
        <v>0</v>
      </c>
      <c r="CP33" s="51">
        <f t="shared" ref="CP33:CP34" si="33">AM33</f>
        <v>3</v>
      </c>
      <c r="CQ33" s="51"/>
      <c r="CR33" s="51"/>
      <c r="CS33" s="51"/>
    </row>
    <row r="34" spans="1:97" s="23" customFormat="1" ht="18" customHeight="1" x14ac:dyDescent="0.2">
      <c r="A34" s="48">
        <v>4</v>
      </c>
      <c r="B34" s="143" t="s">
        <v>87</v>
      </c>
      <c r="C34" s="97" t="s">
        <v>71</v>
      </c>
      <c r="D34" s="131"/>
      <c r="E34" s="131"/>
      <c r="F34" s="131"/>
      <c r="G34" s="131"/>
      <c r="H34" s="147"/>
      <c r="I34" s="131">
        <v>8</v>
      </c>
      <c r="J34" s="131">
        <v>8</v>
      </c>
      <c r="K34" s="131"/>
      <c r="L34" s="131"/>
      <c r="M34" s="147">
        <v>3</v>
      </c>
      <c r="N34" s="132"/>
      <c r="O34" s="132">
        <v>8</v>
      </c>
      <c r="P34" s="132"/>
      <c r="Q34" s="132"/>
      <c r="R34" s="145">
        <v>1</v>
      </c>
      <c r="S34" s="132"/>
      <c r="T34" s="132"/>
      <c r="U34" s="132"/>
      <c r="V34" s="132"/>
      <c r="W34" s="145"/>
      <c r="X34" s="133"/>
      <c r="Y34" s="133"/>
      <c r="Z34" s="133"/>
      <c r="AA34" s="133"/>
      <c r="AB34" s="145"/>
      <c r="AC34" s="133"/>
      <c r="AD34" s="133"/>
      <c r="AE34" s="133"/>
      <c r="AF34" s="133"/>
      <c r="AG34" s="145"/>
      <c r="AH34" s="146">
        <f t="shared" si="28"/>
        <v>24</v>
      </c>
      <c r="AI34" s="48">
        <f t="shared" si="29"/>
        <v>8</v>
      </c>
      <c r="AJ34" s="48">
        <f t="shared" si="29"/>
        <v>16</v>
      </c>
      <c r="AK34" s="48">
        <f t="shared" si="29"/>
        <v>0</v>
      </c>
      <c r="AL34" s="48">
        <f t="shared" si="29"/>
        <v>0</v>
      </c>
      <c r="AM34" s="147">
        <f t="shared" si="29"/>
        <v>4</v>
      </c>
      <c r="AN34" s="48"/>
      <c r="AO34" s="49"/>
      <c r="AP34" s="50"/>
      <c r="AQ34" s="51"/>
      <c r="AR34" s="48"/>
      <c r="AS34" s="51"/>
      <c r="AT34" s="48"/>
      <c r="AU34" s="49"/>
      <c r="AV34" s="50">
        <f>AH34</f>
        <v>24</v>
      </c>
      <c r="AW34" s="52">
        <f>AM34</f>
        <v>4</v>
      </c>
      <c r="AX34" s="48"/>
      <c r="AY34" s="49"/>
      <c r="AZ34" s="50"/>
      <c r="BA34" s="51"/>
      <c r="BB34" s="48"/>
      <c r="BC34" s="62"/>
      <c r="BD34" s="51"/>
      <c r="BE34" s="67"/>
      <c r="BF34" s="64"/>
      <c r="BG34" s="65"/>
      <c r="BH34" s="64"/>
      <c r="BI34" s="65"/>
      <c r="BJ34" s="64"/>
      <c r="BK34" s="65"/>
      <c r="BL34" s="84"/>
      <c r="BM34" s="85"/>
      <c r="BN34" s="64"/>
      <c r="BO34" s="65"/>
      <c r="BP34" s="64"/>
      <c r="BQ34" s="65"/>
      <c r="BR34" s="64"/>
      <c r="BS34" s="65"/>
      <c r="BT34" s="64"/>
      <c r="BU34" s="65"/>
      <c r="BV34" s="81"/>
      <c r="BW34" s="65"/>
      <c r="BX34" s="66"/>
      <c r="BY34" s="65"/>
      <c r="BZ34" s="64"/>
      <c r="CA34" s="65"/>
      <c r="CB34" s="64"/>
      <c r="CC34" s="65"/>
      <c r="CD34" s="219"/>
      <c r="CE34" s="51">
        <f t="shared" si="17"/>
        <v>0.96</v>
      </c>
      <c r="CF34" s="68">
        <f t="shared" si="10"/>
        <v>0.53333333333333333</v>
      </c>
      <c r="CG34" s="51">
        <f t="shared" si="30"/>
        <v>0</v>
      </c>
      <c r="CH34" s="68">
        <f t="shared" si="31"/>
        <v>0</v>
      </c>
      <c r="CI34" s="68">
        <f t="shared" si="8"/>
        <v>0.53333333333333333</v>
      </c>
      <c r="CJ34" s="148"/>
      <c r="CK34" s="148"/>
      <c r="CL34" s="148"/>
      <c r="CM34" s="48">
        <f t="shared" ref="CM34:CM44" si="34">AH34</f>
        <v>24</v>
      </c>
      <c r="CN34" s="51">
        <f t="shared" ref="CN34:CN46" si="35">AM34</f>
        <v>4</v>
      </c>
      <c r="CO34" s="67">
        <f t="shared" si="32"/>
        <v>2.2222222222222223</v>
      </c>
      <c r="CP34" s="51">
        <f t="shared" si="33"/>
        <v>4</v>
      </c>
      <c r="CQ34" s="51"/>
      <c r="CR34" s="51"/>
      <c r="CS34" s="51"/>
    </row>
    <row r="35" spans="1:97" s="23" customFormat="1" ht="18" customHeight="1" x14ac:dyDescent="0.2">
      <c r="A35" s="48">
        <v>5</v>
      </c>
      <c r="B35" s="143" t="s">
        <v>88</v>
      </c>
      <c r="C35" s="97" t="s">
        <v>71</v>
      </c>
      <c r="D35" s="131"/>
      <c r="E35" s="131"/>
      <c r="F35" s="131"/>
      <c r="G35" s="131"/>
      <c r="H35" s="147"/>
      <c r="I35" s="131"/>
      <c r="J35" s="131">
        <v>8</v>
      </c>
      <c r="K35" s="131"/>
      <c r="L35" s="131"/>
      <c r="M35" s="147">
        <v>1</v>
      </c>
      <c r="N35" s="132"/>
      <c r="O35" s="132"/>
      <c r="P35" s="132"/>
      <c r="Q35" s="132"/>
      <c r="R35" s="145"/>
      <c r="S35" s="132"/>
      <c r="T35" s="132"/>
      <c r="U35" s="132"/>
      <c r="V35" s="132"/>
      <c r="W35" s="145"/>
      <c r="X35" s="133"/>
      <c r="Y35" s="133"/>
      <c r="Z35" s="133"/>
      <c r="AA35" s="133"/>
      <c r="AB35" s="145"/>
      <c r="AC35" s="133"/>
      <c r="AD35" s="133"/>
      <c r="AE35" s="133"/>
      <c r="AF35" s="133"/>
      <c r="AG35" s="145"/>
      <c r="AH35" s="146">
        <f t="shared" si="28"/>
        <v>8</v>
      </c>
      <c r="AI35" s="48">
        <f t="shared" si="29"/>
        <v>0</v>
      </c>
      <c r="AJ35" s="48">
        <f t="shared" si="29"/>
        <v>8</v>
      </c>
      <c r="AK35" s="48">
        <f t="shared" si="29"/>
        <v>0</v>
      </c>
      <c r="AL35" s="48">
        <f t="shared" si="29"/>
        <v>0</v>
      </c>
      <c r="AM35" s="147">
        <f t="shared" si="29"/>
        <v>1</v>
      </c>
      <c r="AN35" s="48"/>
      <c r="AO35" s="49"/>
      <c r="AP35" s="50"/>
      <c r="AQ35" s="51"/>
      <c r="AR35" s="48"/>
      <c r="AS35" s="51"/>
      <c r="AT35" s="48"/>
      <c r="AU35" s="49"/>
      <c r="AV35" s="50"/>
      <c r="AW35" s="52"/>
      <c r="AX35" s="48">
        <f>AH35</f>
        <v>8</v>
      </c>
      <c r="AY35" s="49">
        <f>AM35</f>
        <v>1</v>
      </c>
      <c r="AZ35" s="50"/>
      <c r="BA35" s="51"/>
      <c r="BB35" s="48"/>
      <c r="BC35" s="62"/>
      <c r="BD35" s="51"/>
      <c r="BE35" s="67"/>
      <c r="BF35" s="64"/>
      <c r="BG35" s="65"/>
      <c r="BH35" s="64"/>
      <c r="BI35" s="65"/>
      <c r="BJ35" s="64"/>
      <c r="BK35" s="65"/>
      <c r="BL35" s="84"/>
      <c r="BM35" s="85"/>
      <c r="BN35" s="64"/>
      <c r="BO35" s="65"/>
      <c r="BP35" s="64"/>
      <c r="BQ35" s="65"/>
      <c r="BR35" s="64"/>
      <c r="BS35" s="65"/>
      <c r="BT35" s="64">
        <f>AH35</f>
        <v>8</v>
      </c>
      <c r="BU35" s="65">
        <f>AM35</f>
        <v>1</v>
      </c>
      <c r="BV35" s="81"/>
      <c r="BW35" s="65"/>
      <c r="BX35" s="66"/>
      <c r="BY35" s="65"/>
      <c r="BZ35" s="64"/>
      <c r="CA35" s="65"/>
      <c r="CB35" s="64"/>
      <c r="CC35" s="65"/>
      <c r="CD35" s="219"/>
      <c r="CE35" s="51">
        <f t="shared" si="17"/>
        <v>0.32</v>
      </c>
      <c r="CF35" s="68">
        <f t="shared" si="10"/>
        <v>0.17777777777777778</v>
      </c>
      <c r="CG35" s="51">
        <f t="shared" si="30"/>
        <v>0</v>
      </c>
      <c r="CH35" s="68">
        <f t="shared" si="31"/>
        <v>0</v>
      </c>
      <c r="CI35" s="68">
        <f t="shared" si="8"/>
        <v>0.17777777777777778</v>
      </c>
      <c r="CJ35" s="148"/>
      <c r="CK35" s="148"/>
      <c r="CL35" s="148"/>
      <c r="CM35" s="48">
        <f t="shared" si="34"/>
        <v>8</v>
      </c>
      <c r="CN35" s="51">
        <f t="shared" si="35"/>
        <v>1</v>
      </c>
      <c r="CO35" s="67">
        <f t="shared" si="32"/>
        <v>0.55555555555555558</v>
      </c>
      <c r="CP35" s="51"/>
      <c r="CQ35" s="51"/>
      <c r="CR35" s="51"/>
      <c r="CS35" s="51"/>
    </row>
    <row r="36" spans="1:97" s="23" customFormat="1" ht="18" customHeight="1" x14ac:dyDescent="0.2">
      <c r="A36" s="48">
        <v>6</v>
      </c>
      <c r="B36" s="143" t="s">
        <v>89</v>
      </c>
      <c r="C36" s="97" t="s">
        <v>71</v>
      </c>
      <c r="D36" s="131"/>
      <c r="E36" s="131"/>
      <c r="F36" s="131"/>
      <c r="G36" s="131"/>
      <c r="H36" s="147"/>
      <c r="I36" s="131">
        <v>8</v>
      </c>
      <c r="J36" s="131">
        <v>16</v>
      </c>
      <c r="K36" s="131"/>
      <c r="L36" s="131"/>
      <c r="M36" s="147">
        <v>3</v>
      </c>
      <c r="N36" s="132"/>
      <c r="O36" s="132"/>
      <c r="P36" s="132"/>
      <c r="Q36" s="132"/>
      <c r="R36" s="145"/>
      <c r="S36" s="132"/>
      <c r="T36" s="132"/>
      <c r="U36" s="132"/>
      <c r="V36" s="132"/>
      <c r="W36" s="145"/>
      <c r="X36" s="133"/>
      <c r="Y36" s="133"/>
      <c r="Z36" s="133"/>
      <c r="AA36" s="133"/>
      <c r="AB36" s="145"/>
      <c r="AC36" s="133"/>
      <c r="AD36" s="133"/>
      <c r="AE36" s="133"/>
      <c r="AF36" s="133"/>
      <c r="AG36" s="145"/>
      <c r="AH36" s="146">
        <f t="shared" si="28"/>
        <v>24</v>
      </c>
      <c r="AI36" s="48">
        <f t="shared" si="29"/>
        <v>8</v>
      </c>
      <c r="AJ36" s="48">
        <f t="shared" si="29"/>
        <v>16</v>
      </c>
      <c r="AK36" s="48">
        <f t="shared" si="29"/>
        <v>0</v>
      </c>
      <c r="AL36" s="48">
        <f t="shared" si="29"/>
        <v>0</v>
      </c>
      <c r="AM36" s="147">
        <f t="shared" si="29"/>
        <v>3</v>
      </c>
      <c r="AN36" s="48"/>
      <c r="AO36" s="49"/>
      <c r="AP36" s="50"/>
      <c r="AQ36" s="51"/>
      <c r="AR36" s="48"/>
      <c r="AS36" s="51"/>
      <c r="AT36" s="48"/>
      <c r="AU36" s="49"/>
      <c r="AV36" s="50"/>
      <c r="AW36" s="52"/>
      <c r="AX36" s="48"/>
      <c r="AY36" s="49"/>
      <c r="AZ36" s="50"/>
      <c r="BA36" s="51"/>
      <c r="BB36" s="48"/>
      <c r="BC36" s="62"/>
      <c r="BD36" s="51"/>
      <c r="BE36" s="67"/>
      <c r="BF36" s="64"/>
      <c r="BG36" s="65"/>
      <c r="BH36" s="64"/>
      <c r="BI36" s="65"/>
      <c r="BJ36" s="64"/>
      <c r="BK36" s="65"/>
      <c r="BL36" s="84"/>
      <c r="BM36" s="85"/>
      <c r="BN36" s="64"/>
      <c r="BO36" s="65"/>
      <c r="BP36" s="64"/>
      <c r="BQ36" s="65"/>
      <c r="BR36" s="64"/>
      <c r="BS36" s="65"/>
      <c r="BT36" s="64"/>
      <c r="BU36" s="65"/>
      <c r="BV36" s="81">
        <f>AH36</f>
        <v>24</v>
      </c>
      <c r="BW36" s="65">
        <f>AM36</f>
        <v>3</v>
      </c>
      <c r="BX36" s="66"/>
      <c r="BY36" s="65"/>
      <c r="BZ36" s="64"/>
      <c r="CA36" s="65"/>
      <c r="CB36" s="64"/>
      <c r="CC36" s="65"/>
      <c r="CD36" s="219"/>
      <c r="CE36" s="51">
        <f t="shared" si="17"/>
        <v>0.96</v>
      </c>
      <c r="CF36" s="68">
        <f t="shared" si="10"/>
        <v>0.53333333333333333</v>
      </c>
      <c r="CG36" s="51">
        <f t="shared" si="30"/>
        <v>0</v>
      </c>
      <c r="CH36" s="68">
        <f t="shared" si="31"/>
        <v>0</v>
      </c>
      <c r="CI36" s="68">
        <f t="shared" si="8"/>
        <v>0.53333333333333333</v>
      </c>
      <c r="CJ36" s="148"/>
      <c r="CK36" s="148"/>
      <c r="CL36" s="148"/>
      <c r="CM36" s="48">
        <f t="shared" si="34"/>
        <v>24</v>
      </c>
      <c r="CN36" s="51">
        <f t="shared" si="35"/>
        <v>3</v>
      </c>
      <c r="CO36" s="67">
        <f t="shared" si="32"/>
        <v>1.6666666666666667</v>
      </c>
      <c r="CP36" s="51"/>
      <c r="CQ36" s="51"/>
      <c r="CR36" s="51">
        <f>AM36</f>
        <v>3</v>
      </c>
      <c r="CS36" s="51"/>
    </row>
    <row r="37" spans="1:97" s="23" customFormat="1" ht="18" customHeight="1" x14ac:dyDescent="0.2">
      <c r="A37" s="48">
        <v>7</v>
      </c>
      <c r="B37" s="143" t="s">
        <v>90</v>
      </c>
      <c r="C37" s="97" t="s">
        <v>71</v>
      </c>
      <c r="D37" s="131"/>
      <c r="E37" s="131"/>
      <c r="F37" s="131"/>
      <c r="G37" s="131"/>
      <c r="H37" s="177"/>
      <c r="I37" s="131"/>
      <c r="J37" s="131"/>
      <c r="K37" s="131"/>
      <c r="L37" s="131"/>
      <c r="M37" s="147"/>
      <c r="N37" s="132"/>
      <c r="O37" s="132"/>
      <c r="P37" s="132"/>
      <c r="Q37" s="132"/>
      <c r="R37" s="145"/>
      <c r="S37" s="132"/>
      <c r="T37" s="132"/>
      <c r="U37" s="132"/>
      <c r="V37" s="132"/>
      <c r="W37" s="145"/>
      <c r="X37" s="133"/>
      <c r="Y37" s="133"/>
      <c r="Z37" s="133">
        <v>16</v>
      </c>
      <c r="AA37" s="133"/>
      <c r="AB37" s="145">
        <v>3</v>
      </c>
      <c r="AC37" s="133"/>
      <c r="AD37" s="133"/>
      <c r="AE37" s="133"/>
      <c r="AF37" s="133"/>
      <c r="AG37" s="145"/>
      <c r="AH37" s="146">
        <f t="shared" si="28"/>
        <v>16</v>
      </c>
      <c r="AI37" s="48">
        <f t="shared" si="29"/>
        <v>0</v>
      </c>
      <c r="AJ37" s="48">
        <f t="shared" si="29"/>
        <v>0</v>
      </c>
      <c r="AK37" s="48">
        <f t="shared" si="29"/>
        <v>16</v>
      </c>
      <c r="AL37" s="48">
        <f t="shared" si="29"/>
        <v>0</v>
      </c>
      <c r="AM37" s="147">
        <f t="shared" si="29"/>
        <v>3</v>
      </c>
      <c r="AN37" s="48"/>
      <c r="AO37" s="49"/>
      <c r="AP37" s="50"/>
      <c r="AQ37" s="51"/>
      <c r="AR37" s="48"/>
      <c r="AS37" s="51"/>
      <c r="AT37" s="48"/>
      <c r="AU37" s="49"/>
      <c r="AV37" s="50"/>
      <c r="AW37" s="52"/>
      <c r="AX37" s="48"/>
      <c r="AY37" s="49"/>
      <c r="AZ37" s="50"/>
      <c r="BA37" s="51"/>
      <c r="BB37" s="48"/>
      <c r="BC37" s="62"/>
      <c r="BD37" s="51"/>
      <c r="BE37" s="67"/>
      <c r="BF37" s="64"/>
      <c r="BG37" s="65"/>
      <c r="BH37" s="64"/>
      <c r="BI37" s="65"/>
      <c r="BJ37" s="64"/>
      <c r="BK37" s="65"/>
      <c r="BL37" s="84"/>
      <c r="BM37" s="85"/>
      <c r="BN37" s="64"/>
      <c r="BO37" s="65"/>
      <c r="BP37" s="64"/>
      <c r="BQ37" s="65"/>
      <c r="BR37" s="64"/>
      <c r="BS37" s="65"/>
      <c r="BT37" s="64"/>
      <c r="BU37" s="65"/>
      <c r="BV37" s="81"/>
      <c r="BW37" s="65"/>
      <c r="BX37" s="66"/>
      <c r="BY37" s="65"/>
      <c r="BZ37" s="64"/>
      <c r="CA37" s="65"/>
      <c r="CB37" s="64"/>
      <c r="CC37" s="65"/>
      <c r="CD37" s="219"/>
      <c r="CE37" s="51">
        <f t="shared" si="17"/>
        <v>0.64</v>
      </c>
      <c r="CF37" s="68">
        <f t="shared" si="10"/>
        <v>0.35555555555555557</v>
      </c>
      <c r="CG37" s="51">
        <f t="shared" si="30"/>
        <v>0</v>
      </c>
      <c r="CH37" s="68">
        <f t="shared" si="31"/>
        <v>0</v>
      </c>
      <c r="CI37" s="68">
        <f t="shared" si="8"/>
        <v>0.35555555555555557</v>
      </c>
      <c r="CJ37" s="148"/>
      <c r="CK37" s="148"/>
      <c r="CL37" s="148"/>
      <c r="CM37" s="48">
        <f>AH37</f>
        <v>16</v>
      </c>
      <c r="CN37" s="51">
        <f t="shared" si="35"/>
        <v>3</v>
      </c>
      <c r="CO37" s="67">
        <f t="shared" si="32"/>
        <v>1.6666666666666667</v>
      </c>
      <c r="CP37" s="51">
        <f>AM37</f>
        <v>3</v>
      </c>
      <c r="CQ37" s="51"/>
      <c r="CR37" s="51"/>
      <c r="CS37" s="51"/>
    </row>
    <row r="38" spans="1:97" s="23" customFormat="1" ht="18" customHeight="1" x14ac:dyDescent="0.2">
      <c r="A38" s="48">
        <v>8</v>
      </c>
      <c r="B38" s="143" t="s">
        <v>91</v>
      </c>
      <c r="C38" s="97" t="s">
        <v>71</v>
      </c>
      <c r="D38" s="131">
        <v>8</v>
      </c>
      <c r="E38" s="131"/>
      <c r="F38" s="131"/>
      <c r="G38" s="131"/>
      <c r="H38" s="147">
        <v>1</v>
      </c>
      <c r="I38" s="131"/>
      <c r="J38" s="131"/>
      <c r="K38" s="131"/>
      <c r="L38" s="131"/>
      <c r="M38" s="147"/>
      <c r="N38" s="132"/>
      <c r="O38" s="132"/>
      <c r="P38" s="132"/>
      <c r="Q38" s="132"/>
      <c r="R38" s="145"/>
      <c r="S38" s="132"/>
      <c r="T38" s="132"/>
      <c r="U38" s="132"/>
      <c r="V38" s="132"/>
      <c r="W38" s="145"/>
      <c r="X38" s="133"/>
      <c r="Y38" s="133"/>
      <c r="Z38" s="133"/>
      <c r="AA38" s="133"/>
      <c r="AB38" s="145"/>
      <c r="AC38" s="133"/>
      <c r="AD38" s="133"/>
      <c r="AE38" s="133"/>
      <c r="AF38" s="133"/>
      <c r="AG38" s="145"/>
      <c r="AH38" s="146">
        <f t="shared" si="28"/>
        <v>8</v>
      </c>
      <c r="AI38" s="48">
        <f t="shared" si="29"/>
        <v>8</v>
      </c>
      <c r="AJ38" s="48">
        <f t="shared" si="29"/>
        <v>0</v>
      </c>
      <c r="AK38" s="48">
        <f t="shared" si="29"/>
        <v>0</v>
      </c>
      <c r="AL38" s="48">
        <f t="shared" si="29"/>
        <v>0</v>
      </c>
      <c r="AM38" s="147">
        <f t="shared" si="29"/>
        <v>1</v>
      </c>
      <c r="AN38" s="48"/>
      <c r="AO38" s="49"/>
      <c r="AP38" s="50"/>
      <c r="AQ38" s="51"/>
      <c r="AR38" s="48"/>
      <c r="AS38" s="51"/>
      <c r="AT38" s="48"/>
      <c r="AU38" s="49"/>
      <c r="AV38" s="50"/>
      <c r="AW38" s="52"/>
      <c r="AX38" s="48"/>
      <c r="AY38" s="49"/>
      <c r="AZ38" s="50"/>
      <c r="BA38" s="51"/>
      <c r="BB38" s="48"/>
      <c r="BC38" s="62"/>
      <c r="BD38" s="51"/>
      <c r="BE38" s="67"/>
      <c r="BF38" s="64">
        <f>AH38</f>
        <v>8</v>
      </c>
      <c r="BG38" s="65">
        <f>AM38</f>
        <v>1</v>
      </c>
      <c r="BH38" s="64"/>
      <c r="BI38" s="65"/>
      <c r="BJ38" s="64"/>
      <c r="BK38" s="65"/>
      <c r="BL38" s="84"/>
      <c r="BM38" s="85"/>
      <c r="BN38" s="64"/>
      <c r="BO38" s="65"/>
      <c r="BP38" s="64"/>
      <c r="BQ38" s="65"/>
      <c r="BR38" s="64"/>
      <c r="BS38" s="65"/>
      <c r="BT38" s="64"/>
      <c r="BU38" s="65"/>
      <c r="BV38" s="81"/>
      <c r="BW38" s="65"/>
      <c r="BX38" s="66"/>
      <c r="BY38" s="65"/>
      <c r="BZ38" s="64"/>
      <c r="CA38" s="65"/>
      <c r="CB38" s="64"/>
      <c r="CC38" s="65"/>
      <c r="CD38" s="219"/>
      <c r="CE38" s="51">
        <f t="shared" si="17"/>
        <v>0.32</v>
      </c>
      <c r="CF38" s="68">
        <f t="shared" si="10"/>
        <v>0.17777777777777778</v>
      </c>
      <c r="CG38" s="51">
        <f t="shared" si="30"/>
        <v>0</v>
      </c>
      <c r="CH38" s="68">
        <f t="shared" si="31"/>
        <v>0</v>
      </c>
      <c r="CI38" s="68">
        <f t="shared" si="8"/>
        <v>0.17777777777777778</v>
      </c>
      <c r="CJ38" s="148"/>
      <c r="CK38" s="148"/>
      <c r="CL38" s="148"/>
      <c r="CM38" s="48">
        <f t="shared" si="34"/>
        <v>8</v>
      </c>
      <c r="CN38" s="51">
        <f t="shared" si="35"/>
        <v>1</v>
      </c>
      <c r="CO38" s="67">
        <f t="shared" si="32"/>
        <v>0.55555555555555558</v>
      </c>
      <c r="CP38" s="51"/>
      <c r="CQ38" s="51"/>
      <c r="CR38" s="51"/>
      <c r="CS38" s="51"/>
    </row>
    <row r="39" spans="1:97" s="23" customFormat="1" ht="18" customHeight="1" x14ac:dyDescent="0.2">
      <c r="A39" s="48">
        <v>9</v>
      </c>
      <c r="B39" s="143" t="s">
        <v>92</v>
      </c>
      <c r="C39" s="97" t="s">
        <v>71</v>
      </c>
      <c r="D39" s="131"/>
      <c r="E39" s="131"/>
      <c r="F39" s="131"/>
      <c r="G39" s="131"/>
      <c r="H39" s="147"/>
      <c r="I39" s="131"/>
      <c r="J39" s="131">
        <v>8</v>
      </c>
      <c r="K39" s="131"/>
      <c r="L39" s="131"/>
      <c r="M39" s="147">
        <v>1</v>
      </c>
      <c r="N39" s="132"/>
      <c r="O39" s="132"/>
      <c r="P39" s="132"/>
      <c r="Q39" s="132"/>
      <c r="R39" s="145"/>
      <c r="S39" s="132"/>
      <c r="T39" s="132"/>
      <c r="U39" s="132"/>
      <c r="V39" s="132"/>
      <c r="W39" s="145"/>
      <c r="X39" s="133"/>
      <c r="Y39" s="133"/>
      <c r="Z39" s="133"/>
      <c r="AA39" s="133"/>
      <c r="AB39" s="145"/>
      <c r="AC39" s="133"/>
      <c r="AD39" s="133"/>
      <c r="AE39" s="133"/>
      <c r="AF39" s="133"/>
      <c r="AG39" s="145"/>
      <c r="AH39" s="146">
        <f t="shared" si="28"/>
        <v>8</v>
      </c>
      <c r="AI39" s="48">
        <f t="shared" si="29"/>
        <v>0</v>
      </c>
      <c r="AJ39" s="48">
        <f t="shared" si="29"/>
        <v>8</v>
      </c>
      <c r="AK39" s="48">
        <f t="shared" si="29"/>
        <v>0</v>
      </c>
      <c r="AL39" s="48">
        <f t="shared" si="29"/>
        <v>0</v>
      </c>
      <c r="AM39" s="147">
        <f t="shared" si="29"/>
        <v>1</v>
      </c>
      <c r="AN39" s="48"/>
      <c r="AO39" s="49"/>
      <c r="AP39" s="50"/>
      <c r="AQ39" s="51"/>
      <c r="AR39" s="48"/>
      <c r="AS39" s="51"/>
      <c r="AT39" s="48"/>
      <c r="AU39" s="49"/>
      <c r="AV39" s="50"/>
      <c r="AW39" s="52"/>
      <c r="AX39" s="48"/>
      <c r="AY39" s="49"/>
      <c r="AZ39" s="50"/>
      <c r="BA39" s="51"/>
      <c r="BB39" s="48"/>
      <c r="BC39" s="62"/>
      <c r="BD39" s="51"/>
      <c r="BE39" s="67"/>
      <c r="BF39" s="64"/>
      <c r="BG39" s="65"/>
      <c r="BH39" s="64"/>
      <c r="BI39" s="65"/>
      <c r="BJ39" s="64"/>
      <c r="BK39" s="65"/>
      <c r="BL39" s="84"/>
      <c r="BM39" s="85"/>
      <c r="BN39" s="64"/>
      <c r="BO39" s="65"/>
      <c r="BP39" s="64"/>
      <c r="BQ39" s="65"/>
      <c r="BR39" s="64"/>
      <c r="BS39" s="65"/>
      <c r="BT39" s="64"/>
      <c r="BU39" s="65"/>
      <c r="BV39" s="81"/>
      <c r="BW39" s="65"/>
      <c r="BX39" s="66">
        <f>AH39</f>
        <v>8</v>
      </c>
      <c r="BY39" s="65">
        <f>AM39</f>
        <v>1</v>
      </c>
      <c r="BZ39" s="64"/>
      <c r="CA39" s="65"/>
      <c r="CB39" s="64"/>
      <c r="CC39" s="65"/>
      <c r="CD39" s="219"/>
      <c r="CE39" s="51">
        <f t="shared" si="17"/>
        <v>0.32</v>
      </c>
      <c r="CF39" s="68">
        <f t="shared" si="10"/>
        <v>0.17777777777777778</v>
      </c>
      <c r="CG39" s="51">
        <f t="shared" si="30"/>
        <v>0</v>
      </c>
      <c r="CH39" s="68">
        <f t="shared" si="31"/>
        <v>0</v>
      </c>
      <c r="CI39" s="68">
        <f t="shared" si="8"/>
        <v>0.17777777777777778</v>
      </c>
      <c r="CJ39" s="148"/>
      <c r="CK39" s="148"/>
      <c r="CL39" s="148"/>
      <c r="CM39" s="48">
        <f t="shared" si="34"/>
        <v>8</v>
      </c>
      <c r="CN39" s="51">
        <f t="shared" si="35"/>
        <v>1</v>
      </c>
      <c r="CO39" s="67">
        <f t="shared" si="32"/>
        <v>0.55555555555555558</v>
      </c>
      <c r="CP39" s="51"/>
      <c r="CQ39" s="51"/>
      <c r="CR39" s="51"/>
      <c r="CS39" s="51"/>
    </row>
    <row r="40" spans="1:97" s="23" customFormat="1" ht="18" customHeight="1" x14ac:dyDescent="0.2">
      <c r="A40" s="48">
        <v>10</v>
      </c>
      <c r="B40" s="143" t="s">
        <v>93</v>
      </c>
      <c r="C40" s="97" t="s">
        <v>77</v>
      </c>
      <c r="D40" s="131">
        <v>8</v>
      </c>
      <c r="E40" s="131">
        <v>8</v>
      </c>
      <c r="F40" s="131"/>
      <c r="G40" s="131"/>
      <c r="H40" s="147">
        <v>2</v>
      </c>
      <c r="I40" s="131"/>
      <c r="J40" s="131">
        <v>8</v>
      </c>
      <c r="K40" s="131"/>
      <c r="L40" s="178"/>
      <c r="M40" s="145">
        <v>1</v>
      </c>
      <c r="N40" s="132"/>
      <c r="O40" s="132"/>
      <c r="P40" s="132"/>
      <c r="Q40" s="132"/>
      <c r="R40" s="147"/>
      <c r="S40" s="153"/>
      <c r="T40" s="132"/>
      <c r="U40" s="132"/>
      <c r="V40" s="179"/>
      <c r="W40" s="145"/>
      <c r="X40" s="133"/>
      <c r="Y40" s="133"/>
      <c r="Z40" s="133"/>
      <c r="AA40" s="133"/>
      <c r="AB40" s="145"/>
      <c r="AC40" s="133"/>
      <c r="AD40" s="133"/>
      <c r="AE40" s="133"/>
      <c r="AF40" s="133"/>
      <c r="AG40" s="145"/>
      <c r="AH40" s="146">
        <f t="shared" si="28"/>
        <v>24</v>
      </c>
      <c r="AI40" s="48">
        <f t="shared" si="29"/>
        <v>8</v>
      </c>
      <c r="AJ40" s="48">
        <f t="shared" si="29"/>
        <v>16</v>
      </c>
      <c r="AK40" s="48">
        <f t="shared" si="29"/>
        <v>0</v>
      </c>
      <c r="AL40" s="48">
        <f t="shared" si="29"/>
        <v>0</v>
      </c>
      <c r="AM40" s="147">
        <f t="shared" si="29"/>
        <v>3</v>
      </c>
      <c r="AN40" s="48"/>
      <c r="AO40" s="49"/>
      <c r="AP40" s="50"/>
      <c r="AQ40" s="51"/>
      <c r="AR40" s="48"/>
      <c r="AS40" s="51"/>
      <c r="AT40" s="48"/>
      <c r="AU40" s="49"/>
      <c r="AV40" s="50"/>
      <c r="AW40" s="52"/>
      <c r="AX40" s="48"/>
      <c r="AY40" s="49"/>
      <c r="AZ40" s="50"/>
      <c r="BA40" s="51"/>
      <c r="BB40" s="48"/>
      <c r="BC40" s="62"/>
      <c r="BD40" s="51"/>
      <c r="BE40" s="67"/>
      <c r="BF40" s="64"/>
      <c r="BG40" s="65"/>
      <c r="BH40" s="64"/>
      <c r="BI40" s="65"/>
      <c r="BJ40" s="64"/>
      <c r="BK40" s="65"/>
      <c r="BL40" s="84"/>
      <c r="BM40" s="85"/>
      <c r="BN40" s="64">
        <f>AH40</f>
        <v>24</v>
      </c>
      <c r="BO40" s="65">
        <f>AM40</f>
        <v>3</v>
      </c>
      <c r="BP40" s="64"/>
      <c r="BQ40" s="65"/>
      <c r="BR40" s="64"/>
      <c r="BS40" s="65"/>
      <c r="BT40" s="64"/>
      <c r="BU40" s="65"/>
      <c r="BV40" s="81"/>
      <c r="BW40" s="65"/>
      <c r="BX40" s="66"/>
      <c r="BY40" s="65"/>
      <c r="BZ40" s="64"/>
      <c r="CA40" s="65"/>
      <c r="CB40" s="64"/>
      <c r="CC40" s="65"/>
      <c r="CD40" s="219">
        <v>4</v>
      </c>
      <c r="CE40" s="51">
        <f t="shared" si="17"/>
        <v>0.96</v>
      </c>
      <c r="CF40" s="68">
        <f t="shared" si="10"/>
        <v>0.53333333333333333</v>
      </c>
      <c r="CG40" s="51">
        <f t="shared" si="30"/>
        <v>0.16</v>
      </c>
      <c r="CH40" s="68">
        <f t="shared" si="31"/>
        <v>8.8888888888888892E-2</v>
      </c>
      <c r="CI40" s="68">
        <f t="shared" si="8"/>
        <v>0.62222222222222223</v>
      </c>
      <c r="CJ40" s="148"/>
      <c r="CK40" s="148"/>
      <c r="CL40" s="148"/>
      <c r="CM40" s="48">
        <f t="shared" si="34"/>
        <v>24</v>
      </c>
      <c r="CN40" s="51">
        <f t="shared" si="35"/>
        <v>3</v>
      </c>
      <c r="CO40" s="67">
        <f t="shared" si="32"/>
        <v>1.6666666666666667</v>
      </c>
      <c r="CP40" s="51">
        <v>1.5</v>
      </c>
      <c r="CQ40" s="51">
        <v>1.5</v>
      </c>
      <c r="CR40" s="51"/>
      <c r="CS40" s="51"/>
    </row>
    <row r="41" spans="1:97" s="23" customFormat="1" ht="18" customHeight="1" x14ac:dyDescent="0.2">
      <c r="A41" s="48">
        <v>11</v>
      </c>
      <c r="B41" s="143" t="s">
        <v>94</v>
      </c>
      <c r="C41" s="97" t="s">
        <v>71</v>
      </c>
      <c r="D41" s="131">
        <v>8</v>
      </c>
      <c r="E41" s="131">
        <v>8</v>
      </c>
      <c r="F41" s="131"/>
      <c r="G41" s="131"/>
      <c r="H41" s="147">
        <v>2</v>
      </c>
      <c r="I41" s="131"/>
      <c r="J41" s="131">
        <v>8</v>
      </c>
      <c r="K41" s="131"/>
      <c r="L41" s="131"/>
      <c r="M41" s="147">
        <v>1</v>
      </c>
      <c r="N41" s="132"/>
      <c r="O41" s="132"/>
      <c r="P41" s="132"/>
      <c r="Q41" s="132"/>
      <c r="R41" s="145"/>
      <c r="S41" s="132"/>
      <c r="T41" s="132"/>
      <c r="U41" s="132"/>
      <c r="V41" s="132"/>
      <c r="W41" s="145"/>
      <c r="X41" s="133"/>
      <c r="Y41" s="133"/>
      <c r="Z41" s="133"/>
      <c r="AA41" s="133"/>
      <c r="AB41" s="145"/>
      <c r="AC41" s="133"/>
      <c r="AD41" s="133"/>
      <c r="AE41" s="133"/>
      <c r="AF41" s="133"/>
      <c r="AG41" s="145"/>
      <c r="AH41" s="146">
        <f t="shared" si="28"/>
        <v>24</v>
      </c>
      <c r="AI41" s="48">
        <f t="shared" si="29"/>
        <v>8</v>
      </c>
      <c r="AJ41" s="48">
        <f t="shared" si="29"/>
        <v>16</v>
      </c>
      <c r="AK41" s="48">
        <f t="shared" si="29"/>
        <v>0</v>
      </c>
      <c r="AL41" s="48">
        <f t="shared" si="29"/>
        <v>0</v>
      </c>
      <c r="AM41" s="147">
        <f t="shared" si="29"/>
        <v>3</v>
      </c>
      <c r="AN41" s="48"/>
      <c r="AO41" s="49"/>
      <c r="AP41" s="50"/>
      <c r="AQ41" s="51"/>
      <c r="AR41" s="48"/>
      <c r="AS41" s="51"/>
      <c r="AT41" s="48"/>
      <c r="AU41" s="49"/>
      <c r="AV41" s="50"/>
      <c r="AW41" s="52"/>
      <c r="AX41" s="48"/>
      <c r="AY41" s="49"/>
      <c r="AZ41" s="50"/>
      <c r="BA41" s="51"/>
      <c r="BB41" s="48"/>
      <c r="BC41" s="62"/>
      <c r="BD41" s="51"/>
      <c r="BE41" s="67"/>
      <c r="BF41" s="64"/>
      <c r="BG41" s="65"/>
      <c r="BH41" s="64"/>
      <c r="BI41" s="65"/>
      <c r="BJ41" s="64"/>
      <c r="BK41" s="65"/>
      <c r="BL41" s="84"/>
      <c r="BM41" s="85"/>
      <c r="BN41" s="64">
        <f>AH41</f>
        <v>24</v>
      </c>
      <c r="BO41" s="65">
        <f>AM41</f>
        <v>3</v>
      </c>
      <c r="BP41" s="64"/>
      <c r="BQ41" s="65"/>
      <c r="BR41" s="64"/>
      <c r="BS41" s="65"/>
      <c r="BT41" s="64"/>
      <c r="BU41" s="65"/>
      <c r="BV41" s="81"/>
      <c r="BW41" s="65"/>
      <c r="BX41" s="66"/>
      <c r="BY41" s="65"/>
      <c r="BZ41" s="64"/>
      <c r="CA41" s="65"/>
      <c r="CB41" s="64"/>
      <c r="CC41" s="65"/>
      <c r="CD41" s="219">
        <v>4</v>
      </c>
      <c r="CE41" s="51">
        <f t="shared" si="17"/>
        <v>0.96</v>
      </c>
      <c r="CF41" s="68">
        <f t="shared" si="10"/>
        <v>0.53333333333333333</v>
      </c>
      <c r="CG41" s="51">
        <f t="shared" si="30"/>
        <v>0.16</v>
      </c>
      <c r="CH41" s="68">
        <f t="shared" si="31"/>
        <v>8.8888888888888892E-2</v>
      </c>
      <c r="CI41" s="68">
        <f t="shared" si="8"/>
        <v>0.62222222222222223</v>
      </c>
      <c r="CJ41" s="148"/>
      <c r="CK41" s="148"/>
      <c r="CL41" s="148"/>
      <c r="CM41" s="48">
        <f t="shared" si="34"/>
        <v>24</v>
      </c>
      <c r="CN41" s="51">
        <f t="shared" si="35"/>
        <v>3</v>
      </c>
      <c r="CO41" s="67">
        <f t="shared" si="32"/>
        <v>1.6666666666666667</v>
      </c>
      <c r="CP41" s="51">
        <f>AM41</f>
        <v>3</v>
      </c>
      <c r="CQ41" s="51"/>
      <c r="CR41" s="51"/>
      <c r="CS41" s="51"/>
    </row>
    <row r="42" spans="1:97" s="23" customFormat="1" ht="21.75" customHeight="1" x14ac:dyDescent="0.2">
      <c r="A42" s="48">
        <v>12</v>
      </c>
      <c r="B42" s="130" t="s">
        <v>162</v>
      </c>
      <c r="C42" s="97" t="s">
        <v>71</v>
      </c>
      <c r="D42" s="131"/>
      <c r="E42" s="131"/>
      <c r="F42" s="131"/>
      <c r="G42" s="131"/>
      <c r="H42" s="147"/>
      <c r="I42" s="131"/>
      <c r="J42" s="131"/>
      <c r="K42" s="131"/>
      <c r="L42" s="131"/>
      <c r="M42" s="147"/>
      <c r="N42" s="132"/>
      <c r="O42" s="132"/>
      <c r="P42" s="132"/>
      <c r="Q42" s="132"/>
      <c r="R42" s="145"/>
      <c r="S42" s="132"/>
      <c r="T42" s="132"/>
      <c r="U42" s="132"/>
      <c r="V42" s="132"/>
      <c r="W42" s="145"/>
      <c r="X42" s="133"/>
      <c r="Y42" s="133"/>
      <c r="Z42" s="133"/>
      <c r="AA42" s="133"/>
      <c r="AB42" s="145"/>
      <c r="AC42" s="133"/>
      <c r="AD42" s="133">
        <v>8</v>
      </c>
      <c r="AE42" s="133"/>
      <c r="AF42" s="133"/>
      <c r="AG42" s="145">
        <v>1</v>
      </c>
      <c r="AH42" s="146">
        <f t="shared" si="28"/>
        <v>8</v>
      </c>
      <c r="AI42" s="48">
        <f t="shared" si="29"/>
        <v>0</v>
      </c>
      <c r="AJ42" s="48">
        <f t="shared" si="29"/>
        <v>8</v>
      </c>
      <c r="AK42" s="48">
        <f t="shared" si="29"/>
        <v>0</v>
      </c>
      <c r="AL42" s="48">
        <f t="shared" si="29"/>
        <v>0</v>
      </c>
      <c r="AM42" s="147">
        <f t="shared" si="29"/>
        <v>1</v>
      </c>
      <c r="AN42" s="48"/>
      <c r="AO42" s="49"/>
      <c r="AP42" s="50"/>
      <c r="AQ42" s="51"/>
      <c r="AR42" s="48"/>
      <c r="AS42" s="51"/>
      <c r="AT42" s="48"/>
      <c r="AU42" s="49"/>
      <c r="AV42" s="50"/>
      <c r="AW42" s="52"/>
      <c r="AX42" s="48"/>
      <c r="AY42" s="49"/>
      <c r="AZ42" s="50"/>
      <c r="BA42" s="51"/>
      <c r="BB42" s="48"/>
      <c r="BC42" s="62"/>
      <c r="BD42" s="51">
        <f>AM42</f>
        <v>1</v>
      </c>
      <c r="BE42" s="67">
        <f>BD42*100/AM76</f>
        <v>0.55555555555555558</v>
      </c>
      <c r="BF42" s="64"/>
      <c r="BG42" s="65"/>
      <c r="BH42" s="64"/>
      <c r="BI42" s="65"/>
      <c r="BJ42" s="64"/>
      <c r="BK42" s="65"/>
      <c r="BL42" s="84"/>
      <c r="BM42" s="85"/>
      <c r="BN42" s="64"/>
      <c r="BO42" s="65"/>
      <c r="BP42" s="64"/>
      <c r="BQ42" s="65"/>
      <c r="BR42" s="64"/>
      <c r="BS42" s="65"/>
      <c r="BT42" s="64"/>
      <c r="BU42" s="65"/>
      <c r="BV42" s="81"/>
      <c r="BW42" s="65"/>
      <c r="BX42" s="66"/>
      <c r="BY42" s="65"/>
      <c r="BZ42" s="64"/>
      <c r="CA42" s="65"/>
      <c r="CB42" s="64"/>
      <c r="CC42" s="65"/>
      <c r="CD42" s="219"/>
      <c r="CE42" s="51">
        <f t="shared" si="17"/>
        <v>0.32</v>
      </c>
      <c r="CF42" s="68">
        <f t="shared" si="10"/>
        <v>0.17777777777777778</v>
      </c>
      <c r="CG42" s="51">
        <f t="shared" si="30"/>
        <v>0</v>
      </c>
      <c r="CH42" s="68">
        <f t="shared" si="31"/>
        <v>0</v>
      </c>
      <c r="CI42" s="68">
        <f t="shared" si="8"/>
        <v>0.17777777777777778</v>
      </c>
      <c r="CJ42" s="148"/>
      <c r="CK42" s="148"/>
      <c r="CL42" s="148"/>
      <c r="CM42" s="48">
        <f t="shared" si="34"/>
        <v>8</v>
      </c>
      <c r="CN42" s="51">
        <f t="shared" si="35"/>
        <v>1</v>
      </c>
      <c r="CO42" s="67">
        <f t="shared" si="32"/>
        <v>0.55555555555555558</v>
      </c>
      <c r="CP42" s="51"/>
      <c r="CQ42" s="51"/>
      <c r="CR42" s="51"/>
      <c r="CS42" s="51"/>
    </row>
    <row r="43" spans="1:97" s="23" customFormat="1" ht="18" customHeight="1" x14ac:dyDescent="0.2">
      <c r="A43" s="48">
        <v>13</v>
      </c>
      <c r="B43" s="143" t="s">
        <v>96</v>
      </c>
      <c r="C43" s="97" t="s">
        <v>71</v>
      </c>
      <c r="D43" s="131"/>
      <c r="E43" s="131"/>
      <c r="F43" s="131">
        <v>16</v>
      </c>
      <c r="G43" s="131"/>
      <c r="H43" s="147">
        <v>2</v>
      </c>
      <c r="I43" s="131"/>
      <c r="J43" s="131"/>
      <c r="K43" s="131"/>
      <c r="L43" s="131"/>
      <c r="M43" s="147"/>
      <c r="N43" s="132"/>
      <c r="O43" s="132"/>
      <c r="P43" s="132"/>
      <c r="Q43" s="132"/>
      <c r="R43" s="145"/>
      <c r="S43" s="132"/>
      <c r="T43" s="132"/>
      <c r="U43" s="132"/>
      <c r="V43" s="132"/>
      <c r="W43" s="145"/>
      <c r="X43" s="133"/>
      <c r="Y43" s="133"/>
      <c r="Z43" s="133"/>
      <c r="AA43" s="133"/>
      <c r="AB43" s="145"/>
      <c r="AC43" s="133"/>
      <c r="AD43" s="133"/>
      <c r="AE43" s="133"/>
      <c r="AF43" s="133"/>
      <c r="AG43" s="145"/>
      <c r="AH43" s="146">
        <f t="shared" si="28"/>
        <v>16</v>
      </c>
      <c r="AI43" s="48">
        <f t="shared" si="29"/>
        <v>0</v>
      </c>
      <c r="AJ43" s="48">
        <f t="shared" si="29"/>
        <v>0</v>
      </c>
      <c r="AK43" s="48">
        <f t="shared" si="29"/>
        <v>16</v>
      </c>
      <c r="AL43" s="48">
        <f t="shared" si="29"/>
        <v>0</v>
      </c>
      <c r="AM43" s="147">
        <f t="shared" si="29"/>
        <v>2</v>
      </c>
      <c r="AN43" s="48"/>
      <c r="AO43" s="49"/>
      <c r="AP43" s="50"/>
      <c r="AQ43" s="51"/>
      <c r="AR43" s="48"/>
      <c r="AS43" s="51"/>
      <c r="AT43" s="48"/>
      <c r="AU43" s="49"/>
      <c r="AV43" s="50"/>
      <c r="AW43" s="52"/>
      <c r="AX43" s="48"/>
      <c r="AY43" s="49"/>
      <c r="AZ43" s="50"/>
      <c r="BA43" s="51"/>
      <c r="BB43" s="48"/>
      <c r="BC43" s="62"/>
      <c r="BD43" s="51"/>
      <c r="BE43" s="67"/>
      <c r="BF43" s="64"/>
      <c r="BG43" s="65"/>
      <c r="BH43" s="64"/>
      <c r="BI43" s="65"/>
      <c r="BJ43" s="64"/>
      <c r="BK43" s="65"/>
      <c r="BL43" s="84"/>
      <c r="BM43" s="85"/>
      <c r="BN43" s="64"/>
      <c r="BO43" s="65"/>
      <c r="BP43" s="64"/>
      <c r="BQ43" s="65"/>
      <c r="BR43" s="64"/>
      <c r="BS43" s="65"/>
      <c r="BT43" s="64"/>
      <c r="BU43" s="65"/>
      <c r="BV43" s="81"/>
      <c r="BW43" s="65"/>
      <c r="BX43" s="66"/>
      <c r="BY43" s="65"/>
      <c r="BZ43" s="64">
        <f>AH43</f>
        <v>16</v>
      </c>
      <c r="CA43" s="65">
        <f>AM43</f>
        <v>2</v>
      </c>
      <c r="CB43" s="64"/>
      <c r="CC43" s="65"/>
      <c r="CD43" s="219"/>
      <c r="CE43" s="51">
        <f t="shared" si="17"/>
        <v>0.64</v>
      </c>
      <c r="CF43" s="68">
        <f t="shared" si="10"/>
        <v>0.35555555555555557</v>
      </c>
      <c r="CG43" s="51">
        <f t="shared" si="30"/>
        <v>0</v>
      </c>
      <c r="CH43" s="68">
        <f t="shared" si="31"/>
        <v>0</v>
      </c>
      <c r="CI43" s="68">
        <f t="shared" si="8"/>
        <v>0.35555555555555557</v>
      </c>
      <c r="CJ43" s="148"/>
      <c r="CK43" s="148"/>
      <c r="CL43" s="148"/>
      <c r="CM43" s="48">
        <f t="shared" si="34"/>
        <v>16</v>
      </c>
      <c r="CN43" s="51">
        <f t="shared" si="35"/>
        <v>2</v>
      </c>
      <c r="CO43" s="67">
        <f t="shared" si="32"/>
        <v>1.1111111111111112</v>
      </c>
      <c r="CP43" s="51">
        <f>AM43</f>
        <v>2</v>
      </c>
      <c r="CQ43" s="51"/>
      <c r="CR43" s="51"/>
      <c r="CS43" s="51"/>
    </row>
    <row r="44" spans="1:97" s="23" customFormat="1" ht="18" customHeight="1" x14ac:dyDescent="0.2">
      <c r="A44" s="48">
        <v>14</v>
      </c>
      <c r="B44" s="143" t="s">
        <v>97</v>
      </c>
      <c r="C44" s="97" t="s">
        <v>71</v>
      </c>
      <c r="D44" s="131"/>
      <c r="E44" s="131"/>
      <c r="F44" s="131"/>
      <c r="G44" s="131"/>
      <c r="H44" s="147"/>
      <c r="I44" s="131"/>
      <c r="J44" s="131"/>
      <c r="K44" s="131"/>
      <c r="L44" s="131">
        <v>30</v>
      </c>
      <c r="M44" s="147">
        <v>3</v>
      </c>
      <c r="N44" s="132"/>
      <c r="O44" s="132"/>
      <c r="P44" s="132"/>
      <c r="Q44" s="132"/>
      <c r="R44" s="145"/>
      <c r="S44" s="132"/>
      <c r="T44" s="132"/>
      <c r="U44" s="132"/>
      <c r="V44" s="132"/>
      <c r="W44" s="145"/>
      <c r="X44" s="133"/>
      <c r="Y44" s="133"/>
      <c r="Z44" s="133"/>
      <c r="AA44" s="133"/>
      <c r="AB44" s="145"/>
      <c r="AC44" s="133"/>
      <c r="AD44" s="133"/>
      <c r="AE44" s="133"/>
      <c r="AF44" s="133"/>
      <c r="AG44" s="145"/>
      <c r="AH44" s="146">
        <f t="shared" si="5"/>
        <v>30</v>
      </c>
      <c r="AI44" s="48">
        <f>D44+I44+N44+S44+X44+AC44</f>
        <v>0</v>
      </c>
      <c r="AJ44" s="48">
        <f>E44+J44+O44+T44+Y44+AD44</f>
        <v>0</v>
      </c>
      <c r="AK44" s="48">
        <f t="shared" si="29"/>
        <v>0</v>
      </c>
      <c r="AL44" s="48">
        <f t="shared" si="29"/>
        <v>30</v>
      </c>
      <c r="AM44" s="147">
        <f t="shared" si="29"/>
        <v>3</v>
      </c>
      <c r="AN44" s="48"/>
      <c r="AO44" s="49"/>
      <c r="AP44" s="50"/>
      <c r="AQ44" s="51"/>
      <c r="AR44" s="48"/>
      <c r="AS44" s="51"/>
      <c r="AT44" s="48">
        <f>L44</f>
        <v>30</v>
      </c>
      <c r="AU44" s="49">
        <f>AM44</f>
        <v>3</v>
      </c>
      <c r="AV44" s="50"/>
      <c r="AW44" s="52"/>
      <c r="AX44" s="48"/>
      <c r="AY44" s="49"/>
      <c r="AZ44" s="50"/>
      <c r="BA44" s="51"/>
      <c r="BB44" s="48"/>
      <c r="BC44" s="62"/>
      <c r="BD44" s="51"/>
      <c r="BE44" s="67"/>
      <c r="BF44" s="64"/>
      <c r="BG44" s="65"/>
      <c r="BH44" s="84"/>
      <c r="BI44" s="65"/>
      <c r="BJ44" s="64"/>
      <c r="BK44" s="65"/>
      <c r="BL44" s="84"/>
      <c r="BM44" s="85"/>
      <c r="BN44" s="64"/>
      <c r="BO44" s="65"/>
      <c r="BP44" s="64"/>
      <c r="BQ44" s="65"/>
      <c r="BR44" s="64"/>
      <c r="BS44" s="65"/>
      <c r="BT44" s="64"/>
      <c r="BU44" s="65"/>
      <c r="BV44" s="81"/>
      <c r="BW44" s="65"/>
      <c r="BX44" s="66"/>
      <c r="BY44" s="65"/>
      <c r="BZ44" s="64"/>
      <c r="CA44" s="65"/>
      <c r="CB44" s="64"/>
      <c r="CC44" s="65"/>
      <c r="CD44" s="219">
        <v>10</v>
      </c>
      <c r="CE44" s="51">
        <f t="shared" si="17"/>
        <v>1.2</v>
      </c>
      <c r="CF44" s="68">
        <f t="shared" si="10"/>
        <v>0.66666666666666663</v>
      </c>
      <c r="CG44" s="51">
        <f t="shared" si="30"/>
        <v>0.4</v>
      </c>
      <c r="CH44" s="68">
        <f t="shared" si="31"/>
        <v>0.22222222222222221</v>
      </c>
      <c r="CI44" s="68">
        <f t="shared" si="8"/>
        <v>0.88888888888888884</v>
      </c>
      <c r="CJ44" s="148"/>
      <c r="CK44" s="148"/>
      <c r="CL44" s="148"/>
      <c r="CM44" s="48">
        <f t="shared" si="34"/>
        <v>30</v>
      </c>
      <c r="CN44" s="51">
        <f t="shared" si="35"/>
        <v>3</v>
      </c>
      <c r="CO44" s="67">
        <f t="shared" si="32"/>
        <v>1.6666666666666667</v>
      </c>
      <c r="CP44" s="51">
        <f>AM44</f>
        <v>3</v>
      </c>
      <c r="CQ44" s="51"/>
      <c r="CR44" s="51"/>
      <c r="CS44" s="51"/>
    </row>
    <row r="45" spans="1:97" s="23" customFormat="1" ht="18" customHeight="1" x14ac:dyDescent="0.2">
      <c r="A45" s="337" t="s">
        <v>212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  <c r="Q45" s="337"/>
      <c r="R45" s="337"/>
      <c r="S45" s="337"/>
      <c r="T45" s="337"/>
      <c r="U45" s="337"/>
      <c r="V45" s="337"/>
      <c r="W45" s="337"/>
      <c r="X45" s="337"/>
      <c r="Y45" s="337"/>
      <c r="Z45" s="337"/>
      <c r="AA45" s="337"/>
      <c r="AB45" s="337"/>
      <c r="AC45" s="337"/>
      <c r="AD45" s="337"/>
      <c r="AE45" s="337"/>
      <c r="AF45" s="337"/>
      <c r="AG45" s="337"/>
      <c r="AH45" s="70">
        <f t="shared" ref="AH45:AL45" si="36">SUM(AH46:AH57)</f>
        <v>312</v>
      </c>
      <c r="AI45" s="70">
        <f t="shared" si="36"/>
        <v>88</v>
      </c>
      <c r="AJ45" s="70">
        <f t="shared" si="36"/>
        <v>104</v>
      </c>
      <c r="AK45" s="70">
        <f t="shared" si="36"/>
        <v>0</v>
      </c>
      <c r="AL45" s="70">
        <f t="shared" si="36"/>
        <v>120</v>
      </c>
      <c r="AM45" s="72">
        <v>38</v>
      </c>
      <c r="AN45" s="72">
        <f t="shared" ref="AN45:CL45" si="37">SUM(AN46:AN57,AN59:AN68)</f>
        <v>40</v>
      </c>
      <c r="AO45" s="72">
        <f t="shared" si="37"/>
        <v>7</v>
      </c>
      <c r="AP45" s="72">
        <f t="shared" si="37"/>
        <v>0</v>
      </c>
      <c r="AQ45" s="72">
        <f t="shared" si="37"/>
        <v>0</v>
      </c>
      <c r="AR45" s="72">
        <f t="shared" si="37"/>
        <v>0</v>
      </c>
      <c r="AS45" s="72">
        <f t="shared" si="37"/>
        <v>0</v>
      </c>
      <c r="AT45" s="72">
        <f t="shared" si="37"/>
        <v>0</v>
      </c>
      <c r="AU45" s="72">
        <f t="shared" si="37"/>
        <v>0</v>
      </c>
      <c r="AV45" s="72">
        <f t="shared" si="37"/>
        <v>0</v>
      </c>
      <c r="AW45" s="72">
        <f t="shared" si="37"/>
        <v>0</v>
      </c>
      <c r="AX45" s="72">
        <f t="shared" si="37"/>
        <v>0</v>
      </c>
      <c r="AY45" s="72">
        <f t="shared" si="37"/>
        <v>0</v>
      </c>
      <c r="AZ45" s="72">
        <f t="shared" si="37"/>
        <v>96</v>
      </c>
      <c r="BA45" s="72">
        <f t="shared" si="37"/>
        <v>18</v>
      </c>
      <c r="BB45" s="72">
        <f t="shared" si="37"/>
        <v>90</v>
      </c>
      <c r="BC45" s="72">
        <f t="shared" si="37"/>
        <v>5</v>
      </c>
      <c r="BD45" s="72">
        <f t="shared" si="37"/>
        <v>7</v>
      </c>
      <c r="BE45" s="72">
        <f t="shared" si="37"/>
        <v>3.8888888888888893</v>
      </c>
      <c r="BF45" s="72">
        <f t="shared" si="37"/>
        <v>0</v>
      </c>
      <c r="BG45" s="72">
        <f t="shared" si="37"/>
        <v>0</v>
      </c>
      <c r="BH45" s="72">
        <f t="shared" si="37"/>
        <v>0</v>
      </c>
      <c r="BI45" s="72">
        <f t="shared" si="37"/>
        <v>0</v>
      </c>
      <c r="BJ45" s="72">
        <f t="shared" si="37"/>
        <v>0</v>
      </c>
      <c r="BK45" s="72">
        <f t="shared" si="37"/>
        <v>0</v>
      </c>
      <c r="BL45" s="72">
        <f t="shared" si="37"/>
        <v>0</v>
      </c>
      <c r="BM45" s="72">
        <f t="shared" si="37"/>
        <v>0</v>
      </c>
      <c r="BN45" s="72">
        <f t="shared" si="37"/>
        <v>104</v>
      </c>
      <c r="BO45" s="72">
        <f t="shared" si="37"/>
        <v>17</v>
      </c>
      <c r="BP45" s="72">
        <f t="shared" si="37"/>
        <v>88</v>
      </c>
      <c r="BQ45" s="72">
        <f t="shared" si="37"/>
        <v>16</v>
      </c>
      <c r="BR45" s="72">
        <f t="shared" si="37"/>
        <v>120</v>
      </c>
      <c r="BS45" s="72">
        <f t="shared" si="37"/>
        <v>5</v>
      </c>
      <c r="BT45" s="72">
        <f t="shared" si="37"/>
        <v>0</v>
      </c>
      <c r="BU45" s="72">
        <f t="shared" si="37"/>
        <v>0</v>
      </c>
      <c r="BV45" s="72">
        <f t="shared" si="37"/>
        <v>0</v>
      </c>
      <c r="BW45" s="72">
        <f t="shared" si="37"/>
        <v>0</v>
      </c>
      <c r="BX45" s="72">
        <f t="shared" si="37"/>
        <v>0</v>
      </c>
      <c r="BY45" s="72">
        <f t="shared" si="37"/>
        <v>0</v>
      </c>
      <c r="BZ45" s="72">
        <f t="shared" si="37"/>
        <v>0</v>
      </c>
      <c r="CA45" s="72">
        <f t="shared" si="37"/>
        <v>0</v>
      </c>
      <c r="CB45" s="72">
        <f t="shared" si="37"/>
        <v>0</v>
      </c>
      <c r="CC45" s="72">
        <f t="shared" si="37"/>
        <v>0</v>
      </c>
      <c r="CD45" s="72">
        <f t="shared" si="37"/>
        <v>70</v>
      </c>
      <c r="CE45" s="72">
        <f t="shared" si="37"/>
        <v>21.520000000000003</v>
      </c>
      <c r="CF45" s="72">
        <f t="shared" si="37"/>
        <v>11.955555555555556</v>
      </c>
      <c r="CG45" s="72">
        <f t="shared" si="37"/>
        <v>2.8000000000000003</v>
      </c>
      <c r="CH45" s="72">
        <f t="shared" si="37"/>
        <v>1.5555555555555554</v>
      </c>
      <c r="CI45" s="72">
        <f t="shared" si="37"/>
        <v>13.511111111111113</v>
      </c>
      <c r="CJ45" s="72">
        <f t="shared" si="37"/>
        <v>0</v>
      </c>
      <c r="CK45" s="72">
        <f t="shared" si="37"/>
        <v>0</v>
      </c>
      <c r="CL45" s="72">
        <f t="shared" si="37"/>
        <v>0</v>
      </c>
      <c r="CM45" s="70">
        <f>SUM(CM46:CM57,CM59:CM68)</f>
        <v>538</v>
      </c>
      <c r="CN45" s="94">
        <f t="shared" si="35"/>
        <v>38</v>
      </c>
      <c r="CO45" s="93">
        <f>CN45*100/180</f>
        <v>21.111111111111111</v>
      </c>
      <c r="CP45" s="91">
        <f>SUM(CP46:CP57,CP59:CP68)</f>
        <v>55.5</v>
      </c>
      <c r="CQ45" s="91">
        <f t="shared" ref="CQ45:CS45" si="38">SUM(CQ46:CQ57,CQ59:CQ68)</f>
        <v>0</v>
      </c>
      <c r="CR45" s="91">
        <f t="shared" si="38"/>
        <v>9.5</v>
      </c>
      <c r="CS45" s="91">
        <f t="shared" si="38"/>
        <v>0</v>
      </c>
    </row>
    <row r="46" spans="1:97" s="23" customFormat="1" ht="18" customHeight="1" x14ac:dyDescent="0.2">
      <c r="A46" s="48">
        <v>1</v>
      </c>
      <c r="B46" s="181" t="s">
        <v>213</v>
      </c>
      <c r="C46" s="97" t="s">
        <v>73</v>
      </c>
      <c r="D46" s="131"/>
      <c r="E46" s="131"/>
      <c r="F46" s="131"/>
      <c r="G46" s="131"/>
      <c r="H46" s="147"/>
      <c r="I46" s="131"/>
      <c r="J46" s="131"/>
      <c r="K46" s="131"/>
      <c r="L46" s="178"/>
      <c r="M46" s="145"/>
      <c r="N46" s="132">
        <v>8</v>
      </c>
      <c r="O46" s="132">
        <v>16</v>
      </c>
      <c r="P46" s="132"/>
      <c r="Q46" s="132"/>
      <c r="R46" s="147">
        <v>3</v>
      </c>
      <c r="S46" s="132"/>
      <c r="T46" s="132"/>
      <c r="U46" s="132"/>
      <c r="V46" s="179"/>
      <c r="W46" s="145"/>
      <c r="X46" s="133"/>
      <c r="Y46" s="133"/>
      <c r="Z46" s="133"/>
      <c r="AA46" s="133"/>
      <c r="AB46" s="145"/>
      <c r="AC46" s="133"/>
      <c r="AD46" s="133"/>
      <c r="AE46" s="133"/>
      <c r="AF46" s="133"/>
      <c r="AG46" s="145"/>
      <c r="AH46" s="146">
        <f>(N46+O46+S46+T46+X46+Y46+AC46+AD46)</f>
        <v>24</v>
      </c>
      <c r="AI46" s="48">
        <f t="shared" ref="AI46:AM57" si="39">(D46+I46+N46+S46+X46+AC46)</f>
        <v>8</v>
      </c>
      <c r="AJ46" s="48">
        <f t="shared" si="39"/>
        <v>16</v>
      </c>
      <c r="AK46" s="48">
        <f t="shared" si="39"/>
        <v>0</v>
      </c>
      <c r="AL46" s="48">
        <f t="shared" si="39"/>
        <v>0</v>
      </c>
      <c r="AM46" s="51">
        <f>H46+M46+R46+W46+AB46+AG46</f>
        <v>3</v>
      </c>
      <c r="AN46" s="48"/>
      <c r="AO46" s="51"/>
      <c r="AP46" s="48"/>
      <c r="AQ46" s="51"/>
      <c r="AR46" s="48"/>
      <c r="AS46" s="51"/>
      <c r="AT46" s="48"/>
      <c r="AU46" s="51"/>
      <c r="AV46" s="48"/>
      <c r="AW46" s="52"/>
      <c r="AX46" s="48"/>
      <c r="AY46" s="51"/>
      <c r="AZ46" s="50"/>
      <c r="BA46" s="95"/>
      <c r="BB46" s="50"/>
      <c r="BC46" s="96"/>
      <c r="BD46" s="51"/>
      <c r="BE46" s="67"/>
      <c r="BF46" s="64"/>
      <c r="BG46" s="65"/>
      <c r="BH46" s="84"/>
      <c r="BI46" s="65"/>
      <c r="BJ46" s="64"/>
      <c r="BK46" s="65"/>
      <c r="BL46" s="84"/>
      <c r="BM46" s="85"/>
      <c r="BN46" s="64">
        <f>AH46</f>
        <v>24</v>
      </c>
      <c r="BO46" s="65">
        <f>AM46</f>
        <v>3</v>
      </c>
      <c r="BP46" s="64"/>
      <c r="BQ46" s="65"/>
      <c r="BR46" s="64"/>
      <c r="BS46" s="65"/>
      <c r="BT46" s="64"/>
      <c r="BU46" s="65"/>
      <c r="BV46" s="81"/>
      <c r="BW46" s="65"/>
      <c r="BX46" s="66"/>
      <c r="BY46" s="65"/>
      <c r="BZ46" s="64"/>
      <c r="CA46" s="65"/>
      <c r="CB46" s="64"/>
      <c r="CC46" s="65"/>
      <c r="CD46" s="219">
        <v>6</v>
      </c>
      <c r="CE46" s="51">
        <f t="shared" si="17"/>
        <v>0.96</v>
      </c>
      <c r="CF46" s="68">
        <f t="shared" si="10"/>
        <v>0.53333333333333333</v>
      </c>
      <c r="CG46" s="51">
        <f>CD46/25</f>
        <v>0.24</v>
      </c>
      <c r="CH46" s="68">
        <f>CG46*100/180</f>
        <v>0.13333333333333333</v>
      </c>
      <c r="CI46" s="68">
        <f t="shared" si="8"/>
        <v>0.66666666666666663</v>
      </c>
      <c r="CJ46" s="148"/>
      <c r="CK46" s="148"/>
      <c r="CL46" s="148"/>
      <c r="CM46" s="48">
        <f>AH46</f>
        <v>24</v>
      </c>
      <c r="CN46" s="51">
        <f t="shared" si="35"/>
        <v>3</v>
      </c>
      <c r="CO46" s="68">
        <f>CN46*100/180</f>
        <v>1.6666666666666667</v>
      </c>
      <c r="CP46" s="51">
        <f>AM46</f>
        <v>3</v>
      </c>
      <c r="CQ46" s="51"/>
      <c r="CR46" s="51"/>
      <c r="CS46" s="51"/>
    </row>
    <row r="47" spans="1:97" s="23" customFormat="1" ht="18" customHeight="1" x14ac:dyDescent="0.2">
      <c r="A47" s="48">
        <v>2</v>
      </c>
      <c r="B47" s="181" t="s">
        <v>214</v>
      </c>
      <c r="C47" s="97" t="s">
        <v>73</v>
      </c>
      <c r="D47" s="131"/>
      <c r="E47" s="131"/>
      <c r="F47" s="131"/>
      <c r="G47" s="131"/>
      <c r="H47" s="147"/>
      <c r="I47" s="131"/>
      <c r="J47" s="131"/>
      <c r="K47" s="131"/>
      <c r="L47" s="178"/>
      <c r="M47" s="145"/>
      <c r="N47" s="132"/>
      <c r="O47" s="132"/>
      <c r="P47" s="132"/>
      <c r="Q47" s="132"/>
      <c r="R47" s="147"/>
      <c r="S47" s="132"/>
      <c r="T47" s="132"/>
      <c r="U47" s="132"/>
      <c r="V47" s="179"/>
      <c r="W47" s="145"/>
      <c r="X47" s="133">
        <v>8</v>
      </c>
      <c r="Y47" s="133">
        <v>8</v>
      </c>
      <c r="Z47" s="133"/>
      <c r="AA47" s="133"/>
      <c r="AB47" s="145">
        <v>3</v>
      </c>
      <c r="AC47" s="133"/>
      <c r="AD47" s="133"/>
      <c r="AE47" s="133"/>
      <c r="AF47" s="133"/>
      <c r="AG47" s="145"/>
      <c r="AH47" s="146">
        <f>(N47+O47+S47+T47+X47+Y47+AC47+AD47)</f>
        <v>16</v>
      </c>
      <c r="AI47" s="48">
        <f t="shared" si="39"/>
        <v>8</v>
      </c>
      <c r="AJ47" s="48">
        <f t="shared" si="39"/>
        <v>8</v>
      </c>
      <c r="AK47" s="48">
        <f t="shared" si="39"/>
        <v>0</v>
      </c>
      <c r="AL47" s="48">
        <f t="shared" si="39"/>
        <v>0</v>
      </c>
      <c r="AM47" s="51">
        <f>(H47+M47+R47+W47+AB47+AG47)</f>
        <v>3</v>
      </c>
      <c r="AN47" s="48"/>
      <c r="AO47" s="51"/>
      <c r="AP47" s="48"/>
      <c r="AQ47" s="51"/>
      <c r="AR47" s="48"/>
      <c r="AS47" s="51"/>
      <c r="AT47" s="48"/>
      <c r="AU47" s="51"/>
      <c r="AV47" s="48"/>
      <c r="AW47" s="52"/>
      <c r="AX47" s="48"/>
      <c r="AY47" s="51"/>
      <c r="AZ47" s="50"/>
      <c r="BA47" s="95"/>
      <c r="BB47" s="50"/>
      <c r="BC47" s="96"/>
      <c r="BD47" s="51"/>
      <c r="BE47" s="67"/>
      <c r="BF47" s="64"/>
      <c r="BG47" s="65"/>
      <c r="BH47" s="84"/>
      <c r="BI47" s="65"/>
      <c r="BJ47" s="64"/>
      <c r="BK47" s="65"/>
      <c r="BL47" s="84"/>
      <c r="BM47" s="85"/>
      <c r="BN47" s="64">
        <f t="shared" ref="BN47" si="40">AH47</f>
        <v>16</v>
      </c>
      <c r="BO47" s="65">
        <f t="shared" ref="BO47" si="41">AM47</f>
        <v>3</v>
      </c>
      <c r="BP47" s="64"/>
      <c r="BQ47" s="65"/>
      <c r="BR47" s="64"/>
      <c r="BS47" s="65"/>
      <c r="BT47" s="64"/>
      <c r="BU47" s="65"/>
      <c r="BV47" s="81"/>
      <c r="BW47" s="65"/>
      <c r="BX47" s="66"/>
      <c r="BY47" s="65"/>
      <c r="BZ47" s="64"/>
      <c r="CA47" s="65"/>
      <c r="CB47" s="64"/>
      <c r="CC47" s="65"/>
      <c r="CD47" s="219">
        <v>2</v>
      </c>
      <c r="CE47" s="51">
        <f t="shared" si="17"/>
        <v>0.64</v>
      </c>
      <c r="CF47" s="68">
        <f t="shared" si="10"/>
        <v>0.35555555555555557</v>
      </c>
      <c r="CG47" s="51">
        <f t="shared" ref="CG47:CG57" si="42">CD47/25</f>
        <v>0.08</v>
      </c>
      <c r="CH47" s="68">
        <f t="shared" ref="CH47:CH57" si="43">CG47*100/180</f>
        <v>4.4444444444444446E-2</v>
      </c>
      <c r="CI47" s="68">
        <f t="shared" si="8"/>
        <v>0.4</v>
      </c>
      <c r="CJ47" s="148"/>
      <c r="CK47" s="148"/>
      <c r="CL47" s="148"/>
      <c r="CM47" s="48">
        <f t="shared" ref="CM47:CM68" si="44">AH47</f>
        <v>16</v>
      </c>
      <c r="CN47" s="51">
        <f t="shared" ref="CN47:CN57" si="45">AM47</f>
        <v>3</v>
      </c>
      <c r="CO47" s="68">
        <f t="shared" ref="CO47:CO57" si="46">CN47*100/180</f>
        <v>1.6666666666666667</v>
      </c>
      <c r="CQ47" s="51"/>
      <c r="CR47" s="51">
        <f>AM47</f>
        <v>3</v>
      </c>
      <c r="CS47" s="51"/>
    </row>
    <row r="48" spans="1:97" s="23" customFormat="1" ht="22.5" customHeight="1" x14ac:dyDescent="0.2">
      <c r="A48" s="48">
        <v>3</v>
      </c>
      <c r="B48" s="181" t="s">
        <v>105</v>
      </c>
      <c r="C48" s="97" t="s">
        <v>73</v>
      </c>
      <c r="D48" s="131"/>
      <c r="E48" s="131"/>
      <c r="F48" s="131"/>
      <c r="G48" s="131"/>
      <c r="H48" s="147"/>
      <c r="I48" s="131"/>
      <c r="J48" s="131"/>
      <c r="K48" s="131"/>
      <c r="L48" s="178"/>
      <c r="M48" s="145"/>
      <c r="N48" s="132"/>
      <c r="O48" s="132"/>
      <c r="P48" s="132"/>
      <c r="Q48" s="132"/>
      <c r="R48" s="147"/>
      <c r="S48" s="132"/>
      <c r="T48" s="132"/>
      <c r="U48" s="132"/>
      <c r="V48" s="179"/>
      <c r="W48" s="145"/>
      <c r="X48" s="133"/>
      <c r="Y48" s="133"/>
      <c r="Z48" s="133"/>
      <c r="AA48" s="133"/>
      <c r="AB48" s="145"/>
      <c r="AC48" s="133">
        <v>8</v>
      </c>
      <c r="AD48" s="133">
        <v>16</v>
      </c>
      <c r="AE48" s="133"/>
      <c r="AF48" s="133"/>
      <c r="AG48" s="145">
        <v>4</v>
      </c>
      <c r="AH48" s="146">
        <f t="shared" ref="AH48:AH51" si="47">(N48+O48+S48+T48+X48+Y48+AC48+AD48)</f>
        <v>24</v>
      </c>
      <c r="AI48" s="48">
        <f t="shared" si="39"/>
        <v>8</v>
      </c>
      <c r="AJ48" s="48">
        <f t="shared" si="39"/>
        <v>16</v>
      </c>
      <c r="AK48" s="48">
        <f t="shared" si="39"/>
        <v>0</v>
      </c>
      <c r="AL48" s="48">
        <f t="shared" si="39"/>
        <v>0</v>
      </c>
      <c r="AM48" s="51">
        <f>(H48+M48+R48+W48+AB48+AG48)</f>
        <v>4</v>
      </c>
      <c r="AN48" s="48"/>
      <c r="AO48" s="49"/>
      <c r="AP48" s="50"/>
      <c r="AQ48" s="51"/>
      <c r="AR48" s="48"/>
      <c r="AS48" s="51"/>
      <c r="AT48" s="48"/>
      <c r="AU48" s="49"/>
      <c r="AV48" s="50"/>
      <c r="AW48" s="52"/>
      <c r="AX48" s="48"/>
      <c r="AY48" s="49"/>
      <c r="AZ48" s="50"/>
      <c r="BA48" s="51"/>
      <c r="BB48" s="48"/>
      <c r="BC48" s="62"/>
      <c r="BD48" s="51"/>
      <c r="BE48" s="67"/>
      <c r="BF48" s="64"/>
      <c r="BG48" s="65"/>
      <c r="BH48" s="84"/>
      <c r="BI48" s="65"/>
      <c r="BJ48" s="64"/>
      <c r="BK48" s="65"/>
      <c r="BL48" s="84"/>
      <c r="BM48" s="85"/>
      <c r="BN48" s="64"/>
      <c r="BO48" s="65"/>
      <c r="BP48" s="64">
        <f>AH48</f>
        <v>24</v>
      </c>
      <c r="BQ48" s="65">
        <f>AM48</f>
        <v>4</v>
      </c>
      <c r="BR48" s="64"/>
      <c r="BS48" s="65"/>
      <c r="BT48" s="64"/>
      <c r="BU48" s="65"/>
      <c r="BV48" s="81"/>
      <c r="BW48" s="65"/>
      <c r="BX48" s="66"/>
      <c r="BY48" s="65"/>
      <c r="BZ48" s="64"/>
      <c r="CA48" s="65"/>
      <c r="CB48" s="64"/>
      <c r="CC48" s="65"/>
      <c r="CD48" s="219">
        <v>2</v>
      </c>
      <c r="CE48" s="51">
        <f t="shared" si="17"/>
        <v>0.96</v>
      </c>
      <c r="CF48" s="68">
        <f t="shared" si="10"/>
        <v>0.53333333333333333</v>
      </c>
      <c r="CG48" s="51">
        <f t="shared" si="42"/>
        <v>0.08</v>
      </c>
      <c r="CH48" s="68">
        <f t="shared" si="43"/>
        <v>4.4444444444444446E-2</v>
      </c>
      <c r="CI48" s="68">
        <f t="shared" si="8"/>
        <v>0.57777777777777772</v>
      </c>
      <c r="CJ48" s="148"/>
      <c r="CK48" s="148"/>
      <c r="CL48" s="148"/>
      <c r="CM48" s="48">
        <f t="shared" si="44"/>
        <v>24</v>
      </c>
      <c r="CN48" s="51">
        <f t="shared" si="45"/>
        <v>4</v>
      </c>
      <c r="CO48" s="68">
        <f t="shared" si="46"/>
        <v>2.2222222222222223</v>
      </c>
      <c r="CP48" s="51">
        <f t="shared" ref="CP48:CP49" si="48">AM48</f>
        <v>4</v>
      </c>
      <c r="CQ48" s="51"/>
      <c r="CR48" s="51"/>
      <c r="CS48" s="51"/>
    </row>
    <row r="49" spans="1:97" s="23" customFormat="1" ht="21" customHeight="1" x14ac:dyDescent="0.2">
      <c r="A49" s="48">
        <v>4</v>
      </c>
      <c r="B49" s="181" t="s">
        <v>215</v>
      </c>
      <c r="C49" s="97" t="s">
        <v>73</v>
      </c>
      <c r="D49" s="131"/>
      <c r="E49" s="131"/>
      <c r="F49" s="131"/>
      <c r="G49" s="131"/>
      <c r="H49" s="145"/>
      <c r="I49" s="131"/>
      <c r="J49" s="131"/>
      <c r="K49" s="131"/>
      <c r="L49" s="131"/>
      <c r="M49" s="145"/>
      <c r="N49" s="132"/>
      <c r="O49" s="132"/>
      <c r="P49" s="132"/>
      <c r="Q49" s="132"/>
      <c r="R49" s="145"/>
      <c r="S49" s="132">
        <v>8</v>
      </c>
      <c r="T49" s="132">
        <v>8</v>
      </c>
      <c r="U49" s="132"/>
      <c r="V49" s="132"/>
      <c r="W49" s="145">
        <v>3</v>
      </c>
      <c r="X49" s="133"/>
      <c r="Y49" s="133"/>
      <c r="Z49" s="133"/>
      <c r="AA49" s="133"/>
      <c r="AB49" s="145"/>
      <c r="AC49" s="133"/>
      <c r="AD49" s="133"/>
      <c r="AE49" s="133"/>
      <c r="AF49" s="133"/>
      <c r="AG49" s="145"/>
      <c r="AH49" s="146">
        <f t="shared" si="47"/>
        <v>16</v>
      </c>
      <c r="AI49" s="48">
        <f t="shared" si="39"/>
        <v>8</v>
      </c>
      <c r="AJ49" s="48">
        <f t="shared" si="39"/>
        <v>8</v>
      </c>
      <c r="AK49" s="48">
        <f t="shared" si="39"/>
        <v>0</v>
      </c>
      <c r="AL49" s="48">
        <f t="shared" si="39"/>
        <v>0</v>
      </c>
      <c r="AM49" s="51">
        <f t="shared" si="39"/>
        <v>3</v>
      </c>
      <c r="AN49" s="48"/>
      <c r="AO49" s="49"/>
      <c r="AP49" s="50"/>
      <c r="AQ49" s="51"/>
      <c r="AR49" s="48"/>
      <c r="AS49" s="51"/>
      <c r="AT49" s="48"/>
      <c r="AU49" s="49"/>
      <c r="AV49" s="50"/>
      <c r="AW49" s="52"/>
      <c r="AX49" s="48"/>
      <c r="AY49" s="49"/>
      <c r="AZ49" s="50"/>
      <c r="BA49" s="51"/>
      <c r="BB49" s="48"/>
      <c r="BC49" s="62"/>
      <c r="BD49" s="51"/>
      <c r="BE49" s="67"/>
      <c r="BF49" s="64"/>
      <c r="BG49" s="65"/>
      <c r="BH49" s="84"/>
      <c r="BI49" s="65"/>
      <c r="BJ49" s="64"/>
      <c r="BK49" s="65"/>
      <c r="BL49" s="84"/>
      <c r="BM49" s="85"/>
      <c r="BN49" s="64"/>
      <c r="BO49" s="65"/>
      <c r="BP49" s="64">
        <f t="shared" ref="BP49:BP51" si="49">AH49</f>
        <v>16</v>
      </c>
      <c r="BQ49" s="65">
        <f t="shared" ref="BQ49:BQ51" si="50">AM49</f>
        <v>3</v>
      </c>
      <c r="BR49" s="64"/>
      <c r="BS49" s="65"/>
      <c r="BT49" s="64"/>
      <c r="BU49" s="65"/>
      <c r="BV49" s="81"/>
      <c r="BW49" s="65"/>
      <c r="BX49" s="66"/>
      <c r="BY49" s="65"/>
      <c r="BZ49" s="64"/>
      <c r="CA49" s="65"/>
      <c r="CB49" s="64"/>
      <c r="CC49" s="65"/>
      <c r="CD49" s="219">
        <v>4</v>
      </c>
      <c r="CE49" s="51">
        <f t="shared" si="17"/>
        <v>0.64</v>
      </c>
      <c r="CF49" s="68">
        <f t="shared" si="10"/>
        <v>0.35555555555555557</v>
      </c>
      <c r="CG49" s="51">
        <f>CD49/25</f>
        <v>0.16</v>
      </c>
      <c r="CH49" s="68">
        <f t="shared" si="43"/>
        <v>8.8888888888888892E-2</v>
      </c>
      <c r="CI49" s="68">
        <f t="shared" si="8"/>
        <v>0.44444444444444448</v>
      </c>
      <c r="CJ49" s="148"/>
      <c r="CK49" s="148"/>
      <c r="CL49" s="148"/>
      <c r="CM49" s="48">
        <f t="shared" si="44"/>
        <v>16</v>
      </c>
      <c r="CN49" s="51">
        <f t="shared" si="45"/>
        <v>3</v>
      </c>
      <c r="CO49" s="68">
        <f t="shared" si="46"/>
        <v>1.6666666666666667</v>
      </c>
      <c r="CP49" s="51">
        <f t="shared" si="48"/>
        <v>3</v>
      </c>
      <c r="CQ49" s="51"/>
      <c r="CR49" s="51"/>
      <c r="CS49" s="51"/>
    </row>
    <row r="50" spans="1:97" s="23" customFormat="1" ht="22.5" customHeight="1" x14ac:dyDescent="0.2">
      <c r="A50" s="48">
        <v>5</v>
      </c>
      <c r="B50" s="181" t="s">
        <v>216</v>
      </c>
      <c r="C50" s="97" t="s">
        <v>71</v>
      </c>
      <c r="D50" s="131"/>
      <c r="E50" s="131"/>
      <c r="F50" s="131"/>
      <c r="G50" s="131"/>
      <c r="H50" s="145"/>
      <c r="I50" s="131"/>
      <c r="J50" s="131"/>
      <c r="K50" s="131"/>
      <c r="L50" s="131"/>
      <c r="M50" s="145"/>
      <c r="N50" s="132">
        <v>8</v>
      </c>
      <c r="O50" s="132">
        <v>8</v>
      </c>
      <c r="P50" s="132"/>
      <c r="Q50" s="132"/>
      <c r="R50" s="145">
        <v>3</v>
      </c>
      <c r="S50" s="132"/>
      <c r="T50" s="132"/>
      <c r="U50" s="132"/>
      <c r="V50" s="132"/>
      <c r="W50" s="145"/>
      <c r="X50" s="182"/>
      <c r="Y50" s="133"/>
      <c r="Z50" s="133"/>
      <c r="AA50" s="133"/>
      <c r="AB50" s="154"/>
      <c r="AC50" s="133"/>
      <c r="AD50" s="133"/>
      <c r="AE50" s="133"/>
      <c r="AF50" s="133"/>
      <c r="AG50" s="145"/>
      <c r="AH50" s="146">
        <f>(N50+O50+S50+T50+X50+Y50+AC50+AD50)</f>
        <v>16</v>
      </c>
      <c r="AI50" s="48">
        <f>(D50+I50+N50+S50+X50+AC50)</f>
        <v>8</v>
      </c>
      <c r="AJ50" s="48">
        <f>(E50+J50+O50+T50+Y50+AD50)</f>
        <v>8</v>
      </c>
      <c r="AK50" s="48">
        <f>F50+K50+P50+U50+Z50+AE50</f>
        <v>0</v>
      </c>
      <c r="AL50" s="48">
        <f>(G50+L50+Q50+V50+AA50+AF50)</f>
        <v>0</v>
      </c>
      <c r="AM50" s="51">
        <f>(H50+M50+R50+W50+AB50+AG50)</f>
        <v>3</v>
      </c>
      <c r="AN50" s="48"/>
      <c r="AO50" s="49"/>
      <c r="AP50" s="50"/>
      <c r="AQ50" s="51"/>
      <c r="AR50" s="48"/>
      <c r="AS50" s="51"/>
      <c r="AT50" s="48"/>
      <c r="AU50" s="49"/>
      <c r="AV50" s="50"/>
      <c r="AW50" s="52"/>
      <c r="AX50" s="48"/>
      <c r="AY50" s="49"/>
      <c r="AZ50" s="50"/>
      <c r="BA50" s="51"/>
      <c r="BB50" s="48"/>
      <c r="BC50" s="62"/>
      <c r="BD50" s="51"/>
      <c r="BE50" s="67"/>
      <c r="BF50" s="64"/>
      <c r="BG50" s="65"/>
      <c r="BH50" s="84"/>
      <c r="BI50" s="65"/>
      <c r="BJ50" s="64"/>
      <c r="BK50" s="65"/>
      <c r="BL50" s="84"/>
      <c r="BM50" s="85"/>
      <c r="BN50" s="64"/>
      <c r="BO50" s="65"/>
      <c r="BP50" s="64">
        <f t="shared" si="49"/>
        <v>16</v>
      </c>
      <c r="BQ50" s="65">
        <f t="shared" si="50"/>
        <v>3</v>
      </c>
      <c r="BR50" s="64"/>
      <c r="BS50" s="65"/>
      <c r="BT50" s="64"/>
      <c r="BU50" s="65"/>
      <c r="BV50" s="81"/>
      <c r="BW50" s="65"/>
      <c r="BX50" s="66"/>
      <c r="BY50" s="65"/>
      <c r="BZ50" s="64"/>
      <c r="CA50" s="65"/>
      <c r="CB50" s="64"/>
      <c r="CC50" s="65"/>
      <c r="CD50" s="219">
        <v>2</v>
      </c>
      <c r="CE50" s="51">
        <f t="shared" si="17"/>
        <v>0.64</v>
      </c>
      <c r="CF50" s="68">
        <f t="shared" si="10"/>
        <v>0.35555555555555557</v>
      </c>
      <c r="CG50" s="51">
        <f t="shared" si="42"/>
        <v>0.08</v>
      </c>
      <c r="CH50" s="68">
        <f t="shared" si="43"/>
        <v>4.4444444444444446E-2</v>
      </c>
      <c r="CI50" s="68">
        <f t="shared" si="8"/>
        <v>0.4</v>
      </c>
      <c r="CJ50" s="148"/>
      <c r="CK50" s="148"/>
      <c r="CL50" s="148"/>
      <c r="CM50" s="48">
        <f t="shared" si="44"/>
        <v>16</v>
      </c>
      <c r="CN50" s="51">
        <f t="shared" si="45"/>
        <v>3</v>
      </c>
      <c r="CO50" s="68">
        <f t="shared" si="46"/>
        <v>1.6666666666666667</v>
      </c>
      <c r="CP50" s="51">
        <f>AM50</f>
        <v>3</v>
      </c>
      <c r="CQ50" s="51"/>
      <c r="CR50" s="51"/>
      <c r="CS50" s="51"/>
    </row>
    <row r="51" spans="1:97" s="23" customFormat="1" ht="35.25" customHeight="1" x14ac:dyDescent="0.2">
      <c r="A51" s="48">
        <v>6</v>
      </c>
      <c r="B51" s="181" t="s">
        <v>217</v>
      </c>
      <c r="C51" s="97" t="s">
        <v>71</v>
      </c>
      <c r="D51" s="131"/>
      <c r="E51" s="131"/>
      <c r="F51" s="131"/>
      <c r="G51" s="131"/>
      <c r="H51" s="145"/>
      <c r="I51" s="131"/>
      <c r="J51" s="131"/>
      <c r="K51" s="131"/>
      <c r="L51" s="131"/>
      <c r="M51" s="145"/>
      <c r="N51" s="132"/>
      <c r="O51" s="132"/>
      <c r="P51" s="132"/>
      <c r="Q51" s="132"/>
      <c r="R51" s="145"/>
      <c r="S51" s="132">
        <v>8</v>
      </c>
      <c r="T51" s="132">
        <v>8</v>
      </c>
      <c r="U51" s="132"/>
      <c r="V51" s="132"/>
      <c r="W51" s="145">
        <v>3</v>
      </c>
      <c r="X51" s="133"/>
      <c r="Y51" s="133"/>
      <c r="Z51" s="133"/>
      <c r="AA51" s="133"/>
      <c r="AB51" s="145"/>
      <c r="AC51" s="133"/>
      <c r="AD51" s="133"/>
      <c r="AE51" s="133"/>
      <c r="AF51" s="133"/>
      <c r="AG51" s="145"/>
      <c r="AH51" s="146">
        <f t="shared" si="47"/>
        <v>16</v>
      </c>
      <c r="AI51" s="48">
        <f t="shared" si="39"/>
        <v>8</v>
      </c>
      <c r="AJ51" s="48">
        <f t="shared" si="39"/>
        <v>8</v>
      </c>
      <c r="AK51" s="48">
        <f t="shared" si="39"/>
        <v>0</v>
      </c>
      <c r="AL51" s="48">
        <f t="shared" si="39"/>
        <v>0</v>
      </c>
      <c r="AM51" s="51">
        <f t="shared" si="39"/>
        <v>3</v>
      </c>
      <c r="AN51" s="48"/>
      <c r="AO51" s="49"/>
      <c r="AP51" s="50"/>
      <c r="AQ51" s="51"/>
      <c r="AR51" s="48"/>
      <c r="AS51" s="51"/>
      <c r="AT51" s="48"/>
      <c r="AU51" s="49"/>
      <c r="AV51" s="50"/>
      <c r="AW51" s="52"/>
      <c r="AX51" s="48"/>
      <c r="AY51" s="49"/>
      <c r="AZ51" s="50"/>
      <c r="BA51" s="51"/>
      <c r="BB51" s="48"/>
      <c r="BC51" s="62"/>
      <c r="BD51" s="51"/>
      <c r="BE51" s="67"/>
      <c r="BF51" s="64"/>
      <c r="BG51" s="65"/>
      <c r="BH51" s="84"/>
      <c r="BI51" s="65"/>
      <c r="BJ51" s="64"/>
      <c r="BK51" s="65"/>
      <c r="BL51" s="84"/>
      <c r="BM51" s="85"/>
      <c r="BN51" s="64"/>
      <c r="BO51" s="65"/>
      <c r="BP51" s="64">
        <f t="shared" si="49"/>
        <v>16</v>
      </c>
      <c r="BQ51" s="65">
        <f t="shared" si="50"/>
        <v>3</v>
      </c>
      <c r="BR51" s="64"/>
      <c r="BS51" s="65"/>
      <c r="BT51" s="64"/>
      <c r="BU51" s="65"/>
      <c r="BV51" s="81"/>
      <c r="BW51" s="65"/>
      <c r="BX51" s="66"/>
      <c r="BY51" s="65"/>
      <c r="BZ51" s="64"/>
      <c r="CA51" s="65"/>
      <c r="CB51" s="64"/>
      <c r="CC51" s="65"/>
      <c r="CD51" s="219"/>
      <c r="CE51" s="51">
        <f t="shared" si="17"/>
        <v>0.64</v>
      </c>
      <c r="CF51" s="68">
        <f t="shared" si="10"/>
        <v>0.35555555555555557</v>
      </c>
      <c r="CG51" s="51">
        <f t="shared" si="42"/>
        <v>0</v>
      </c>
      <c r="CH51" s="68">
        <f t="shared" si="43"/>
        <v>0</v>
      </c>
      <c r="CI51" s="68">
        <f t="shared" si="8"/>
        <v>0.35555555555555557</v>
      </c>
      <c r="CJ51" s="148"/>
      <c r="CK51" s="148"/>
      <c r="CL51" s="148"/>
      <c r="CM51" s="48">
        <f t="shared" si="44"/>
        <v>16</v>
      </c>
      <c r="CN51" s="51">
        <f t="shared" si="45"/>
        <v>3</v>
      </c>
      <c r="CO51" s="68">
        <f t="shared" si="46"/>
        <v>1.6666666666666667</v>
      </c>
      <c r="CP51" s="51">
        <f t="shared" ref="CP51:CP52" si="51">AM51</f>
        <v>3</v>
      </c>
      <c r="CQ51" s="51"/>
      <c r="CR51" s="51"/>
      <c r="CS51" s="51"/>
    </row>
    <row r="52" spans="1:97" s="23" customFormat="1" ht="34.5" customHeight="1" x14ac:dyDescent="0.2">
      <c r="A52" s="48">
        <v>7</v>
      </c>
      <c r="B52" s="130" t="s">
        <v>218</v>
      </c>
      <c r="C52" s="97" t="s">
        <v>71</v>
      </c>
      <c r="D52" s="131"/>
      <c r="E52" s="131"/>
      <c r="F52" s="131"/>
      <c r="G52" s="131"/>
      <c r="H52" s="145"/>
      <c r="I52" s="131"/>
      <c r="J52" s="131"/>
      <c r="K52" s="131"/>
      <c r="L52" s="131"/>
      <c r="M52" s="145"/>
      <c r="N52" s="132">
        <v>8</v>
      </c>
      <c r="O52" s="132"/>
      <c r="P52" s="132"/>
      <c r="Q52" s="132"/>
      <c r="R52" s="145">
        <v>1</v>
      </c>
      <c r="S52" s="132"/>
      <c r="T52" s="132"/>
      <c r="U52" s="132"/>
      <c r="V52" s="132"/>
      <c r="W52" s="145"/>
      <c r="X52" s="182"/>
      <c r="Y52" s="133"/>
      <c r="Z52" s="133"/>
      <c r="AA52" s="133"/>
      <c r="AB52" s="154"/>
      <c r="AC52" s="133"/>
      <c r="AD52" s="133"/>
      <c r="AE52" s="133"/>
      <c r="AF52" s="133"/>
      <c r="AG52" s="145"/>
      <c r="AH52" s="146">
        <f>(N52+O52+S52+T52+X52+Y52+AC52+AD52)</f>
        <v>8</v>
      </c>
      <c r="AI52" s="48">
        <f t="shared" si="39"/>
        <v>8</v>
      </c>
      <c r="AJ52" s="48">
        <f t="shared" ref="AJ52:AJ57" si="52">(O52+T52+Y52+AD52)</f>
        <v>0</v>
      </c>
      <c r="AK52" s="48">
        <f t="shared" ref="AK52:AK57" si="53">F52+K52+P52+U52+Z52+AE52</f>
        <v>0</v>
      </c>
      <c r="AL52" s="48">
        <f t="shared" si="39"/>
        <v>0</v>
      </c>
      <c r="AM52" s="51">
        <f t="shared" si="39"/>
        <v>1</v>
      </c>
      <c r="AN52" s="48"/>
      <c r="AO52" s="49"/>
      <c r="AP52" s="50"/>
      <c r="AQ52" s="51"/>
      <c r="AR52" s="48"/>
      <c r="AS52" s="51"/>
      <c r="AT52" s="48"/>
      <c r="AU52" s="49"/>
      <c r="AV52" s="50"/>
      <c r="AW52" s="52"/>
      <c r="AX52" s="48"/>
      <c r="AY52" s="49"/>
      <c r="AZ52" s="50"/>
      <c r="BA52" s="51"/>
      <c r="BB52" s="48"/>
      <c r="BC52" s="62"/>
      <c r="BD52" s="51"/>
      <c r="BE52" s="67"/>
      <c r="BF52" s="64"/>
      <c r="BG52" s="65"/>
      <c r="BH52" s="84"/>
      <c r="BI52" s="65"/>
      <c r="BJ52" s="64"/>
      <c r="BK52" s="65"/>
      <c r="BL52" s="84"/>
      <c r="BM52" s="85"/>
      <c r="BN52" s="64">
        <f>AH52</f>
        <v>8</v>
      </c>
      <c r="BO52" s="65">
        <f>AM52</f>
        <v>1</v>
      </c>
      <c r="BP52" s="64"/>
      <c r="BQ52" s="65"/>
      <c r="BR52" s="64"/>
      <c r="BS52" s="65"/>
      <c r="BT52" s="64"/>
      <c r="BU52" s="65"/>
      <c r="BV52" s="81"/>
      <c r="BW52" s="65"/>
      <c r="BX52" s="66"/>
      <c r="BY52" s="65"/>
      <c r="BZ52" s="64"/>
      <c r="CA52" s="65"/>
      <c r="CB52" s="64"/>
      <c r="CC52" s="65"/>
      <c r="CD52" s="219"/>
      <c r="CE52" s="51">
        <f t="shared" si="17"/>
        <v>0.32</v>
      </c>
      <c r="CF52" s="68">
        <f t="shared" si="10"/>
        <v>0.17777777777777778</v>
      </c>
      <c r="CG52" s="51">
        <f t="shared" si="42"/>
        <v>0</v>
      </c>
      <c r="CH52" s="68">
        <f t="shared" si="43"/>
        <v>0</v>
      </c>
      <c r="CI52" s="68">
        <f t="shared" si="8"/>
        <v>0.17777777777777778</v>
      </c>
      <c r="CJ52" s="148"/>
      <c r="CK52" s="148"/>
      <c r="CL52" s="148"/>
      <c r="CM52" s="48">
        <f t="shared" si="44"/>
        <v>8</v>
      </c>
      <c r="CN52" s="51">
        <f t="shared" si="45"/>
        <v>1</v>
      </c>
      <c r="CO52" s="68">
        <f t="shared" si="46"/>
        <v>0.55555555555555558</v>
      </c>
      <c r="CP52" s="51">
        <f t="shared" si="51"/>
        <v>1</v>
      </c>
      <c r="CQ52" s="51"/>
      <c r="CR52" s="51"/>
      <c r="CS52" s="51"/>
    </row>
    <row r="53" spans="1:97" s="23" customFormat="1" ht="18" customHeight="1" x14ac:dyDescent="0.2">
      <c r="A53" s="48">
        <v>8</v>
      </c>
      <c r="B53" s="130" t="s">
        <v>219</v>
      </c>
      <c r="C53" s="97" t="s">
        <v>71</v>
      </c>
      <c r="D53" s="131"/>
      <c r="E53" s="131"/>
      <c r="F53" s="131"/>
      <c r="G53" s="131"/>
      <c r="H53" s="145"/>
      <c r="I53" s="131"/>
      <c r="J53" s="131"/>
      <c r="K53" s="131"/>
      <c r="L53" s="131"/>
      <c r="M53" s="145"/>
      <c r="N53" s="132"/>
      <c r="O53" s="132"/>
      <c r="P53" s="132"/>
      <c r="Q53" s="132"/>
      <c r="R53" s="145"/>
      <c r="S53" s="132">
        <v>8</v>
      </c>
      <c r="T53" s="132">
        <v>16</v>
      </c>
      <c r="U53" s="132"/>
      <c r="V53" s="132"/>
      <c r="W53" s="145">
        <v>4</v>
      </c>
      <c r="X53" s="182"/>
      <c r="Y53" s="133"/>
      <c r="Z53" s="133"/>
      <c r="AA53" s="133"/>
      <c r="AB53" s="154"/>
      <c r="AC53" s="133"/>
      <c r="AD53" s="133"/>
      <c r="AE53" s="133"/>
      <c r="AF53" s="133"/>
      <c r="AG53" s="145"/>
      <c r="AH53" s="146">
        <f>(N53+O53+S53+T53+X53+Y53+AC53+AD53+P53+Q53+U53+V53+Z53+AA53+AE53+AF53)</f>
        <v>24</v>
      </c>
      <c r="AI53" s="48">
        <f>(D53+I53+N53+S53+X53+AC53)</f>
        <v>8</v>
      </c>
      <c r="AJ53" s="48">
        <f>(O53+T53+Y53+AD53)</f>
        <v>16</v>
      </c>
      <c r="AK53" s="48">
        <f>F53+K53+P53+U53+Z53+AE53</f>
        <v>0</v>
      </c>
      <c r="AL53" s="48">
        <f t="shared" si="39"/>
        <v>0</v>
      </c>
      <c r="AM53" s="51">
        <f>(H53+M53+R53+W53+AB53+AG53)</f>
        <v>4</v>
      </c>
      <c r="AN53" s="48"/>
      <c r="AO53" s="49"/>
      <c r="AP53" s="50"/>
      <c r="AQ53" s="51"/>
      <c r="AR53" s="48"/>
      <c r="AS53" s="51"/>
      <c r="AT53" s="48"/>
      <c r="AU53" s="49"/>
      <c r="AV53" s="50"/>
      <c r="AW53" s="52"/>
      <c r="AX53" s="48"/>
      <c r="AY53" s="49"/>
      <c r="AZ53" s="50"/>
      <c r="BA53" s="51"/>
      <c r="BB53" s="48"/>
      <c r="BC53" s="62"/>
      <c r="BD53" s="51"/>
      <c r="BE53" s="67"/>
      <c r="BF53" s="64"/>
      <c r="BG53" s="65"/>
      <c r="BH53" s="84"/>
      <c r="BI53" s="65"/>
      <c r="BJ53" s="64"/>
      <c r="BK53" s="65"/>
      <c r="BL53" s="84"/>
      <c r="BM53" s="85"/>
      <c r="BN53" s="64">
        <f>AH53</f>
        <v>24</v>
      </c>
      <c r="BO53" s="65">
        <f>AM53</f>
        <v>4</v>
      </c>
      <c r="BP53" s="64"/>
      <c r="BQ53" s="65"/>
      <c r="BR53" s="64"/>
      <c r="BS53" s="65"/>
      <c r="BT53" s="64"/>
      <c r="BU53" s="65"/>
      <c r="BV53" s="81"/>
      <c r="BW53" s="65"/>
      <c r="BX53" s="66"/>
      <c r="BY53" s="65"/>
      <c r="BZ53" s="64"/>
      <c r="CA53" s="65"/>
      <c r="CB53" s="64"/>
      <c r="CC53" s="65"/>
      <c r="CD53" s="219"/>
      <c r="CE53" s="51">
        <f t="shared" si="17"/>
        <v>0.96</v>
      </c>
      <c r="CF53" s="68">
        <f t="shared" si="10"/>
        <v>0.53333333333333333</v>
      </c>
      <c r="CG53" s="51">
        <f t="shared" si="42"/>
        <v>0</v>
      </c>
      <c r="CH53" s="68">
        <f t="shared" si="43"/>
        <v>0</v>
      </c>
      <c r="CI53" s="68">
        <f t="shared" si="8"/>
        <v>0.53333333333333333</v>
      </c>
      <c r="CJ53" s="148"/>
      <c r="CK53" s="148"/>
      <c r="CL53" s="148"/>
      <c r="CM53" s="48">
        <f t="shared" si="44"/>
        <v>24</v>
      </c>
      <c r="CN53" s="51">
        <f t="shared" si="45"/>
        <v>4</v>
      </c>
      <c r="CO53" s="68">
        <f t="shared" si="46"/>
        <v>2.2222222222222223</v>
      </c>
      <c r="CP53" s="51">
        <v>3</v>
      </c>
      <c r="CQ53" s="51"/>
      <c r="CR53" s="35">
        <v>1</v>
      </c>
      <c r="CS53" s="51"/>
    </row>
    <row r="54" spans="1:97" s="23" customFormat="1" ht="18" customHeight="1" x14ac:dyDescent="0.2">
      <c r="A54" s="48">
        <v>9</v>
      </c>
      <c r="B54" s="130" t="s">
        <v>220</v>
      </c>
      <c r="C54" s="97" t="s">
        <v>71</v>
      </c>
      <c r="D54" s="131"/>
      <c r="E54" s="131"/>
      <c r="F54" s="131"/>
      <c r="G54" s="131"/>
      <c r="H54" s="145"/>
      <c r="I54" s="131"/>
      <c r="J54" s="131"/>
      <c r="K54" s="131"/>
      <c r="L54" s="131"/>
      <c r="M54" s="145"/>
      <c r="N54" s="132"/>
      <c r="O54" s="132"/>
      <c r="P54" s="132"/>
      <c r="Q54" s="132"/>
      <c r="R54" s="145"/>
      <c r="S54" s="132"/>
      <c r="T54" s="132"/>
      <c r="U54" s="132"/>
      <c r="V54" s="132"/>
      <c r="W54" s="145"/>
      <c r="X54" s="182">
        <v>8</v>
      </c>
      <c r="Y54" s="133">
        <v>8</v>
      </c>
      <c r="Z54" s="133"/>
      <c r="AA54" s="133"/>
      <c r="AB54" s="154">
        <v>3</v>
      </c>
      <c r="AC54" s="133"/>
      <c r="AD54" s="133"/>
      <c r="AE54" s="133"/>
      <c r="AF54" s="133"/>
      <c r="AG54" s="145"/>
      <c r="AH54" s="146">
        <f>(N54+O54+S54+T54+X54+Y54+AC54+AD54+P54+Q54+U54+V54+Z54+AA54+AE54+AF54)</f>
        <v>16</v>
      </c>
      <c r="AI54" s="48">
        <f>(D54+I54+N54+S54+X54+AC54)</f>
        <v>8</v>
      </c>
      <c r="AJ54" s="48">
        <f>(O54+T54+Y54+AD54)</f>
        <v>8</v>
      </c>
      <c r="AK54" s="48">
        <f>F54+K54+P54+U54+Z54+AE54</f>
        <v>0</v>
      </c>
      <c r="AL54" s="48">
        <f t="shared" si="39"/>
        <v>0</v>
      </c>
      <c r="AM54" s="51">
        <f>(H54+M54+R54+W54+AB54+AG54)</f>
        <v>3</v>
      </c>
      <c r="AN54" s="48"/>
      <c r="AO54" s="49"/>
      <c r="AP54" s="50"/>
      <c r="AQ54" s="51"/>
      <c r="AR54" s="48"/>
      <c r="AS54" s="51"/>
      <c r="AT54" s="48"/>
      <c r="AU54" s="49"/>
      <c r="AV54" s="50"/>
      <c r="AW54" s="52"/>
      <c r="AX54" s="48"/>
      <c r="AY54" s="49"/>
      <c r="AZ54" s="50"/>
      <c r="BA54" s="51"/>
      <c r="BB54" s="48"/>
      <c r="BC54" s="62"/>
      <c r="BD54" s="51"/>
      <c r="BE54" s="67"/>
      <c r="BF54" s="64"/>
      <c r="BG54" s="65"/>
      <c r="BH54" s="84"/>
      <c r="BI54" s="65"/>
      <c r="BJ54" s="64"/>
      <c r="BK54" s="65"/>
      <c r="BL54" s="84"/>
      <c r="BM54" s="85"/>
      <c r="BN54" s="64">
        <f>AH54</f>
        <v>16</v>
      </c>
      <c r="BO54" s="65">
        <f>AM54</f>
        <v>3</v>
      </c>
      <c r="BP54" s="64"/>
      <c r="BQ54" s="65"/>
      <c r="BR54" s="64"/>
      <c r="BS54" s="65"/>
      <c r="BT54" s="64"/>
      <c r="BU54" s="65"/>
      <c r="BV54" s="81"/>
      <c r="BW54" s="65"/>
      <c r="BX54" s="66"/>
      <c r="BY54" s="65"/>
      <c r="BZ54" s="64"/>
      <c r="CA54" s="65"/>
      <c r="CB54" s="64"/>
      <c r="CC54" s="65"/>
      <c r="CD54" s="219">
        <v>4</v>
      </c>
      <c r="CE54" s="51">
        <f t="shared" si="17"/>
        <v>0.64</v>
      </c>
      <c r="CF54" s="68">
        <f t="shared" si="10"/>
        <v>0.35555555555555557</v>
      </c>
      <c r="CG54" s="51">
        <f t="shared" si="42"/>
        <v>0.16</v>
      </c>
      <c r="CH54" s="68">
        <f t="shared" si="43"/>
        <v>8.8888888888888892E-2</v>
      </c>
      <c r="CI54" s="68">
        <f t="shared" si="8"/>
        <v>0.44444444444444448</v>
      </c>
      <c r="CJ54" s="148"/>
      <c r="CK54" s="148"/>
      <c r="CL54" s="148"/>
      <c r="CM54" s="48">
        <f t="shared" si="44"/>
        <v>16</v>
      </c>
      <c r="CN54" s="51">
        <f t="shared" si="45"/>
        <v>3</v>
      </c>
      <c r="CO54" s="68">
        <f t="shared" si="46"/>
        <v>1.6666666666666667</v>
      </c>
      <c r="CP54" s="51">
        <v>2</v>
      </c>
      <c r="CQ54" s="51"/>
      <c r="CR54" s="51">
        <v>1</v>
      </c>
      <c r="CS54" s="51"/>
    </row>
    <row r="55" spans="1:97" s="23" customFormat="1" ht="18" customHeight="1" x14ac:dyDescent="0.2">
      <c r="A55" s="48">
        <v>10</v>
      </c>
      <c r="B55" s="130" t="s">
        <v>221</v>
      </c>
      <c r="C55" s="97" t="s">
        <v>73</v>
      </c>
      <c r="D55" s="131"/>
      <c r="E55" s="131"/>
      <c r="F55" s="131"/>
      <c r="G55" s="131"/>
      <c r="H55" s="145"/>
      <c r="I55" s="131"/>
      <c r="J55" s="131"/>
      <c r="K55" s="131"/>
      <c r="L55" s="131"/>
      <c r="M55" s="145"/>
      <c r="N55" s="132"/>
      <c r="O55" s="132"/>
      <c r="P55" s="132"/>
      <c r="Q55" s="132"/>
      <c r="R55" s="145"/>
      <c r="S55" s="132"/>
      <c r="T55" s="132"/>
      <c r="U55" s="132"/>
      <c r="V55" s="132"/>
      <c r="W55" s="145"/>
      <c r="X55" s="182">
        <v>8</v>
      </c>
      <c r="Y55" s="133">
        <v>8</v>
      </c>
      <c r="Z55" s="133"/>
      <c r="AA55" s="133"/>
      <c r="AB55" s="154">
        <v>3</v>
      </c>
      <c r="AC55" s="133"/>
      <c r="AD55" s="133"/>
      <c r="AE55" s="133"/>
      <c r="AF55" s="133"/>
      <c r="AG55" s="145"/>
      <c r="AH55" s="146">
        <f t="shared" ref="AH55:AH57" si="54">(N55+O55+S55+T55+X55+Y55+AC55+AD55+P55+Q55+U55+V55+Z55+AA55+AE55+AF55)</f>
        <v>16</v>
      </c>
      <c r="AI55" s="48">
        <f t="shared" si="39"/>
        <v>8</v>
      </c>
      <c r="AJ55" s="48">
        <f t="shared" si="52"/>
        <v>8</v>
      </c>
      <c r="AK55" s="48">
        <f t="shared" si="53"/>
        <v>0</v>
      </c>
      <c r="AL55" s="48">
        <f t="shared" si="39"/>
        <v>0</v>
      </c>
      <c r="AM55" s="51">
        <f t="shared" si="39"/>
        <v>3</v>
      </c>
      <c r="AN55" s="48"/>
      <c r="AO55" s="49"/>
      <c r="AP55" s="50"/>
      <c r="AQ55" s="51"/>
      <c r="AR55" s="48"/>
      <c r="AS55" s="51"/>
      <c r="AT55" s="48"/>
      <c r="AU55" s="49"/>
      <c r="AV55" s="50"/>
      <c r="AW55" s="52"/>
      <c r="AX55" s="48"/>
      <c r="AY55" s="49"/>
      <c r="AZ55" s="50"/>
      <c r="BA55" s="51"/>
      <c r="BB55" s="48"/>
      <c r="BC55" s="62"/>
      <c r="BD55" s="51"/>
      <c r="BE55" s="67"/>
      <c r="BF55" s="64"/>
      <c r="BG55" s="65"/>
      <c r="BH55" s="84"/>
      <c r="BI55" s="65"/>
      <c r="BJ55" s="64"/>
      <c r="BK55" s="65"/>
      <c r="BL55" s="84"/>
      <c r="BM55" s="85"/>
      <c r="BN55" s="64">
        <f t="shared" ref="BN55" si="55">AH55</f>
        <v>16</v>
      </c>
      <c r="BO55" s="65">
        <f t="shared" ref="BO55" si="56">AM55</f>
        <v>3</v>
      </c>
      <c r="BP55" s="64"/>
      <c r="BQ55" s="65"/>
      <c r="BR55" s="64"/>
      <c r="BS55" s="65"/>
      <c r="BT55" s="64"/>
      <c r="BU55" s="65"/>
      <c r="BV55" s="81"/>
      <c r="BW55" s="65"/>
      <c r="BX55" s="66"/>
      <c r="BY55" s="65"/>
      <c r="BZ55" s="64"/>
      <c r="CA55" s="65"/>
      <c r="CB55" s="64"/>
      <c r="CC55" s="65"/>
      <c r="CD55" s="219">
        <v>4</v>
      </c>
      <c r="CE55" s="51">
        <f t="shared" si="17"/>
        <v>0.64</v>
      </c>
      <c r="CF55" s="68">
        <f t="shared" si="10"/>
        <v>0.35555555555555557</v>
      </c>
      <c r="CG55" s="51">
        <f t="shared" si="42"/>
        <v>0.16</v>
      </c>
      <c r="CH55" s="68">
        <f t="shared" si="43"/>
        <v>8.8888888888888892E-2</v>
      </c>
      <c r="CI55" s="68">
        <f t="shared" si="8"/>
        <v>0.44444444444444448</v>
      </c>
      <c r="CJ55" s="148"/>
      <c r="CK55" s="148"/>
      <c r="CL55" s="148"/>
      <c r="CM55" s="48">
        <f t="shared" si="44"/>
        <v>16</v>
      </c>
      <c r="CN55" s="51">
        <f t="shared" si="45"/>
        <v>3</v>
      </c>
      <c r="CO55" s="68">
        <f t="shared" si="46"/>
        <v>1.6666666666666667</v>
      </c>
      <c r="CP55" s="51">
        <v>1.5</v>
      </c>
      <c r="CQ55" s="51"/>
      <c r="CR55" s="51">
        <v>1.5</v>
      </c>
      <c r="CS55" s="51"/>
    </row>
    <row r="56" spans="1:97" s="23" customFormat="1" ht="18" customHeight="1" x14ac:dyDescent="0.2">
      <c r="A56" s="48">
        <v>11</v>
      </c>
      <c r="B56" s="183" t="s">
        <v>222</v>
      </c>
      <c r="C56" s="97" t="s">
        <v>71</v>
      </c>
      <c r="D56" s="131"/>
      <c r="E56" s="131"/>
      <c r="F56" s="131"/>
      <c r="G56" s="131"/>
      <c r="H56" s="145"/>
      <c r="I56" s="131"/>
      <c r="J56" s="131"/>
      <c r="K56" s="131"/>
      <c r="L56" s="131"/>
      <c r="M56" s="145"/>
      <c r="N56" s="132">
        <v>8</v>
      </c>
      <c r="O56" s="132">
        <v>8</v>
      </c>
      <c r="P56" s="132"/>
      <c r="Q56" s="132"/>
      <c r="R56" s="145">
        <v>3</v>
      </c>
      <c r="S56" s="132"/>
      <c r="T56" s="132"/>
      <c r="U56" s="132"/>
      <c r="V56" s="132"/>
      <c r="W56" s="145"/>
      <c r="X56" s="182"/>
      <c r="Y56" s="133"/>
      <c r="Z56" s="133"/>
      <c r="AA56" s="133"/>
      <c r="AB56" s="154"/>
      <c r="AC56" s="133"/>
      <c r="AD56" s="133"/>
      <c r="AE56" s="133"/>
      <c r="AF56" s="133"/>
      <c r="AG56" s="145"/>
      <c r="AH56" s="146">
        <f t="shared" si="54"/>
        <v>16</v>
      </c>
      <c r="AI56" s="48">
        <f t="shared" si="39"/>
        <v>8</v>
      </c>
      <c r="AJ56" s="48">
        <f t="shared" si="52"/>
        <v>8</v>
      </c>
      <c r="AK56" s="48">
        <f t="shared" si="53"/>
        <v>0</v>
      </c>
      <c r="AL56" s="48">
        <f t="shared" si="39"/>
        <v>0</v>
      </c>
      <c r="AM56" s="51">
        <f t="shared" si="39"/>
        <v>3</v>
      </c>
      <c r="AN56" s="48"/>
      <c r="AO56" s="49"/>
      <c r="AP56" s="50"/>
      <c r="AQ56" s="51"/>
      <c r="AR56" s="48"/>
      <c r="AS56" s="51"/>
      <c r="AT56" s="48"/>
      <c r="AU56" s="49"/>
      <c r="AV56" s="50"/>
      <c r="AW56" s="52"/>
      <c r="AX56" s="48"/>
      <c r="AY56" s="49"/>
      <c r="AZ56" s="50"/>
      <c r="BA56" s="51"/>
      <c r="BB56" s="48"/>
      <c r="BC56" s="62"/>
      <c r="BD56" s="51"/>
      <c r="BE56" s="67"/>
      <c r="BF56" s="64"/>
      <c r="BG56" s="65"/>
      <c r="BH56" s="84"/>
      <c r="BI56" s="65"/>
      <c r="BJ56" s="64"/>
      <c r="BK56" s="65"/>
      <c r="BL56" s="84"/>
      <c r="BM56" s="85"/>
      <c r="BN56" s="64"/>
      <c r="BO56" s="64"/>
      <c r="BP56" s="64">
        <f>AH56</f>
        <v>16</v>
      </c>
      <c r="BQ56" s="65">
        <f>AM56</f>
        <v>3</v>
      </c>
      <c r="BR56" s="64"/>
      <c r="BS56" s="65"/>
      <c r="BT56" s="64"/>
      <c r="BU56" s="65"/>
      <c r="BV56" s="81"/>
      <c r="BW56" s="65"/>
      <c r="BX56" s="66"/>
      <c r="BY56" s="65"/>
      <c r="BZ56" s="64"/>
      <c r="CA56" s="65"/>
      <c r="CB56" s="64"/>
      <c r="CC56" s="65"/>
      <c r="CD56" s="219">
        <v>4</v>
      </c>
      <c r="CE56" s="51">
        <f t="shared" si="17"/>
        <v>0.64</v>
      </c>
      <c r="CF56" s="68">
        <f t="shared" si="10"/>
        <v>0.35555555555555557</v>
      </c>
      <c r="CG56" s="51">
        <f t="shared" si="42"/>
        <v>0.16</v>
      </c>
      <c r="CH56" s="68">
        <f t="shared" si="43"/>
        <v>8.8888888888888892E-2</v>
      </c>
      <c r="CI56" s="68">
        <f t="shared" si="8"/>
        <v>0.44444444444444448</v>
      </c>
      <c r="CJ56" s="148"/>
      <c r="CK56" s="148"/>
      <c r="CL56" s="148"/>
      <c r="CM56" s="48">
        <f t="shared" si="44"/>
        <v>16</v>
      </c>
      <c r="CN56" s="51">
        <f t="shared" si="45"/>
        <v>3</v>
      </c>
      <c r="CO56" s="68">
        <f t="shared" si="46"/>
        <v>1.6666666666666667</v>
      </c>
      <c r="CP56" s="51">
        <f>AM56</f>
        <v>3</v>
      </c>
      <c r="CQ56" s="51"/>
      <c r="CR56" s="51"/>
      <c r="CS56" s="51"/>
    </row>
    <row r="57" spans="1:97" s="23" customFormat="1" ht="18" customHeight="1" x14ac:dyDescent="0.2">
      <c r="A57" s="48">
        <v>12</v>
      </c>
      <c r="B57" s="130" t="s">
        <v>223</v>
      </c>
      <c r="C57" s="97" t="s">
        <v>71</v>
      </c>
      <c r="D57" s="131"/>
      <c r="E57" s="131"/>
      <c r="F57" s="131"/>
      <c r="G57" s="131"/>
      <c r="H57" s="145"/>
      <c r="I57" s="131"/>
      <c r="J57" s="131"/>
      <c r="K57" s="131"/>
      <c r="L57" s="131"/>
      <c r="M57" s="145"/>
      <c r="N57" s="132"/>
      <c r="O57" s="132"/>
      <c r="P57" s="132"/>
      <c r="Q57" s="132"/>
      <c r="R57" s="145"/>
      <c r="S57" s="132"/>
      <c r="T57" s="132"/>
      <c r="U57" s="132"/>
      <c r="V57" s="132"/>
      <c r="W57" s="145"/>
      <c r="X57" s="182"/>
      <c r="Y57" s="133"/>
      <c r="Z57" s="133"/>
      <c r="AA57" s="133"/>
      <c r="AB57" s="184"/>
      <c r="AC57" s="133"/>
      <c r="AD57" s="133"/>
      <c r="AE57" s="133"/>
      <c r="AF57" s="133">
        <v>120</v>
      </c>
      <c r="AG57" s="145">
        <v>5</v>
      </c>
      <c r="AH57" s="146">
        <f t="shared" si="54"/>
        <v>120</v>
      </c>
      <c r="AI57" s="48">
        <f t="shared" si="39"/>
        <v>0</v>
      </c>
      <c r="AJ57" s="48">
        <f t="shared" si="52"/>
        <v>0</v>
      </c>
      <c r="AK57" s="48">
        <f t="shared" si="53"/>
        <v>0</v>
      </c>
      <c r="AL57" s="48">
        <f t="shared" si="39"/>
        <v>120</v>
      </c>
      <c r="AM57" s="51">
        <f t="shared" si="39"/>
        <v>5</v>
      </c>
      <c r="AN57" s="48"/>
      <c r="AO57" s="49"/>
      <c r="AP57" s="50"/>
      <c r="AQ57" s="51"/>
      <c r="AR57" s="48"/>
      <c r="AS57" s="51"/>
      <c r="AT57" s="48"/>
      <c r="AU57" s="49"/>
      <c r="AV57" s="50"/>
      <c r="AW57" s="52"/>
      <c r="AX57" s="48"/>
      <c r="AY57" s="49"/>
      <c r="AZ57" s="50"/>
      <c r="BA57" s="51"/>
      <c r="BB57" s="48"/>
      <c r="BC57" s="62"/>
      <c r="BD57" s="51"/>
      <c r="BE57" s="67"/>
      <c r="BF57" s="64"/>
      <c r="BG57" s="65"/>
      <c r="BH57" s="84"/>
      <c r="BI57" s="65"/>
      <c r="BJ57" s="64"/>
      <c r="BK57" s="65"/>
      <c r="BL57" s="84"/>
      <c r="BM57" s="85"/>
      <c r="BN57" s="64"/>
      <c r="BO57" s="65"/>
      <c r="BP57" s="64"/>
      <c r="BQ57" s="65"/>
      <c r="BR57" s="64">
        <f>AH57</f>
        <v>120</v>
      </c>
      <c r="BS57" s="65">
        <f>AM57</f>
        <v>5</v>
      </c>
      <c r="BT57" s="64"/>
      <c r="BU57" s="65"/>
      <c r="BV57" s="81"/>
      <c r="BW57" s="65"/>
      <c r="BX57" s="66"/>
      <c r="BY57" s="65"/>
      <c r="BZ57" s="64"/>
      <c r="CA57" s="65"/>
      <c r="CB57" s="64"/>
      <c r="CC57" s="65"/>
      <c r="CD57" s="219">
        <v>10</v>
      </c>
      <c r="CE57" s="51">
        <f t="shared" si="17"/>
        <v>4.8</v>
      </c>
      <c r="CF57" s="68">
        <f t="shared" si="10"/>
        <v>2.6666666666666665</v>
      </c>
      <c r="CG57" s="51">
        <f t="shared" si="42"/>
        <v>0.4</v>
      </c>
      <c r="CH57" s="68">
        <f t="shared" si="43"/>
        <v>0.22222222222222221</v>
      </c>
      <c r="CI57" s="68">
        <f t="shared" si="8"/>
        <v>2.8888888888888888</v>
      </c>
      <c r="CJ57" s="148"/>
      <c r="CK57" s="148"/>
      <c r="CL57" s="148"/>
      <c r="CM57" s="48">
        <f t="shared" si="44"/>
        <v>120</v>
      </c>
      <c r="CN57" s="51">
        <f t="shared" si="45"/>
        <v>5</v>
      </c>
      <c r="CO57" s="68">
        <f t="shared" si="46"/>
        <v>2.7777777777777777</v>
      </c>
      <c r="CP57" s="51">
        <f>AM57</f>
        <v>5</v>
      </c>
      <c r="CQ57" s="51"/>
      <c r="CR57" s="35"/>
      <c r="CS57" s="51"/>
    </row>
    <row r="58" spans="1:97" s="23" customFormat="1" ht="18" customHeight="1" x14ac:dyDescent="0.2">
      <c r="A58" s="337" t="s">
        <v>115</v>
      </c>
      <c r="B58" s="337"/>
      <c r="C58" s="337"/>
      <c r="D58" s="337"/>
      <c r="E58" s="337"/>
      <c r="F58" s="337"/>
      <c r="G58" s="337"/>
      <c r="H58" s="337"/>
      <c r="I58" s="337"/>
      <c r="J58" s="337"/>
      <c r="K58" s="337"/>
      <c r="L58" s="337"/>
      <c r="M58" s="337"/>
      <c r="N58" s="337"/>
      <c r="O58" s="337"/>
      <c r="P58" s="337"/>
      <c r="Q58" s="337"/>
      <c r="R58" s="337"/>
      <c r="S58" s="337"/>
      <c r="T58" s="337"/>
      <c r="U58" s="337"/>
      <c r="V58" s="337"/>
      <c r="W58" s="337"/>
      <c r="X58" s="337"/>
      <c r="Y58" s="337"/>
      <c r="Z58" s="337"/>
      <c r="AA58" s="337"/>
      <c r="AB58" s="337"/>
      <c r="AC58" s="337"/>
      <c r="AD58" s="337"/>
      <c r="AE58" s="337"/>
      <c r="AF58" s="337"/>
      <c r="AG58" s="337"/>
      <c r="AH58" s="70">
        <f>SUM(AH59:AH68)</f>
        <v>242</v>
      </c>
      <c r="AI58" s="70">
        <f>SUM(AI59:AI68)</f>
        <v>56</v>
      </c>
      <c r="AJ58" s="70">
        <f t="shared" ref="AJ58:CO58" si="57">SUM(AJ59:AJ68)</f>
        <v>96</v>
      </c>
      <c r="AK58" s="70">
        <f t="shared" si="57"/>
        <v>0</v>
      </c>
      <c r="AL58" s="70">
        <f t="shared" si="57"/>
        <v>90</v>
      </c>
      <c r="AM58" s="71">
        <f t="shared" si="57"/>
        <v>33</v>
      </c>
      <c r="AN58" s="186">
        <f t="shared" si="57"/>
        <v>40</v>
      </c>
      <c r="AO58" s="186">
        <f t="shared" si="57"/>
        <v>7</v>
      </c>
      <c r="AP58" s="186">
        <f t="shared" si="57"/>
        <v>0</v>
      </c>
      <c r="AQ58" s="186">
        <f t="shared" si="57"/>
        <v>0</v>
      </c>
      <c r="AR58" s="186">
        <f t="shared" si="57"/>
        <v>0</v>
      </c>
      <c r="AS58" s="186">
        <f t="shared" si="57"/>
        <v>0</v>
      </c>
      <c r="AT58" s="186">
        <f t="shared" si="57"/>
        <v>0</v>
      </c>
      <c r="AU58" s="186">
        <f t="shared" si="57"/>
        <v>0</v>
      </c>
      <c r="AV58" s="186">
        <f t="shared" si="57"/>
        <v>0</v>
      </c>
      <c r="AW58" s="186">
        <f t="shared" si="57"/>
        <v>0</v>
      </c>
      <c r="AX58" s="186">
        <f t="shared" si="57"/>
        <v>0</v>
      </c>
      <c r="AY58" s="186">
        <f t="shared" si="57"/>
        <v>0</v>
      </c>
      <c r="AZ58" s="186">
        <f t="shared" si="57"/>
        <v>96</v>
      </c>
      <c r="BA58" s="186">
        <f t="shared" si="57"/>
        <v>18</v>
      </c>
      <c r="BB58" s="186">
        <f t="shared" si="57"/>
        <v>90</v>
      </c>
      <c r="BC58" s="186">
        <f t="shared" si="57"/>
        <v>5</v>
      </c>
      <c r="BD58" s="186">
        <f t="shared" si="57"/>
        <v>7</v>
      </c>
      <c r="BE58" s="186">
        <f t="shared" si="57"/>
        <v>3.8888888888888893</v>
      </c>
      <c r="BF58" s="186">
        <f t="shared" si="57"/>
        <v>0</v>
      </c>
      <c r="BG58" s="186">
        <f t="shared" si="57"/>
        <v>0</v>
      </c>
      <c r="BH58" s="186">
        <f t="shared" si="57"/>
        <v>0</v>
      </c>
      <c r="BI58" s="186">
        <f t="shared" si="57"/>
        <v>0</v>
      </c>
      <c r="BJ58" s="186">
        <f t="shared" si="57"/>
        <v>0</v>
      </c>
      <c r="BK58" s="186">
        <f t="shared" si="57"/>
        <v>0</v>
      </c>
      <c r="BL58" s="186">
        <f t="shared" si="57"/>
        <v>0</v>
      </c>
      <c r="BM58" s="186">
        <f t="shared" si="57"/>
        <v>0</v>
      </c>
      <c r="BN58" s="186">
        <f t="shared" si="57"/>
        <v>0</v>
      </c>
      <c r="BO58" s="186">
        <f t="shared" si="57"/>
        <v>0</v>
      </c>
      <c r="BP58" s="186">
        <f t="shared" si="57"/>
        <v>0</v>
      </c>
      <c r="BQ58" s="186">
        <f t="shared" si="57"/>
        <v>0</v>
      </c>
      <c r="BR58" s="186">
        <f t="shared" si="57"/>
        <v>0</v>
      </c>
      <c r="BS58" s="186">
        <f t="shared" si="57"/>
        <v>0</v>
      </c>
      <c r="BT58" s="186">
        <f t="shared" si="57"/>
        <v>0</v>
      </c>
      <c r="BU58" s="186">
        <f t="shared" si="57"/>
        <v>0</v>
      </c>
      <c r="BV58" s="186">
        <f t="shared" si="57"/>
        <v>0</v>
      </c>
      <c r="BW58" s="186">
        <f t="shared" si="57"/>
        <v>0</v>
      </c>
      <c r="BX58" s="186">
        <f t="shared" si="57"/>
        <v>0</v>
      </c>
      <c r="BY58" s="186">
        <f t="shared" si="57"/>
        <v>0</v>
      </c>
      <c r="BZ58" s="186">
        <f t="shared" si="57"/>
        <v>0</v>
      </c>
      <c r="CA58" s="186">
        <f t="shared" si="57"/>
        <v>0</v>
      </c>
      <c r="CB58" s="186">
        <f t="shared" si="57"/>
        <v>0</v>
      </c>
      <c r="CC58" s="186">
        <f t="shared" si="57"/>
        <v>0</v>
      </c>
      <c r="CD58" s="186">
        <f t="shared" si="57"/>
        <v>32</v>
      </c>
      <c r="CE58" s="186">
        <f t="shared" si="57"/>
        <v>9.0399999999999991</v>
      </c>
      <c r="CF58" s="186">
        <f t="shared" si="57"/>
        <v>5.0222222222222221</v>
      </c>
      <c r="CG58" s="186">
        <f t="shared" si="57"/>
        <v>1.2800000000000002</v>
      </c>
      <c r="CH58" s="186">
        <f t="shared" si="57"/>
        <v>0.71111111111111114</v>
      </c>
      <c r="CI58" s="186">
        <f t="shared" si="57"/>
        <v>5.7333333333333343</v>
      </c>
      <c r="CJ58" s="186">
        <f t="shared" si="57"/>
        <v>0</v>
      </c>
      <c r="CK58" s="186">
        <f t="shared" si="57"/>
        <v>0</v>
      </c>
      <c r="CL58" s="186">
        <f t="shared" si="57"/>
        <v>0</v>
      </c>
      <c r="CM58" s="185">
        <f t="shared" si="57"/>
        <v>226</v>
      </c>
      <c r="CN58" s="186">
        <f t="shared" si="57"/>
        <v>30</v>
      </c>
      <c r="CO58" s="186">
        <f t="shared" si="57"/>
        <v>16.666666666666664</v>
      </c>
      <c r="CP58" s="89">
        <f>SUM(CP59:CP68)</f>
        <v>24</v>
      </c>
      <c r="CQ58" s="89">
        <f t="shared" ref="CQ58:CS58" si="58">SUM(CQ59:CQ68)</f>
        <v>0</v>
      </c>
      <c r="CR58" s="89">
        <f t="shared" si="58"/>
        <v>3</v>
      </c>
      <c r="CS58" s="89">
        <f t="shared" si="58"/>
        <v>0</v>
      </c>
    </row>
    <row r="59" spans="1:97" s="23" customFormat="1" ht="18" customHeight="1" x14ac:dyDescent="0.2">
      <c r="A59" s="149">
        <v>1</v>
      </c>
      <c r="B59" s="130" t="s">
        <v>116</v>
      </c>
      <c r="C59" s="97" t="s">
        <v>71</v>
      </c>
      <c r="D59" s="131"/>
      <c r="E59" s="131"/>
      <c r="F59" s="131"/>
      <c r="G59" s="131"/>
      <c r="H59" s="147"/>
      <c r="I59" s="131"/>
      <c r="J59" s="131"/>
      <c r="K59" s="131"/>
      <c r="L59" s="178"/>
      <c r="M59" s="145"/>
      <c r="N59" s="132"/>
      <c r="O59" s="132"/>
      <c r="P59" s="132"/>
      <c r="Q59" s="48"/>
      <c r="R59" s="147"/>
      <c r="S59" s="132"/>
      <c r="T59" s="132">
        <v>16</v>
      </c>
      <c r="U59" s="132"/>
      <c r="V59" s="179"/>
      <c r="W59" s="145">
        <v>3</v>
      </c>
      <c r="X59" s="133"/>
      <c r="Y59" s="133"/>
      <c r="Z59" s="133"/>
      <c r="AA59" s="133"/>
      <c r="AB59" s="145"/>
      <c r="AC59" s="133"/>
      <c r="AD59" s="133"/>
      <c r="AE59" s="133"/>
      <c r="AF59" s="133"/>
      <c r="AG59" s="145"/>
      <c r="AH59" s="189">
        <f>(N59+O59+S59+T59+X59+Y59+AC59+AD59)</f>
        <v>16</v>
      </c>
      <c r="AI59" s="48">
        <f>(D59+I59+N59+S59+X59+AC59)</f>
        <v>0</v>
      </c>
      <c r="AJ59" s="48">
        <f>(E59+J59+O59+T59+Y59+AD59)</f>
        <v>16</v>
      </c>
      <c r="AK59" s="48">
        <f>(F59+K59+P59+U59+Z59+AE59)</f>
        <v>0</v>
      </c>
      <c r="AL59" s="48">
        <f>(G59+L59+Q59+V59+AA59+AF59)</f>
        <v>0</v>
      </c>
      <c r="AM59" s="51">
        <f>(H59+M59+R59+W59+AB59+AG59)</f>
        <v>3</v>
      </c>
      <c r="AN59" s="48"/>
      <c r="AO59" s="51"/>
      <c r="AP59" s="48"/>
      <c r="AQ59" s="51"/>
      <c r="AR59" s="48"/>
      <c r="AS59" s="51"/>
      <c r="AT59" s="48"/>
      <c r="AU59" s="51"/>
      <c r="AV59" s="48"/>
      <c r="AW59" s="52"/>
      <c r="AX59" s="48"/>
      <c r="AY59" s="51"/>
      <c r="AZ59" s="48">
        <f>AH59</f>
        <v>16</v>
      </c>
      <c r="BA59" s="95">
        <f>AM59</f>
        <v>3</v>
      </c>
      <c r="BB59" s="50"/>
      <c r="BC59" s="96"/>
      <c r="BD59" s="51"/>
      <c r="BE59" s="67"/>
      <c r="BF59" s="64"/>
      <c r="BG59" s="65"/>
      <c r="BH59" s="84"/>
      <c r="BI59" s="65"/>
      <c r="BJ59" s="64"/>
      <c r="BK59" s="65"/>
      <c r="BL59" s="84"/>
      <c r="BM59" s="85"/>
      <c r="BN59" s="64"/>
      <c r="BO59" s="65"/>
      <c r="BP59" s="64"/>
      <c r="BQ59" s="65"/>
      <c r="BR59" s="64"/>
      <c r="BS59" s="65"/>
      <c r="BT59" s="64"/>
      <c r="BU59" s="65"/>
      <c r="BV59" s="81"/>
      <c r="BW59" s="65"/>
      <c r="BX59" s="66"/>
      <c r="BY59" s="65"/>
      <c r="BZ59" s="64"/>
      <c r="CA59" s="65"/>
      <c r="CB59" s="64"/>
      <c r="CC59" s="65"/>
      <c r="CD59" s="219">
        <v>2</v>
      </c>
      <c r="CE59" s="51">
        <f t="shared" si="17"/>
        <v>0.64</v>
      </c>
      <c r="CF59" s="68">
        <f t="shared" si="10"/>
        <v>0.35555555555555557</v>
      </c>
      <c r="CG59" s="51">
        <f>CD59/25</f>
        <v>0.08</v>
      </c>
      <c r="CH59" s="68">
        <f>CG59*100/180</f>
        <v>4.4444444444444446E-2</v>
      </c>
      <c r="CI59" s="68">
        <f t="shared" si="8"/>
        <v>0.4</v>
      </c>
      <c r="CJ59" s="148"/>
      <c r="CK59" s="148"/>
      <c r="CL59" s="148"/>
      <c r="CM59" s="48">
        <f t="shared" si="44"/>
        <v>16</v>
      </c>
      <c r="CN59" s="51">
        <f>AM59</f>
        <v>3</v>
      </c>
      <c r="CO59" s="68">
        <f>CN59*100/180</f>
        <v>1.6666666666666667</v>
      </c>
      <c r="CP59" s="51">
        <f t="shared" ref="CP59:CP68" si="59">AM59</f>
        <v>3</v>
      </c>
      <c r="CQ59" s="51"/>
      <c r="CR59" s="51"/>
      <c r="CS59" s="51"/>
    </row>
    <row r="60" spans="1:97" s="23" customFormat="1" ht="18" customHeight="1" x14ac:dyDescent="0.2">
      <c r="A60" s="149">
        <v>2</v>
      </c>
      <c r="B60" s="130" t="s">
        <v>117</v>
      </c>
      <c r="C60" s="97" t="s">
        <v>71</v>
      </c>
      <c r="D60" s="131"/>
      <c r="E60" s="131"/>
      <c r="F60" s="131"/>
      <c r="G60" s="131"/>
      <c r="H60" s="145"/>
      <c r="I60" s="131"/>
      <c r="J60" s="131"/>
      <c r="K60" s="131"/>
      <c r="L60" s="131"/>
      <c r="M60" s="145"/>
      <c r="N60" s="132"/>
      <c r="O60" s="132"/>
      <c r="P60" s="132"/>
      <c r="Q60" s="48"/>
      <c r="R60" s="147"/>
      <c r="S60" s="132"/>
      <c r="T60" s="132"/>
      <c r="U60" s="132"/>
      <c r="V60" s="132"/>
      <c r="W60" s="145"/>
      <c r="X60" s="133"/>
      <c r="Y60" s="133">
        <v>16</v>
      </c>
      <c r="Z60" s="133"/>
      <c r="AA60" s="133"/>
      <c r="AB60" s="145">
        <v>3</v>
      </c>
      <c r="AC60" s="133"/>
      <c r="AD60" s="133"/>
      <c r="AE60" s="133"/>
      <c r="AF60" s="133"/>
      <c r="AG60" s="145"/>
      <c r="AH60" s="146">
        <f t="shared" ref="AH60:AH62" si="60">(N60+O60+S60+T60+X60+Y60+AC60+AD60)</f>
        <v>16</v>
      </c>
      <c r="AI60" s="48">
        <f t="shared" ref="AI60:AM66" si="61">(D60+I60+N60+S60+X60+AC60)</f>
        <v>0</v>
      </c>
      <c r="AJ60" s="48">
        <f t="shared" si="61"/>
        <v>16</v>
      </c>
      <c r="AK60" s="48">
        <f t="shared" si="61"/>
        <v>0</v>
      </c>
      <c r="AL60" s="48">
        <f t="shared" si="61"/>
        <v>0</v>
      </c>
      <c r="AM60" s="51">
        <f>(H60+M60+R60+W60+AB60+AG60)</f>
        <v>3</v>
      </c>
      <c r="AN60" s="48"/>
      <c r="AO60" s="49"/>
      <c r="AP60" s="50"/>
      <c r="AQ60" s="51"/>
      <c r="AR60" s="48"/>
      <c r="AS60" s="51"/>
      <c r="AT60" s="48"/>
      <c r="AU60" s="49"/>
      <c r="AV60" s="50"/>
      <c r="AW60" s="52"/>
      <c r="AX60" s="48"/>
      <c r="AY60" s="49"/>
      <c r="AZ60" s="50">
        <f>AH60</f>
        <v>16</v>
      </c>
      <c r="BA60" s="51">
        <f>AM60</f>
        <v>3</v>
      </c>
      <c r="BB60" s="48"/>
      <c r="BC60" s="62"/>
      <c r="BD60" s="51"/>
      <c r="BE60" s="67"/>
      <c r="BF60" s="64"/>
      <c r="BG60" s="65"/>
      <c r="BH60" s="84"/>
      <c r="BI60" s="65"/>
      <c r="BJ60" s="64"/>
      <c r="BK60" s="65"/>
      <c r="BL60" s="84"/>
      <c r="BM60" s="85"/>
      <c r="BN60" s="64"/>
      <c r="BO60" s="65"/>
      <c r="BP60" s="64"/>
      <c r="BQ60" s="65"/>
      <c r="BR60" s="64"/>
      <c r="BS60" s="65"/>
      <c r="BT60" s="64"/>
      <c r="BU60" s="65"/>
      <c r="BV60" s="81"/>
      <c r="BW60" s="65"/>
      <c r="BX60" s="66"/>
      <c r="BY60" s="65"/>
      <c r="BZ60" s="64"/>
      <c r="CA60" s="65"/>
      <c r="CB60" s="64"/>
      <c r="CC60" s="65"/>
      <c r="CD60" s="219">
        <v>2</v>
      </c>
      <c r="CE60" s="51">
        <f t="shared" si="17"/>
        <v>0.64</v>
      </c>
      <c r="CF60" s="68">
        <f t="shared" si="10"/>
        <v>0.35555555555555557</v>
      </c>
      <c r="CG60" s="51">
        <f t="shared" ref="CG60:CG68" si="62">CD60/25</f>
        <v>0.08</v>
      </c>
      <c r="CH60" s="68">
        <f t="shared" ref="CH60:CH66" si="63">CG60*100/180</f>
        <v>4.4444444444444446E-2</v>
      </c>
      <c r="CI60" s="68">
        <f t="shared" si="8"/>
        <v>0.4</v>
      </c>
      <c r="CJ60" s="148"/>
      <c r="CK60" s="148"/>
      <c r="CL60" s="148"/>
      <c r="CM60" s="48">
        <f t="shared" si="44"/>
        <v>16</v>
      </c>
      <c r="CN60" s="51">
        <f t="shared" ref="CN60:CN68" si="64">AM60</f>
        <v>3</v>
      </c>
      <c r="CO60" s="68">
        <f t="shared" ref="CO60:CO68" si="65">CN60*100/180</f>
        <v>1.6666666666666667</v>
      </c>
      <c r="CQ60" s="51"/>
      <c r="CR60" s="51">
        <f>AM60</f>
        <v>3</v>
      </c>
      <c r="CS60" s="51"/>
    </row>
    <row r="61" spans="1:97" s="23" customFormat="1" ht="18" customHeight="1" x14ac:dyDescent="0.2">
      <c r="A61" s="149">
        <v>3</v>
      </c>
      <c r="B61" s="130" t="s">
        <v>118</v>
      </c>
      <c r="C61" s="97" t="s">
        <v>71</v>
      </c>
      <c r="D61" s="131"/>
      <c r="E61" s="131"/>
      <c r="F61" s="131"/>
      <c r="G61" s="131"/>
      <c r="H61" s="147"/>
      <c r="I61" s="131"/>
      <c r="J61" s="131"/>
      <c r="K61" s="131"/>
      <c r="L61" s="178"/>
      <c r="M61" s="145"/>
      <c r="N61" s="132"/>
      <c r="O61" s="132"/>
      <c r="P61" s="132"/>
      <c r="Q61" s="48"/>
      <c r="R61" s="147"/>
      <c r="S61" s="132"/>
      <c r="T61" s="132"/>
      <c r="U61" s="132"/>
      <c r="V61" s="179"/>
      <c r="W61" s="145"/>
      <c r="X61" s="133">
        <v>8</v>
      </c>
      <c r="Y61" s="133">
        <v>8</v>
      </c>
      <c r="Z61" s="133"/>
      <c r="AA61" s="133"/>
      <c r="AB61" s="145">
        <v>3</v>
      </c>
      <c r="AC61" s="133"/>
      <c r="AD61" s="133"/>
      <c r="AE61" s="133"/>
      <c r="AF61" s="133"/>
      <c r="AG61" s="145"/>
      <c r="AH61" s="146">
        <f t="shared" si="60"/>
        <v>16</v>
      </c>
      <c r="AI61" s="48">
        <f t="shared" si="61"/>
        <v>8</v>
      </c>
      <c r="AJ61" s="48">
        <f t="shared" si="61"/>
        <v>8</v>
      </c>
      <c r="AK61" s="48">
        <f t="shared" si="61"/>
        <v>0</v>
      </c>
      <c r="AL61" s="48">
        <f t="shared" si="61"/>
        <v>0</v>
      </c>
      <c r="AM61" s="51">
        <f t="shared" si="61"/>
        <v>3</v>
      </c>
      <c r="AN61" s="48"/>
      <c r="AO61" s="49"/>
      <c r="AP61" s="50"/>
      <c r="AQ61" s="51"/>
      <c r="AR61" s="48"/>
      <c r="AS61" s="51"/>
      <c r="AT61" s="48"/>
      <c r="AU61" s="49"/>
      <c r="AV61" s="50"/>
      <c r="AW61" s="52"/>
      <c r="AX61" s="48"/>
      <c r="AY61" s="49"/>
      <c r="AZ61" s="50">
        <f t="shared" ref="AZ61:AZ63" si="66">AH61</f>
        <v>16</v>
      </c>
      <c r="BA61" s="51">
        <f t="shared" ref="BA61:BA63" si="67">AM61</f>
        <v>3</v>
      </c>
      <c r="BB61" s="48"/>
      <c r="BC61" s="62"/>
      <c r="BD61" s="51"/>
      <c r="BE61" s="67"/>
      <c r="BF61" s="64"/>
      <c r="BG61" s="65"/>
      <c r="BH61" s="84"/>
      <c r="BI61" s="65"/>
      <c r="BJ61" s="64"/>
      <c r="BK61" s="65"/>
      <c r="BL61" s="84"/>
      <c r="BM61" s="85"/>
      <c r="BN61" s="64"/>
      <c r="BO61" s="65"/>
      <c r="BP61" s="64"/>
      <c r="BQ61" s="65"/>
      <c r="BR61" s="64"/>
      <c r="BS61" s="65"/>
      <c r="BT61" s="64"/>
      <c r="BU61" s="65"/>
      <c r="BV61" s="81"/>
      <c r="BW61" s="65"/>
      <c r="BX61" s="66"/>
      <c r="BY61" s="65"/>
      <c r="BZ61" s="64"/>
      <c r="CA61" s="65"/>
      <c r="CB61" s="64"/>
      <c r="CC61" s="65"/>
      <c r="CD61" s="219"/>
      <c r="CE61" s="51">
        <f t="shared" si="17"/>
        <v>0.64</v>
      </c>
      <c r="CF61" s="68">
        <f t="shared" si="10"/>
        <v>0.35555555555555557</v>
      </c>
      <c r="CG61" s="51">
        <f t="shared" si="62"/>
        <v>0</v>
      </c>
      <c r="CH61" s="68">
        <f t="shared" si="63"/>
        <v>0</v>
      </c>
      <c r="CI61" s="68">
        <f t="shared" si="8"/>
        <v>0.35555555555555557</v>
      </c>
      <c r="CJ61" s="148"/>
      <c r="CK61" s="148"/>
      <c r="CL61" s="148"/>
      <c r="CM61" s="48">
        <f t="shared" si="44"/>
        <v>16</v>
      </c>
      <c r="CN61" s="51">
        <f t="shared" si="64"/>
        <v>3</v>
      </c>
      <c r="CO61" s="68">
        <f t="shared" si="65"/>
        <v>1.6666666666666667</v>
      </c>
      <c r="CP61" s="51">
        <f t="shared" si="59"/>
        <v>3</v>
      </c>
      <c r="CQ61" s="51"/>
      <c r="CR61" s="51"/>
      <c r="CS61" s="51"/>
    </row>
    <row r="62" spans="1:97" s="23" customFormat="1" ht="18" customHeight="1" x14ac:dyDescent="0.2">
      <c r="A62" s="149">
        <v>4</v>
      </c>
      <c r="B62" s="130" t="s">
        <v>119</v>
      </c>
      <c r="C62" s="97" t="s">
        <v>77</v>
      </c>
      <c r="D62" s="131"/>
      <c r="E62" s="131"/>
      <c r="F62" s="131"/>
      <c r="G62" s="131"/>
      <c r="H62" s="147"/>
      <c r="I62" s="131"/>
      <c r="J62" s="131"/>
      <c r="K62" s="131"/>
      <c r="L62" s="178"/>
      <c r="M62" s="145"/>
      <c r="N62" s="132">
        <v>8</v>
      </c>
      <c r="O62" s="132">
        <v>8</v>
      </c>
      <c r="P62" s="132"/>
      <c r="Q62" s="48"/>
      <c r="R62" s="147">
        <v>3</v>
      </c>
      <c r="S62" s="132">
        <v>8</v>
      </c>
      <c r="T62" s="132">
        <v>8</v>
      </c>
      <c r="U62" s="132"/>
      <c r="V62" s="179"/>
      <c r="W62" s="145">
        <v>3</v>
      </c>
      <c r="X62" s="133"/>
      <c r="Y62" s="133"/>
      <c r="Z62" s="133"/>
      <c r="AA62" s="133"/>
      <c r="AB62" s="145"/>
      <c r="AC62" s="133"/>
      <c r="AD62" s="133"/>
      <c r="AE62" s="133"/>
      <c r="AF62" s="133"/>
      <c r="AG62" s="145"/>
      <c r="AH62" s="146">
        <f t="shared" si="60"/>
        <v>32</v>
      </c>
      <c r="AI62" s="48">
        <f t="shared" si="61"/>
        <v>16</v>
      </c>
      <c r="AJ62" s="48">
        <f t="shared" si="61"/>
        <v>16</v>
      </c>
      <c r="AK62" s="48">
        <f t="shared" si="61"/>
        <v>0</v>
      </c>
      <c r="AL62" s="48">
        <f t="shared" si="61"/>
        <v>0</v>
      </c>
      <c r="AM62" s="51">
        <f t="shared" si="61"/>
        <v>6</v>
      </c>
      <c r="AN62" s="48"/>
      <c r="AO62" s="49"/>
      <c r="AP62" s="50"/>
      <c r="AQ62" s="51"/>
      <c r="AR62" s="48"/>
      <c r="AS62" s="51"/>
      <c r="AT62" s="48"/>
      <c r="AU62" s="49"/>
      <c r="AV62" s="50"/>
      <c r="AW62" s="52"/>
      <c r="AX62" s="48"/>
      <c r="AY62" s="49"/>
      <c r="AZ62" s="50">
        <f t="shared" si="66"/>
        <v>32</v>
      </c>
      <c r="BA62" s="51">
        <f t="shared" si="67"/>
        <v>6</v>
      </c>
      <c r="BB62" s="48"/>
      <c r="BC62" s="62"/>
      <c r="BD62" s="51"/>
      <c r="BE62" s="67"/>
      <c r="BF62" s="64"/>
      <c r="BG62" s="65"/>
      <c r="BH62" s="84"/>
      <c r="BI62" s="65"/>
      <c r="BJ62" s="64"/>
      <c r="BK62" s="65"/>
      <c r="BL62" s="84"/>
      <c r="BM62" s="85"/>
      <c r="BN62" s="64"/>
      <c r="BO62" s="65"/>
      <c r="BP62" s="64"/>
      <c r="BQ62" s="65"/>
      <c r="BR62" s="64"/>
      <c r="BS62" s="65"/>
      <c r="BT62" s="64"/>
      <c r="BU62" s="65"/>
      <c r="BV62" s="81"/>
      <c r="BW62" s="65"/>
      <c r="BX62" s="66"/>
      <c r="BY62" s="65"/>
      <c r="BZ62" s="64"/>
      <c r="CA62" s="65"/>
      <c r="CB62" s="64"/>
      <c r="CC62" s="65"/>
      <c r="CD62" s="219">
        <v>4</v>
      </c>
      <c r="CE62" s="51">
        <f t="shared" si="17"/>
        <v>1.28</v>
      </c>
      <c r="CF62" s="68">
        <f t="shared" si="10"/>
        <v>0.71111111111111114</v>
      </c>
      <c r="CG62" s="51">
        <f t="shared" si="62"/>
        <v>0.16</v>
      </c>
      <c r="CH62" s="68">
        <f t="shared" si="63"/>
        <v>8.8888888888888892E-2</v>
      </c>
      <c r="CI62" s="68">
        <f t="shared" si="8"/>
        <v>0.8</v>
      </c>
      <c r="CJ62" s="148"/>
      <c r="CK62" s="148"/>
      <c r="CL62" s="148"/>
      <c r="CM62" s="48">
        <f t="shared" si="44"/>
        <v>32</v>
      </c>
      <c r="CN62" s="51">
        <f t="shared" si="64"/>
        <v>6</v>
      </c>
      <c r="CO62" s="68">
        <f t="shared" si="65"/>
        <v>3.3333333333333335</v>
      </c>
      <c r="CP62" s="51">
        <f t="shared" si="59"/>
        <v>6</v>
      </c>
      <c r="CQ62" s="51"/>
      <c r="CR62" s="51"/>
      <c r="CS62" s="51"/>
    </row>
    <row r="63" spans="1:97" s="23" customFormat="1" ht="18" customHeight="1" x14ac:dyDescent="0.2">
      <c r="A63" s="149">
        <v>5</v>
      </c>
      <c r="B63" s="130" t="s">
        <v>120</v>
      </c>
      <c r="C63" s="97" t="s">
        <v>73</v>
      </c>
      <c r="D63" s="131"/>
      <c r="E63" s="131"/>
      <c r="F63" s="131"/>
      <c r="G63" s="131"/>
      <c r="H63" s="145"/>
      <c r="I63" s="131"/>
      <c r="J63" s="131"/>
      <c r="K63" s="131"/>
      <c r="L63" s="131"/>
      <c r="M63" s="145"/>
      <c r="N63" s="188"/>
      <c r="O63" s="188"/>
      <c r="P63" s="188"/>
      <c r="Q63" s="48"/>
      <c r="R63" s="147"/>
      <c r="S63" s="132">
        <v>8</v>
      </c>
      <c r="T63" s="132">
        <v>8</v>
      </c>
      <c r="U63" s="132"/>
      <c r="V63" s="132"/>
      <c r="W63" s="145">
        <v>3</v>
      </c>
      <c r="X63" s="133"/>
      <c r="Y63" s="133"/>
      <c r="Z63" s="133"/>
      <c r="AA63" s="133"/>
      <c r="AB63" s="145"/>
      <c r="AC63" s="133"/>
      <c r="AD63" s="133"/>
      <c r="AE63" s="133"/>
      <c r="AF63" s="133"/>
      <c r="AG63" s="145"/>
      <c r="AH63" s="189">
        <f>(N63+O63+S63+T63+X63+Y63+AC63+AD63)</f>
        <v>16</v>
      </c>
      <c r="AI63" s="48">
        <f>(D63+I63+N63+S63+X63+AC63)</f>
        <v>8</v>
      </c>
      <c r="AJ63" s="48">
        <f t="shared" si="61"/>
        <v>8</v>
      </c>
      <c r="AK63" s="48">
        <f>(F63+K63+P63+U63+Z63+AE63)</f>
        <v>0</v>
      </c>
      <c r="AL63" s="48">
        <f>(G63+L63+Q63+V63+AA63+AF63)</f>
        <v>0</v>
      </c>
      <c r="AM63" s="51">
        <f>(H63+M63+R63+W63+AB63+AG63)</f>
        <v>3</v>
      </c>
      <c r="AN63" s="48"/>
      <c r="AO63" s="49"/>
      <c r="AP63" s="50"/>
      <c r="AQ63" s="51"/>
      <c r="AR63" s="48"/>
      <c r="AS63" s="51"/>
      <c r="AT63" s="48"/>
      <c r="AU63" s="49"/>
      <c r="AV63" s="50"/>
      <c r="AW63" s="52"/>
      <c r="AX63" s="48"/>
      <c r="AY63" s="49"/>
      <c r="AZ63" s="50">
        <f t="shared" si="66"/>
        <v>16</v>
      </c>
      <c r="BA63" s="51">
        <f t="shared" si="67"/>
        <v>3</v>
      </c>
      <c r="BB63" s="48"/>
      <c r="BC63" s="62"/>
      <c r="BD63" s="51"/>
      <c r="BE63" s="67"/>
      <c r="BF63" s="64"/>
      <c r="BG63" s="65"/>
      <c r="BH63" s="84"/>
      <c r="BI63" s="65"/>
      <c r="BJ63" s="64"/>
      <c r="BK63" s="65"/>
      <c r="BL63" s="84"/>
      <c r="BM63" s="85"/>
      <c r="BN63" s="64"/>
      <c r="BO63" s="65"/>
      <c r="BP63" s="64"/>
      <c r="BQ63" s="65"/>
      <c r="BR63" s="64"/>
      <c r="BS63" s="65"/>
      <c r="BT63" s="64"/>
      <c r="BU63" s="65"/>
      <c r="BV63" s="81"/>
      <c r="BW63" s="65"/>
      <c r="BX63" s="66"/>
      <c r="BY63" s="65"/>
      <c r="BZ63" s="64"/>
      <c r="CA63" s="65"/>
      <c r="CB63" s="64"/>
      <c r="CC63" s="65"/>
      <c r="CD63" s="219">
        <v>6</v>
      </c>
      <c r="CE63" s="51">
        <f t="shared" si="17"/>
        <v>0.64</v>
      </c>
      <c r="CF63" s="68">
        <f t="shared" si="10"/>
        <v>0.35555555555555557</v>
      </c>
      <c r="CG63" s="51">
        <f t="shared" si="62"/>
        <v>0.24</v>
      </c>
      <c r="CH63" s="68">
        <f t="shared" si="63"/>
        <v>0.13333333333333333</v>
      </c>
      <c r="CI63" s="68">
        <f t="shared" si="8"/>
        <v>0.48888888888888893</v>
      </c>
      <c r="CJ63" s="148"/>
      <c r="CK63" s="148"/>
      <c r="CL63" s="148"/>
      <c r="CM63" s="48">
        <f t="shared" si="44"/>
        <v>16</v>
      </c>
      <c r="CN63" s="51">
        <f t="shared" si="64"/>
        <v>3</v>
      </c>
      <c r="CO63" s="68">
        <f t="shared" si="65"/>
        <v>1.6666666666666667</v>
      </c>
      <c r="CP63" s="51">
        <f t="shared" si="59"/>
        <v>3</v>
      </c>
      <c r="CQ63" s="51"/>
      <c r="CR63" s="51"/>
      <c r="CS63" s="51"/>
    </row>
    <row r="64" spans="1:97" s="23" customFormat="1" ht="18" customHeight="1" x14ac:dyDescent="0.2">
      <c r="A64" s="149">
        <v>6</v>
      </c>
      <c r="B64" s="130" t="s">
        <v>224</v>
      </c>
      <c r="C64" s="97" t="s">
        <v>71</v>
      </c>
      <c r="D64" s="131"/>
      <c r="E64" s="131"/>
      <c r="F64" s="131"/>
      <c r="G64" s="131"/>
      <c r="H64" s="145"/>
      <c r="I64" s="131"/>
      <c r="J64" s="131"/>
      <c r="K64" s="131"/>
      <c r="L64" s="131"/>
      <c r="M64" s="145"/>
      <c r="N64" s="132">
        <v>8</v>
      </c>
      <c r="O64" s="132"/>
      <c r="P64" s="132"/>
      <c r="Q64" s="48"/>
      <c r="R64" s="147">
        <v>1</v>
      </c>
      <c r="S64" s="132"/>
      <c r="T64" s="132"/>
      <c r="U64" s="132"/>
      <c r="V64" s="132"/>
      <c r="W64" s="145"/>
      <c r="X64" s="133"/>
      <c r="Y64" s="133"/>
      <c r="Z64" s="133"/>
      <c r="AA64" s="133"/>
      <c r="AB64" s="145"/>
      <c r="AC64" s="133"/>
      <c r="AD64" s="133"/>
      <c r="AE64" s="133"/>
      <c r="AF64" s="133"/>
      <c r="AG64" s="145"/>
      <c r="AH64" s="146">
        <f>(N64+O64+S64+T64+X64+Y64+AC64+AD64)</f>
        <v>8</v>
      </c>
      <c r="AI64" s="48">
        <f>(D64+I64+N64+S64+X64+AC64)</f>
        <v>8</v>
      </c>
      <c r="AJ64" s="48">
        <f t="shared" si="61"/>
        <v>0</v>
      </c>
      <c r="AK64" s="48">
        <f t="shared" si="61"/>
        <v>0</v>
      </c>
      <c r="AL64" s="48">
        <f>(G64+L64+Q64+V64+AA64+AF64)</f>
        <v>0</v>
      </c>
      <c r="AM64" s="51">
        <f>(H64+M64+R64+W64+AB64+AG64)</f>
        <v>1</v>
      </c>
      <c r="AN64" s="48">
        <f>AH64</f>
        <v>8</v>
      </c>
      <c r="AO64" s="49">
        <f>AM64</f>
        <v>1</v>
      </c>
      <c r="AP64" s="50"/>
      <c r="AQ64" s="51"/>
      <c r="AR64" s="48"/>
      <c r="AS64" s="51"/>
      <c r="AT64" s="48"/>
      <c r="AU64" s="49"/>
      <c r="AV64" s="50"/>
      <c r="AW64" s="52"/>
      <c r="AX64" s="48"/>
      <c r="AY64" s="49"/>
      <c r="AZ64" s="50"/>
      <c r="BA64" s="51"/>
      <c r="BB64" s="48"/>
      <c r="BC64" s="62"/>
      <c r="BD64" s="51">
        <f>AM64</f>
        <v>1</v>
      </c>
      <c r="BE64" s="67">
        <f>BD64*100/AM76</f>
        <v>0.55555555555555558</v>
      </c>
      <c r="BF64" s="64"/>
      <c r="BG64" s="65"/>
      <c r="BH64" s="84"/>
      <c r="BI64" s="65"/>
      <c r="BJ64" s="64"/>
      <c r="BK64" s="65"/>
      <c r="BL64" s="84"/>
      <c r="BM64" s="85"/>
      <c r="BN64" s="64"/>
      <c r="BO64" s="65"/>
      <c r="BP64" s="64"/>
      <c r="BQ64" s="65"/>
      <c r="BR64" s="64"/>
      <c r="BS64" s="65"/>
      <c r="BT64" s="64"/>
      <c r="BU64" s="65"/>
      <c r="BV64" s="81"/>
      <c r="BW64" s="65"/>
      <c r="BX64" s="66"/>
      <c r="BY64" s="65"/>
      <c r="BZ64" s="64"/>
      <c r="CA64" s="65"/>
      <c r="CB64" s="64"/>
      <c r="CC64" s="65"/>
      <c r="CD64" s="219"/>
      <c r="CE64" s="51">
        <f t="shared" si="17"/>
        <v>0.32</v>
      </c>
      <c r="CF64" s="68">
        <f t="shared" si="10"/>
        <v>0.17777777777777778</v>
      </c>
      <c r="CG64" s="51">
        <f t="shared" si="62"/>
        <v>0</v>
      </c>
      <c r="CH64" s="68">
        <f t="shared" si="63"/>
        <v>0</v>
      </c>
      <c r="CI64" s="68">
        <f t="shared" si="8"/>
        <v>0.17777777777777778</v>
      </c>
      <c r="CJ64" s="148"/>
      <c r="CK64" s="148"/>
      <c r="CL64" s="148"/>
      <c r="CM64" s="48">
        <f t="shared" si="44"/>
        <v>8</v>
      </c>
      <c r="CN64" s="51">
        <f t="shared" si="64"/>
        <v>1</v>
      </c>
      <c r="CO64" s="68">
        <f t="shared" si="65"/>
        <v>0.55555555555555558</v>
      </c>
      <c r="CP64" s="51">
        <f t="shared" si="59"/>
        <v>1</v>
      </c>
      <c r="CQ64" s="51"/>
      <c r="CR64" s="51"/>
      <c r="CS64" s="51"/>
    </row>
    <row r="65" spans="1:98" s="23" customFormat="1" ht="21.75" customHeight="1" x14ac:dyDescent="0.2">
      <c r="A65" s="149">
        <v>7</v>
      </c>
      <c r="B65" s="130" t="s">
        <v>225</v>
      </c>
      <c r="C65" s="97" t="s">
        <v>71</v>
      </c>
      <c r="D65" s="131"/>
      <c r="E65" s="131"/>
      <c r="F65" s="131"/>
      <c r="G65" s="131"/>
      <c r="H65" s="147"/>
      <c r="I65" s="131"/>
      <c r="J65" s="131"/>
      <c r="K65" s="131"/>
      <c r="L65" s="178"/>
      <c r="M65" s="145"/>
      <c r="N65" s="132"/>
      <c r="O65" s="132"/>
      <c r="P65" s="132"/>
      <c r="Q65" s="48"/>
      <c r="R65" s="147"/>
      <c r="S65" s="132">
        <v>8</v>
      </c>
      <c r="T65" s="132">
        <v>8</v>
      </c>
      <c r="U65" s="132"/>
      <c r="V65" s="179"/>
      <c r="W65" s="145">
        <v>3</v>
      </c>
      <c r="X65" s="133"/>
      <c r="Y65" s="133"/>
      <c r="Z65" s="133"/>
      <c r="AA65" s="133"/>
      <c r="AB65" s="145"/>
      <c r="AC65" s="133"/>
      <c r="AD65" s="133"/>
      <c r="AE65" s="133"/>
      <c r="AF65" s="133"/>
      <c r="AG65" s="145"/>
      <c r="AH65" s="146">
        <f>(N65+O65+S65+T65+X65+Y65+AC65+AD65)</f>
        <v>16</v>
      </c>
      <c r="AI65" s="48">
        <f>(D65+I65+N65+S65+X65+AC65)</f>
        <v>8</v>
      </c>
      <c r="AJ65" s="48">
        <f>(E65+J65+O65+T65+Y65+AD65)</f>
        <v>8</v>
      </c>
      <c r="AK65" s="48">
        <f t="shared" si="61"/>
        <v>0</v>
      </c>
      <c r="AL65" s="48">
        <f>(G65+L65+Q65+V65+AA65+AF65)</f>
        <v>0</v>
      </c>
      <c r="AM65" s="51">
        <f>(H65+M65+R65+W65+AB65+AG65)</f>
        <v>3</v>
      </c>
      <c r="AN65" s="48">
        <f>AH65</f>
        <v>16</v>
      </c>
      <c r="AO65" s="49">
        <f>AM65</f>
        <v>3</v>
      </c>
      <c r="AP65" s="50"/>
      <c r="AQ65" s="51"/>
      <c r="AR65" s="48"/>
      <c r="AS65" s="51"/>
      <c r="AT65" s="48"/>
      <c r="AU65" s="49"/>
      <c r="AV65" s="50"/>
      <c r="AW65" s="52"/>
      <c r="AX65" s="48"/>
      <c r="AY65" s="49"/>
      <c r="AZ65" s="50"/>
      <c r="BA65" s="51"/>
      <c r="BB65" s="48"/>
      <c r="BC65" s="62"/>
      <c r="BD65" s="51">
        <f>AM65</f>
        <v>3</v>
      </c>
      <c r="BE65" s="67">
        <f>BD65*100/AM76</f>
        <v>1.6666666666666667</v>
      </c>
      <c r="BF65" s="64"/>
      <c r="BG65" s="65"/>
      <c r="BH65" s="84"/>
      <c r="BI65" s="65"/>
      <c r="BJ65" s="64"/>
      <c r="BK65" s="65"/>
      <c r="BL65" s="84"/>
      <c r="BM65" s="85"/>
      <c r="BN65" s="64"/>
      <c r="BO65" s="65"/>
      <c r="BP65" s="64"/>
      <c r="BQ65" s="65"/>
      <c r="BR65" s="64"/>
      <c r="BS65" s="65"/>
      <c r="BT65" s="64"/>
      <c r="BU65" s="65"/>
      <c r="BV65" s="81"/>
      <c r="BW65" s="65"/>
      <c r="BX65" s="66"/>
      <c r="BY65" s="65"/>
      <c r="BZ65" s="64"/>
      <c r="CA65" s="65"/>
      <c r="CB65" s="64"/>
      <c r="CC65" s="65"/>
      <c r="CD65" s="219">
        <v>4</v>
      </c>
      <c r="CE65" s="51">
        <f t="shared" si="17"/>
        <v>0.64</v>
      </c>
      <c r="CF65" s="68">
        <f t="shared" si="10"/>
        <v>0.35555555555555557</v>
      </c>
      <c r="CG65" s="51">
        <f t="shared" si="62"/>
        <v>0.16</v>
      </c>
      <c r="CH65" s="68">
        <f t="shared" si="63"/>
        <v>8.8888888888888892E-2</v>
      </c>
      <c r="CI65" s="68">
        <f t="shared" si="8"/>
        <v>0.44444444444444448</v>
      </c>
      <c r="CJ65" s="148"/>
      <c r="CK65" s="148"/>
      <c r="CL65" s="148"/>
      <c r="CM65" s="48">
        <f t="shared" si="44"/>
        <v>16</v>
      </c>
      <c r="CN65" s="51">
        <f t="shared" si="64"/>
        <v>3</v>
      </c>
      <c r="CO65" s="68">
        <f t="shared" si="65"/>
        <v>1.6666666666666667</v>
      </c>
      <c r="CP65" s="51"/>
      <c r="CQ65" s="51"/>
      <c r="CR65" s="51"/>
      <c r="CS65" s="51"/>
    </row>
    <row r="66" spans="1:98" s="23" customFormat="1" ht="21" customHeight="1" x14ac:dyDescent="0.2">
      <c r="A66" s="149">
        <v>8</v>
      </c>
      <c r="B66" s="130" t="s">
        <v>123</v>
      </c>
      <c r="C66" s="97" t="s">
        <v>71</v>
      </c>
      <c r="D66" s="131"/>
      <c r="E66" s="131"/>
      <c r="F66" s="131"/>
      <c r="G66" s="131"/>
      <c r="H66" s="145"/>
      <c r="I66" s="131"/>
      <c r="J66" s="131"/>
      <c r="K66" s="131"/>
      <c r="L66" s="131"/>
      <c r="M66" s="145"/>
      <c r="N66" s="132"/>
      <c r="O66" s="132"/>
      <c r="P66" s="132"/>
      <c r="Q66" s="48"/>
      <c r="R66" s="147"/>
      <c r="S66" s="132"/>
      <c r="T66" s="132"/>
      <c r="U66" s="132"/>
      <c r="V66" s="132"/>
      <c r="W66" s="145"/>
      <c r="X66" s="182"/>
      <c r="Y66" s="133">
        <v>16</v>
      </c>
      <c r="Z66" s="133"/>
      <c r="AA66" s="133"/>
      <c r="AB66" s="154">
        <v>3</v>
      </c>
      <c r="AC66" s="133"/>
      <c r="AD66" s="133"/>
      <c r="AE66" s="133"/>
      <c r="AF66" s="133"/>
      <c r="AG66" s="145"/>
      <c r="AH66" s="146">
        <f>(N66+O66+S66+T66+X66+Y66+AC66+AD66)</f>
        <v>16</v>
      </c>
      <c r="AI66" s="48">
        <f t="shared" ref="AI66:AL68" si="68">(D66+I66+N66+S66+X66+AC66)</f>
        <v>0</v>
      </c>
      <c r="AJ66" s="48">
        <f t="shared" si="68"/>
        <v>16</v>
      </c>
      <c r="AK66" s="48">
        <f t="shared" si="68"/>
        <v>0</v>
      </c>
      <c r="AL66" s="48">
        <f t="shared" si="68"/>
        <v>0</v>
      </c>
      <c r="AM66" s="51">
        <f t="shared" si="61"/>
        <v>3</v>
      </c>
      <c r="AN66" s="48">
        <f>AH66</f>
        <v>16</v>
      </c>
      <c r="AO66" s="49">
        <f>AM66</f>
        <v>3</v>
      </c>
      <c r="AP66" s="50"/>
      <c r="AQ66" s="51"/>
      <c r="AR66" s="48"/>
      <c r="AS66" s="51"/>
      <c r="AT66" s="48"/>
      <c r="AU66" s="49"/>
      <c r="AV66" s="50"/>
      <c r="AW66" s="52"/>
      <c r="AX66" s="48"/>
      <c r="AY66" s="49"/>
      <c r="AZ66" s="50"/>
      <c r="BA66" s="51"/>
      <c r="BB66" s="48"/>
      <c r="BC66" s="62"/>
      <c r="BD66" s="51">
        <f>AM66</f>
        <v>3</v>
      </c>
      <c r="BE66" s="67">
        <f>BD66*100/AM76</f>
        <v>1.6666666666666667</v>
      </c>
      <c r="BF66" s="64"/>
      <c r="BG66" s="65"/>
      <c r="BH66" s="84"/>
      <c r="BI66" s="65"/>
      <c r="BJ66" s="64"/>
      <c r="BK66" s="65"/>
      <c r="BL66" s="84"/>
      <c r="BM66" s="85"/>
      <c r="BN66" s="64"/>
      <c r="BO66" s="65"/>
      <c r="BP66" s="64"/>
      <c r="BQ66" s="65"/>
      <c r="BR66" s="64"/>
      <c r="BS66" s="65"/>
      <c r="BT66" s="64"/>
      <c r="BU66" s="65"/>
      <c r="BV66" s="81"/>
      <c r="BW66" s="65"/>
      <c r="BX66" s="66"/>
      <c r="BY66" s="65"/>
      <c r="BZ66" s="64"/>
      <c r="CA66" s="65"/>
      <c r="CB66" s="64"/>
      <c r="CC66" s="65"/>
      <c r="CD66" s="219">
        <v>4</v>
      </c>
      <c r="CE66" s="51">
        <f t="shared" si="17"/>
        <v>0.64</v>
      </c>
      <c r="CF66" s="68">
        <f t="shared" si="10"/>
        <v>0.35555555555555557</v>
      </c>
      <c r="CG66" s="51">
        <f t="shared" si="62"/>
        <v>0.16</v>
      </c>
      <c r="CH66" s="68">
        <f t="shared" si="63"/>
        <v>8.8888888888888892E-2</v>
      </c>
      <c r="CI66" s="68">
        <f t="shared" si="8"/>
        <v>0.44444444444444448</v>
      </c>
      <c r="CJ66" s="148"/>
      <c r="CK66" s="148"/>
      <c r="CL66" s="148"/>
      <c r="CM66" s="48">
        <f t="shared" si="44"/>
        <v>16</v>
      </c>
      <c r="CN66" s="51">
        <f t="shared" si="64"/>
        <v>3</v>
      </c>
      <c r="CO66" s="68">
        <f t="shared" si="65"/>
        <v>1.6666666666666667</v>
      </c>
      <c r="CP66" s="51">
        <f t="shared" si="59"/>
        <v>3</v>
      </c>
      <c r="CQ66" s="51"/>
      <c r="CR66" s="51"/>
      <c r="CS66" s="51"/>
    </row>
    <row r="67" spans="1:98" s="23" customFormat="1" ht="18" customHeight="1" x14ac:dyDescent="0.2">
      <c r="A67" s="149">
        <v>9</v>
      </c>
      <c r="B67" s="130" t="s">
        <v>124</v>
      </c>
      <c r="C67" s="97" t="s">
        <v>71</v>
      </c>
      <c r="D67" s="131"/>
      <c r="E67" s="131"/>
      <c r="F67" s="131"/>
      <c r="G67" s="131"/>
      <c r="H67" s="145"/>
      <c r="I67" s="131"/>
      <c r="J67" s="131"/>
      <c r="K67" s="131"/>
      <c r="L67" s="131"/>
      <c r="M67" s="145"/>
      <c r="N67" s="188">
        <v>8</v>
      </c>
      <c r="O67" s="188">
        <v>8</v>
      </c>
      <c r="P67" s="132"/>
      <c r="Q67" s="48"/>
      <c r="R67" s="51">
        <v>3</v>
      </c>
      <c r="S67" s="132"/>
      <c r="T67" s="132"/>
      <c r="U67" s="132"/>
      <c r="V67" s="132"/>
      <c r="W67" s="145"/>
      <c r="X67" s="182"/>
      <c r="Y67" s="133"/>
      <c r="Z67" s="133"/>
      <c r="AA67" s="133"/>
      <c r="AB67" s="154"/>
      <c r="AC67" s="133"/>
      <c r="AD67" s="133"/>
      <c r="AE67" s="133"/>
      <c r="AF67" s="133"/>
      <c r="AG67" s="145"/>
      <c r="AH67" s="189">
        <v>16</v>
      </c>
      <c r="AI67" s="48">
        <v>8</v>
      </c>
      <c r="AJ67" s="48">
        <v>8</v>
      </c>
      <c r="AK67" s="48"/>
      <c r="AL67" s="48"/>
      <c r="AM67" s="144">
        <v>3</v>
      </c>
      <c r="AN67" s="48"/>
      <c r="AO67" s="49"/>
      <c r="AP67" s="50"/>
      <c r="AQ67" s="51"/>
      <c r="AR67" s="48"/>
      <c r="AS67" s="51"/>
      <c r="AT67" s="48"/>
      <c r="AU67" s="49"/>
      <c r="AV67" s="50"/>
      <c r="AW67" s="52"/>
      <c r="AX67" s="48"/>
      <c r="AY67" s="49"/>
      <c r="AZ67" s="50"/>
      <c r="BA67" s="51"/>
      <c r="BB67" s="48"/>
      <c r="BC67" s="62"/>
      <c r="BD67" s="51"/>
      <c r="BE67" s="67"/>
      <c r="BF67" s="64"/>
      <c r="BG67" s="65"/>
      <c r="BH67" s="84"/>
      <c r="BI67" s="65"/>
      <c r="BJ67" s="64"/>
      <c r="BK67" s="65"/>
      <c r="BL67" s="84"/>
      <c r="BM67" s="85"/>
      <c r="BN67" s="64"/>
      <c r="BO67" s="65"/>
      <c r="BP67" s="64"/>
      <c r="BQ67" s="65"/>
      <c r="BR67" s="64"/>
      <c r="BS67" s="65"/>
      <c r="BT67" s="64"/>
      <c r="BU67" s="65"/>
      <c r="BV67" s="81"/>
      <c r="BW67" s="65"/>
      <c r="BX67" s="66"/>
      <c r="BY67" s="65"/>
      <c r="BZ67" s="64"/>
      <c r="CA67" s="65"/>
      <c r="CB67" s="64"/>
      <c r="CC67" s="65"/>
      <c r="CD67" s="219"/>
      <c r="CE67" s="51"/>
      <c r="CF67" s="68"/>
      <c r="CG67" s="51"/>
      <c r="CH67" s="68"/>
      <c r="CI67" s="68"/>
      <c r="CJ67" s="148"/>
      <c r="CK67" s="148"/>
      <c r="CL67" s="148"/>
      <c r="CM67" s="48"/>
      <c r="CN67" s="51"/>
      <c r="CO67" s="68"/>
      <c r="CP67" s="51"/>
      <c r="CQ67" s="51"/>
      <c r="CR67" s="51"/>
      <c r="CS67" s="51"/>
    </row>
    <row r="68" spans="1:98" s="23" customFormat="1" ht="18" customHeight="1" x14ac:dyDescent="0.2">
      <c r="A68" s="149">
        <v>10</v>
      </c>
      <c r="B68" s="130" t="s">
        <v>226</v>
      </c>
      <c r="C68" s="97" t="s">
        <v>71</v>
      </c>
      <c r="D68" s="131"/>
      <c r="E68" s="131"/>
      <c r="F68" s="131"/>
      <c r="G68" s="131"/>
      <c r="H68" s="145"/>
      <c r="I68" s="131"/>
      <c r="J68" s="131"/>
      <c r="K68" s="131"/>
      <c r="L68" s="131"/>
      <c r="M68" s="145"/>
      <c r="N68" s="132"/>
      <c r="O68" s="132"/>
      <c r="P68" s="132"/>
      <c r="Q68" s="132"/>
      <c r="R68" s="145"/>
      <c r="S68" s="132"/>
      <c r="T68" s="132"/>
      <c r="U68" s="132"/>
      <c r="V68" s="132"/>
      <c r="W68" s="145"/>
      <c r="X68" s="182"/>
      <c r="Y68" s="133"/>
      <c r="Z68" s="133"/>
      <c r="AA68" s="133"/>
      <c r="AB68" s="184"/>
      <c r="AC68" s="133"/>
      <c r="AD68" s="133"/>
      <c r="AE68" s="133"/>
      <c r="AF68" s="133">
        <v>90</v>
      </c>
      <c r="AG68" s="145">
        <v>5</v>
      </c>
      <c r="AH68" s="146">
        <f>(N68+O68+S68+T68+X68+Y68+AC68+AD68+AF68)</f>
        <v>90</v>
      </c>
      <c r="AI68" s="48">
        <f>(D68+I68+N68+S68+X68+AC68)</f>
        <v>0</v>
      </c>
      <c r="AJ68" s="48">
        <f t="shared" si="68"/>
        <v>0</v>
      </c>
      <c r="AK68" s="48">
        <f t="shared" si="68"/>
        <v>0</v>
      </c>
      <c r="AL68" s="48">
        <f t="shared" si="68"/>
        <v>90</v>
      </c>
      <c r="AM68" s="51">
        <f>(H68+M68+R68+W68+AB68+AG68)</f>
        <v>5</v>
      </c>
      <c r="AN68" s="48"/>
      <c r="AO68" s="49"/>
      <c r="AP68" s="50"/>
      <c r="AQ68" s="51"/>
      <c r="AR68" s="48"/>
      <c r="AS68" s="51"/>
      <c r="AT68" s="48"/>
      <c r="AU68" s="49"/>
      <c r="AV68" s="50"/>
      <c r="AW68" s="52"/>
      <c r="AX68" s="48"/>
      <c r="AY68" s="49"/>
      <c r="AZ68" s="50"/>
      <c r="BA68" s="51"/>
      <c r="BB68" s="48">
        <f>AH68</f>
        <v>90</v>
      </c>
      <c r="BC68" s="62">
        <f>AM68</f>
        <v>5</v>
      </c>
      <c r="BD68" s="51"/>
      <c r="BE68" s="67"/>
      <c r="BF68" s="64"/>
      <c r="BG68" s="65"/>
      <c r="BH68" s="84"/>
      <c r="BI68" s="65"/>
      <c r="BJ68" s="64"/>
      <c r="BK68" s="65"/>
      <c r="BL68" s="84"/>
      <c r="BM68" s="85"/>
      <c r="BN68" s="64"/>
      <c r="BO68" s="65"/>
      <c r="BP68" s="64"/>
      <c r="BQ68" s="65"/>
      <c r="BR68" s="64"/>
      <c r="BS68" s="65"/>
      <c r="BT68" s="64"/>
      <c r="BU68" s="65"/>
      <c r="BV68" s="81"/>
      <c r="BW68" s="65"/>
      <c r="BX68" s="66"/>
      <c r="BY68" s="65"/>
      <c r="BZ68" s="64"/>
      <c r="CA68" s="65"/>
      <c r="CB68" s="64"/>
      <c r="CC68" s="65"/>
      <c r="CD68" s="219">
        <v>10</v>
      </c>
      <c r="CE68" s="51">
        <f t="shared" si="17"/>
        <v>3.6</v>
      </c>
      <c r="CF68" s="68">
        <f t="shared" si="10"/>
        <v>2</v>
      </c>
      <c r="CG68" s="51">
        <f t="shared" si="62"/>
        <v>0.4</v>
      </c>
      <c r="CH68" s="68">
        <f>CG68*100/180</f>
        <v>0.22222222222222221</v>
      </c>
      <c r="CI68" s="68">
        <f t="shared" si="8"/>
        <v>2.2222222222222223</v>
      </c>
      <c r="CJ68" s="148"/>
      <c r="CK68" s="148"/>
      <c r="CL68" s="148"/>
      <c r="CM68" s="48">
        <f t="shared" si="44"/>
        <v>90</v>
      </c>
      <c r="CN68" s="51">
        <f t="shared" si="64"/>
        <v>5</v>
      </c>
      <c r="CO68" s="68">
        <f t="shared" si="65"/>
        <v>2.7777777777777777</v>
      </c>
      <c r="CP68" s="51">
        <f t="shared" si="59"/>
        <v>5</v>
      </c>
      <c r="CQ68" s="51"/>
      <c r="CR68" s="51"/>
      <c r="CS68" s="51"/>
    </row>
    <row r="69" spans="1:98" s="23" customFormat="1" ht="18" customHeight="1" x14ac:dyDescent="0.2">
      <c r="A69" s="337" t="s">
        <v>126</v>
      </c>
      <c r="B69" s="337"/>
      <c r="C69" s="337"/>
      <c r="D69" s="337"/>
      <c r="E69" s="337"/>
      <c r="F69" s="337"/>
      <c r="G69" s="337"/>
      <c r="H69" s="337"/>
      <c r="I69" s="337"/>
      <c r="J69" s="337"/>
      <c r="K69" s="337"/>
      <c r="L69" s="337"/>
      <c r="M69" s="337"/>
      <c r="N69" s="337"/>
      <c r="O69" s="337"/>
      <c r="P69" s="337"/>
      <c r="Q69" s="337"/>
      <c r="R69" s="337"/>
      <c r="S69" s="337"/>
      <c r="T69" s="337"/>
      <c r="U69" s="337"/>
      <c r="V69" s="337"/>
      <c r="W69" s="337"/>
      <c r="X69" s="337"/>
      <c r="Y69" s="337"/>
      <c r="Z69" s="337"/>
      <c r="AA69" s="337"/>
      <c r="AB69" s="337"/>
      <c r="AC69" s="337"/>
      <c r="AD69" s="337"/>
      <c r="AE69" s="337"/>
      <c r="AF69" s="337"/>
      <c r="AG69" s="337"/>
      <c r="AH69" s="70">
        <f>AI69+AJ69+AK69+AL69</f>
        <v>112</v>
      </c>
      <c r="AI69" s="70">
        <f>SUM(AI70:AI75)</f>
        <v>64</v>
      </c>
      <c r="AJ69" s="70">
        <f>SUM(AJ70:AJ75)</f>
        <v>48</v>
      </c>
      <c r="AK69" s="70">
        <f>SUM(AK70:AK75)</f>
        <v>0</v>
      </c>
      <c r="AL69" s="70">
        <f>SUM(AL70:AL75)</f>
        <v>0</v>
      </c>
      <c r="AM69" s="190">
        <f>SUM(AM70:AM75)</f>
        <v>29</v>
      </c>
      <c r="AN69" s="190">
        <f t="shared" ref="AN69:CO69" si="69">SUM(AN70:AN75)</f>
        <v>0</v>
      </c>
      <c r="AO69" s="190">
        <f t="shared" si="69"/>
        <v>0</v>
      </c>
      <c r="AP69" s="190">
        <f t="shared" si="69"/>
        <v>0</v>
      </c>
      <c r="AQ69" s="190">
        <f t="shared" si="69"/>
        <v>0</v>
      </c>
      <c r="AR69" s="190">
        <f t="shared" si="69"/>
        <v>0</v>
      </c>
      <c r="AS69" s="190">
        <f t="shared" si="69"/>
        <v>0</v>
      </c>
      <c r="AT69" s="190">
        <f t="shared" si="69"/>
        <v>0</v>
      </c>
      <c r="AU69" s="190">
        <f t="shared" si="69"/>
        <v>0</v>
      </c>
      <c r="AV69" s="190">
        <f t="shared" si="69"/>
        <v>0</v>
      </c>
      <c r="AW69" s="190">
        <f t="shared" si="69"/>
        <v>0</v>
      </c>
      <c r="AX69" s="190">
        <f t="shared" si="69"/>
        <v>0</v>
      </c>
      <c r="AY69" s="190">
        <f t="shared" si="69"/>
        <v>0</v>
      </c>
      <c r="AZ69" s="190">
        <f t="shared" si="69"/>
        <v>0</v>
      </c>
      <c r="BA69" s="190">
        <f t="shared" si="69"/>
        <v>0</v>
      </c>
      <c r="BB69" s="190">
        <f t="shared" si="69"/>
        <v>0</v>
      </c>
      <c r="BC69" s="190">
        <f t="shared" si="69"/>
        <v>0</v>
      </c>
      <c r="BD69" s="190">
        <f t="shared" si="69"/>
        <v>24</v>
      </c>
      <c r="BE69" s="190">
        <f t="shared" si="69"/>
        <v>13.333333333333332</v>
      </c>
      <c r="BF69" s="190">
        <f t="shared" si="69"/>
        <v>0</v>
      </c>
      <c r="BG69" s="190">
        <f t="shared" si="69"/>
        <v>0</v>
      </c>
      <c r="BH69" s="190">
        <f t="shared" si="69"/>
        <v>0</v>
      </c>
      <c r="BI69" s="190">
        <f t="shared" si="69"/>
        <v>0</v>
      </c>
      <c r="BJ69" s="190">
        <f t="shared" si="69"/>
        <v>0</v>
      </c>
      <c r="BK69" s="190">
        <f t="shared" si="69"/>
        <v>0</v>
      </c>
      <c r="BL69" s="190">
        <f t="shared" si="69"/>
        <v>0</v>
      </c>
      <c r="BM69" s="190">
        <f t="shared" si="69"/>
        <v>0</v>
      </c>
      <c r="BN69" s="190">
        <f t="shared" si="69"/>
        <v>0</v>
      </c>
      <c r="BO69" s="190">
        <f t="shared" si="69"/>
        <v>0</v>
      </c>
      <c r="BP69" s="190">
        <f t="shared" si="69"/>
        <v>0</v>
      </c>
      <c r="BQ69" s="190">
        <f t="shared" si="69"/>
        <v>0</v>
      </c>
      <c r="BR69" s="190">
        <f t="shared" si="69"/>
        <v>0</v>
      </c>
      <c r="BS69" s="190">
        <f t="shared" si="69"/>
        <v>0</v>
      </c>
      <c r="BT69" s="190">
        <f t="shared" si="69"/>
        <v>0</v>
      </c>
      <c r="BU69" s="190">
        <f t="shared" si="69"/>
        <v>0</v>
      </c>
      <c r="BV69" s="190">
        <f t="shared" si="69"/>
        <v>0</v>
      </c>
      <c r="BW69" s="190">
        <f t="shared" si="69"/>
        <v>0</v>
      </c>
      <c r="BX69" s="190">
        <f t="shared" si="69"/>
        <v>0</v>
      </c>
      <c r="BY69" s="190">
        <f t="shared" si="69"/>
        <v>0</v>
      </c>
      <c r="BZ69" s="190">
        <f t="shared" si="69"/>
        <v>0</v>
      </c>
      <c r="CA69" s="190">
        <f t="shared" si="69"/>
        <v>0</v>
      </c>
      <c r="CB69" s="190">
        <f t="shared" si="69"/>
        <v>48</v>
      </c>
      <c r="CC69" s="190">
        <f t="shared" si="69"/>
        <v>16</v>
      </c>
      <c r="CD69" s="190">
        <f t="shared" si="69"/>
        <v>16</v>
      </c>
      <c r="CE69" s="190">
        <f t="shared" si="69"/>
        <v>4.4800000000000004</v>
      </c>
      <c r="CF69" s="190">
        <f t="shared" si="69"/>
        <v>2.4888888888888885</v>
      </c>
      <c r="CG69" s="190">
        <f t="shared" si="69"/>
        <v>0.64</v>
      </c>
      <c r="CH69" s="190">
        <f t="shared" si="69"/>
        <v>0.35555555555555557</v>
      </c>
      <c r="CI69" s="190">
        <f t="shared" si="69"/>
        <v>2.8444444444444441</v>
      </c>
      <c r="CJ69" s="190">
        <f t="shared" si="69"/>
        <v>0</v>
      </c>
      <c r="CK69" s="190">
        <f t="shared" si="69"/>
        <v>0</v>
      </c>
      <c r="CL69" s="190">
        <f t="shared" si="69"/>
        <v>0</v>
      </c>
      <c r="CM69" s="70">
        <f t="shared" si="69"/>
        <v>0</v>
      </c>
      <c r="CN69" s="190">
        <f t="shared" si="69"/>
        <v>0</v>
      </c>
      <c r="CO69" s="190">
        <f t="shared" si="69"/>
        <v>0</v>
      </c>
      <c r="CP69" s="190">
        <f t="shared" ref="CP69:CS69" si="70">SUM(CP70:CP75)</f>
        <v>16</v>
      </c>
      <c r="CQ69" s="190">
        <f t="shared" si="70"/>
        <v>0</v>
      </c>
      <c r="CR69" s="190">
        <f t="shared" si="70"/>
        <v>9</v>
      </c>
      <c r="CS69" s="190">
        <f t="shared" si="70"/>
        <v>0</v>
      </c>
    </row>
    <row r="70" spans="1:98" s="23" customFormat="1" ht="18" customHeight="1" x14ac:dyDescent="0.2">
      <c r="A70" s="48">
        <v>1</v>
      </c>
      <c r="B70" s="143" t="s">
        <v>127</v>
      </c>
      <c r="C70" s="97" t="s">
        <v>71</v>
      </c>
      <c r="D70" s="131"/>
      <c r="E70" s="131"/>
      <c r="F70" s="131"/>
      <c r="G70" s="131"/>
      <c r="H70" s="147"/>
      <c r="I70" s="131"/>
      <c r="J70" s="131"/>
      <c r="K70" s="131"/>
      <c r="L70" s="178"/>
      <c r="M70" s="145"/>
      <c r="N70" s="132"/>
      <c r="O70" s="132"/>
      <c r="P70" s="132"/>
      <c r="Q70" s="132"/>
      <c r="R70" s="147"/>
      <c r="S70" s="132"/>
      <c r="T70" s="132">
        <v>16</v>
      </c>
      <c r="U70" s="132"/>
      <c r="V70" s="179"/>
      <c r="W70" s="145">
        <v>3</v>
      </c>
      <c r="X70" s="133"/>
      <c r="Y70" s="133">
        <v>16</v>
      </c>
      <c r="Z70" s="133"/>
      <c r="AA70" s="133"/>
      <c r="AB70" s="145">
        <v>3</v>
      </c>
      <c r="AC70" s="133"/>
      <c r="AD70" s="133">
        <v>16</v>
      </c>
      <c r="AE70" s="133"/>
      <c r="AF70" s="133"/>
      <c r="AG70" s="145">
        <v>5</v>
      </c>
      <c r="AH70" s="146">
        <f t="shared" si="5"/>
        <v>48</v>
      </c>
      <c r="AI70" s="48">
        <f>D70+I70+N70+S70+X70+AC70</f>
        <v>0</v>
      </c>
      <c r="AJ70" s="48">
        <f t="shared" ref="AJ70:AM75" si="71">E70+J70+O70+T70+Y70+AD70</f>
        <v>48</v>
      </c>
      <c r="AK70" s="48">
        <f t="shared" si="71"/>
        <v>0</v>
      </c>
      <c r="AL70" s="48">
        <f t="shared" si="71"/>
        <v>0</v>
      </c>
      <c r="AM70" s="51">
        <f>H70+M70+R70+W70+AB70+AG70</f>
        <v>11</v>
      </c>
      <c r="AN70" s="48"/>
      <c r="AO70" s="49"/>
      <c r="AP70" s="50"/>
      <c r="AQ70" s="51"/>
      <c r="AR70" s="48"/>
      <c r="AS70" s="51"/>
      <c r="AT70" s="48"/>
      <c r="AU70" s="49"/>
      <c r="AV70" s="50"/>
      <c r="AW70" s="52"/>
      <c r="AX70" s="48"/>
      <c r="AY70" s="49"/>
      <c r="AZ70" s="50"/>
      <c r="BA70" s="51"/>
      <c r="BB70" s="48"/>
      <c r="BC70" s="62"/>
      <c r="BD70" s="51">
        <f>AM70</f>
        <v>11</v>
      </c>
      <c r="BE70" s="67">
        <f>BD70*100/AM76</f>
        <v>6.1111111111111107</v>
      </c>
      <c r="BF70" s="64"/>
      <c r="BG70" s="65"/>
      <c r="BH70" s="84"/>
      <c r="BI70" s="65"/>
      <c r="BJ70" s="64"/>
      <c r="BK70" s="65"/>
      <c r="BL70" s="84"/>
      <c r="BM70" s="85"/>
      <c r="BN70" s="64"/>
      <c r="BO70" s="65"/>
      <c r="BP70" s="64"/>
      <c r="BQ70" s="65"/>
      <c r="BR70" s="64"/>
      <c r="BS70" s="65"/>
      <c r="BT70" s="64"/>
      <c r="BU70" s="65"/>
      <c r="BV70" s="81"/>
      <c r="BW70" s="65"/>
      <c r="BX70" s="66"/>
      <c r="BY70" s="65"/>
      <c r="BZ70" s="64"/>
      <c r="CA70" s="65"/>
      <c r="CB70" s="64">
        <f>AH70</f>
        <v>48</v>
      </c>
      <c r="CC70" s="65">
        <f>AM70</f>
        <v>11</v>
      </c>
      <c r="CD70" s="219">
        <f>AH70/3</f>
        <v>16</v>
      </c>
      <c r="CE70" s="51">
        <f>AH70/25</f>
        <v>1.92</v>
      </c>
      <c r="CF70" s="68">
        <f t="shared" si="10"/>
        <v>1.0666666666666667</v>
      </c>
      <c r="CG70" s="51">
        <f>CD70/25</f>
        <v>0.64</v>
      </c>
      <c r="CH70" s="68">
        <f>CG70*100/180</f>
        <v>0.35555555555555557</v>
      </c>
      <c r="CI70" s="68">
        <f t="shared" si="8"/>
        <v>1.4222222222222223</v>
      </c>
      <c r="CJ70" s="148"/>
      <c r="CK70" s="148"/>
      <c r="CL70" s="148"/>
      <c r="CM70" s="48"/>
      <c r="CN70" s="51"/>
      <c r="CO70" s="68"/>
      <c r="CP70" s="51">
        <f t="shared" ref="CP70" si="72">AM70</f>
        <v>11</v>
      </c>
      <c r="CQ70" s="51"/>
      <c r="CR70" s="51"/>
      <c r="CS70" s="51"/>
    </row>
    <row r="71" spans="1:98" s="23" customFormat="1" ht="18" customHeight="1" x14ac:dyDescent="0.2">
      <c r="A71" s="48">
        <v>2</v>
      </c>
      <c r="B71" s="143" t="s">
        <v>128</v>
      </c>
      <c r="C71" s="97" t="s">
        <v>71</v>
      </c>
      <c r="D71" s="131"/>
      <c r="E71" s="131"/>
      <c r="F71" s="131"/>
      <c r="G71" s="131"/>
      <c r="H71" s="147"/>
      <c r="I71" s="131">
        <v>16</v>
      </c>
      <c r="J71" s="131"/>
      <c r="K71" s="131"/>
      <c r="L71" s="178"/>
      <c r="M71" s="145">
        <v>2</v>
      </c>
      <c r="N71" s="132">
        <v>16</v>
      </c>
      <c r="O71" s="132"/>
      <c r="P71" s="132"/>
      <c r="Q71" s="132"/>
      <c r="R71" s="145">
        <v>2</v>
      </c>
      <c r="S71" s="132">
        <v>16</v>
      </c>
      <c r="T71" s="132"/>
      <c r="U71" s="132"/>
      <c r="V71" s="179"/>
      <c r="W71" s="145">
        <v>2</v>
      </c>
      <c r="X71" s="133"/>
      <c r="Y71" s="133"/>
      <c r="Z71" s="133"/>
      <c r="AA71" s="133"/>
      <c r="AB71" s="145"/>
      <c r="AC71" s="133"/>
      <c r="AD71" s="133"/>
      <c r="AE71" s="133"/>
      <c r="AF71" s="133"/>
      <c r="AG71" s="145"/>
      <c r="AH71" s="146">
        <f t="shared" si="5"/>
        <v>48</v>
      </c>
      <c r="AI71" s="48">
        <f t="shared" ref="AI71:AI75" si="73">D71+I71+N71+S71+X71+AC71</f>
        <v>48</v>
      </c>
      <c r="AJ71" s="48">
        <f t="shared" si="71"/>
        <v>0</v>
      </c>
      <c r="AK71" s="48">
        <f t="shared" si="71"/>
        <v>0</v>
      </c>
      <c r="AL71" s="48">
        <f t="shared" si="71"/>
        <v>0</v>
      </c>
      <c r="AM71" s="51">
        <f t="shared" si="71"/>
        <v>6</v>
      </c>
      <c r="AN71" s="48"/>
      <c r="AO71" s="49"/>
      <c r="AP71" s="50"/>
      <c r="AQ71" s="51"/>
      <c r="AR71" s="48"/>
      <c r="AS71" s="51"/>
      <c r="AT71" s="48"/>
      <c r="AU71" s="49"/>
      <c r="AV71" s="50"/>
      <c r="AW71" s="52"/>
      <c r="AX71" s="48"/>
      <c r="AY71" s="49"/>
      <c r="AZ71" s="50"/>
      <c r="BA71" s="51"/>
      <c r="BB71" s="48"/>
      <c r="BC71" s="62"/>
      <c r="BD71" s="51">
        <f t="shared" ref="BD71:BD73" si="74">AM71</f>
        <v>6</v>
      </c>
      <c r="BE71" s="67">
        <f>BD71*100/AM76</f>
        <v>3.3333333333333335</v>
      </c>
      <c r="BF71" s="64"/>
      <c r="BG71" s="65"/>
      <c r="BH71" s="84"/>
      <c r="BI71" s="65"/>
      <c r="BJ71" s="64"/>
      <c r="BK71" s="65"/>
      <c r="BL71" s="84"/>
      <c r="BM71" s="85"/>
      <c r="BN71" s="64"/>
      <c r="BO71" s="65"/>
      <c r="BP71" s="64"/>
      <c r="BQ71" s="65"/>
      <c r="BR71" s="64"/>
      <c r="BS71" s="65"/>
      <c r="BT71" s="64"/>
      <c r="BU71" s="65"/>
      <c r="BV71" s="81"/>
      <c r="BW71" s="65"/>
      <c r="BX71" s="66"/>
      <c r="BY71" s="65"/>
      <c r="BZ71" s="64"/>
      <c r="CA71" s="65"/>
      <c r="CB71" s="64"/>
      <c r="CC71" s="65"/>
      <c r="CD71" s="219"/>
      <c r="CE71" s="51">
        <f t="shared" si="17"/>
        <v>1.92</v>
      </c>
      <c r="CF71" s="68">
        <f t="shared" si="10"/>
        <v>1.0666666666666667</v>
      </c>
      <c r="CG71" s="51">
        <f t="shared" ref="CG71:CG75" si="75">CD71/25</f>
        <v>0</v>
      </c>
      <c r="CH71" s="68">
        <f t="shared" ref="CH71:CH75" si="76">CG71*100/180</f>
        <v>0</v>
      </c>
      <c r="CI71" s="68">
        <f t="shared" si="8"/>
        <v>1.0666666666666667</v>
      </c>
      <c r="CJ71" s="148"/>
      <c r="CK71" s="148"/>
      <c r="CL71" s="148"/>
      <c r="CM71" s="48"/>
      <c r="CN71" s="51"/>
      <c r="CO71" s="68"/>
      <c r="CP71" s="51"/>
      <c r="CQ71" s="51"/>
      <c r="CR71" s="51">
        <f>AM71</f>
        <v>6</v>
      </c>
      <c r="CS71" s="51"/>
    </row>
    <row r="72" spans="1:98" s="23" customFormat="1" ht="18" customHeight="1" x14ac:dyDescent="0.2">
      <c r="A72" s="48">
        <v>3</v>
      </c>
      <c r="B72" s="143" t="s">
        <v>129</v>
      </c>
      <c r="C72" s="97" t="s">
        <v>71</v>
      </c>
      <c r="D72" s="131"/>
      <c r="E72" s="131"/>
      <c r="F72" s="131"/>
      <c r="G72" s="131"/>
      <c r="H72" s="147"/>
      <c r="I72" s="131"/>
      <c r="J72" s="131"/>
      <c r="K72" s="131"/>
      <c r="L72" s="178"/>
      <c r="M72" s="145"/>
      <c r="N72" s="132">
        <v>8</v>
      </c>
      <c r="O72" s="132"/>
      <c r="P72" s="132"/>
      <c r="Q72" s="132"/>
      <c r="R72" s="145">
        <v>1</v>
      </c>
      <c r="S72" s="132"/>
      <c r="T72" s="132"/>
      <c r="U72" s="132"/>
      <c r="V72" s="179"/>
      <c r="W72" s="145"/>
      <c r="X72" s="133"/>
      <c r="Y72" s="133"/>
      <c r="Z72" s="133"/>
      <c r="AA72" s="133"/>
      <c r="AB72" s="145"/>
      <c r="AC72" s="133"/>
      <c r="AD72" s="133"/>
      <c r="AE72" s="133"/>
      <c r="AF72" s="133"/>
      <c r="AG72" s="145"/>
      <c r="AH72" s="146">
        <f t="shared" si="5"/>
        <v>8</v>
      </c>
      <c r="AI72" s="48">
        <f t="shared" si="73"/>
        <v>8</v>
      </c>
      <c r="AJ72" s="48">
        <f t="shared" si="71"/>
        <v>0</v>
      </c>
      <c r="AK72" s="48">
        <f t="shared" si="71"/>
        <v>0</v>
      </c>
      <c r="AL72" s="48">
        <f t="shared" si="71"/>
        <v>0</v>
      </c>
      <c r="AM72" s="51">
        <f t="shared" si="71"/>
        <v>1</v>
      </c>
      <c r="AN72" s="48"/>
      <c r="AO72" s="49"/>
      <c r="AP72" s="50"/>
      <c r="AQ72" s="51"/>
      <c r="AR72" s="48"/>
      <c r="AS72" s="51"/>
      <c r="AT72" s="48"/>
      <c r="AU72" s="49"/>
      <c r="AV72" s="50"/>
      <c r="AW72" s="52"/>
      <c r="AX72" s="48"/>
      <c r="AY72" s="49"/>
      <c r="AZ72" s="50"/>
      <c r="BA72" s="51"/>
      <c r="BB72" s="48"/>
      <c r="BC72" s="62"/>
      <c r="BD72" s="51">
        <f t="shared" si="74"/>
        <v>1</v>
      </c>
      <c r="BE72" s="67">
        <f>BD72*100/AM76</f>
        <v>0.55555555555555558</v>
      </c>
      <c r="BF72" s="64"/>
      <c r="BG72" s="65"/>
      <c r="BH72" s="84"/>
      <c r="BI72" s="65"/>
      <c r="BJ72" s="64"/>
      <c r="BK72" s="65"/>
      <c r="BL72" s="84"/>
      <c r="BM72" s="85"/>
      <c r="BN72" s="64"/>
      <c r="BO72" s="65"/>
      <c r="BP72" s="64"/>
      <c r="BQ72" s="65"/>
      <c r="BR72" s="64"/>
      <c r="BS72" s="65"/>
      <c r="BT72" s="64"/>
      <c r="BU72" s="65"/>
      <c r="BV72" s="81"/>
      <c r="BW72" s="65"/>
      <c r="BX72" s="66"/>
      <c r="BY72" s="65"/>
      <c r="BZ72" s="64"/>
      <c r="CA72" s="65"/>
      <c r="CB72" s="64"/>
      <c r="CC72" s="65"/>
      <c r="CD72" s="219"/>
      <c r="CE72" s="51">
        <f t="shared" si="17"/>
        <v>0.32</v>
      </c>
      <c r="CF72" s="68">
        <f t="shared" si="10"/>
        <v>0.17777777777777778</v>
      </c>
      <c r="CG72" s="51">
        <f t="shared" si="75"/>
        <v>0</v>
      </c>
      <c r="CH72" s="68">
        <f t="shared" si="76"/>
        <v>0</v>
      </c>
      <c r="CI72" s="68">
        <f t="shared" si="8"/>
        <v>0.17777777777777778</v>
      </c>
      <c r="CJ72" s="148"/>
      <c r="CK72" s="148"/>
      <c r="CL72" s="148"/>
      <c r="CM72" s="48"/>
      <c r="CN72" s="51"/>
      <c r="CO72" s="68"/>
      <c r="CP72" s="51">
        <f>AM72</f>
        <v>1</v>
      </c>
      <c r="CQ72" s="51"/>
      <c r="CR72" s="51">
        <f>AM72</f>
        <v>1</v>
      </c>
      <c r="CS72" s="51"/>
    </row>
    <row r="73" spans="1:98" s="23" customFormat="1" ht="18" customHeight="1" x14ac:dyDescent="0.2">
      <c r="A73" s="48">
        <v>4</v>
      </c>
      <c r="B73" s="143" t="s">
        <v>130</v>
      </c>
      <c r="C73" s="97" t="s">
        <v>71</v>
      </c>
      <c r="D73" s="131"/>
      <c r="E73" s="131"/>
      <c r="F73" s="131"/>
      <c r="G73" s="131"/>
      <c r="H73" s="147"/>
      <c r="I73" s="131"/>
      <c r="J73" s="131"/>
      <c r="K73" s="131"/>
      <c r="L73" s="178"/>
      <c r="M73" s="145"/>
      <c r="N73" s="132">
        <v>8</v>
      </c>
      <c r="O73" s="132"/>
      <c r="P73" s="132"/>
      <c r="Q73" s="132"/>
      <c r="R73" s="145">
        <v>1</v>
      </c>
      <c r="S73" s="132"/>
      <c r="T73" s="132"/>
      <c r="U73" s="132"/>
      <c r="V73" s="179"/>
      <c r="W73" s="145"/>
      <c r="X73" s="133"/>
      <c r="Y73" s="133"/>
      <c r="Z73" s="133"/>
      <c r="AA73" s="133"/>
      <c r="AB73" s="145"/>
      <c r="AC73" s="133"/>
      <c r="AD73" s="133"/>
      <c r="AE73" s="133"/>
      <c r="AF73" s="133"/>
      <c r="AG73" s="145"/>
      <c r="AH73" s="146">
        <f t="shared" si="5"/>
        <v>8</v>
      </c>
      <c r="AI73" s="48">
        <f t="shared" si="73"/>
        <v>8</v>
      </c>
      <c r="AJ73" s="48">
        <f t="shared" si="71"/>
        <v>0</v>
      </c>
      <c r="AK73" s="48">
        <f t="shared" si="71"/>
        <v>0</v>
      </c>
      <c r="AL73" s="48">
        <f t="shared" si="71"/>
        <v>0</v>
      </c>
      <c r="AM73" s="51">
        <f t="shared" si="71"/>
        <v>1</v>
      </c>
      <c r="AN73" s="48"/>
      <c r="AO73" s="49"/>
      <c r="AP73" s="50"/>
      <c r="AQ73" s="51"/>
      <c r="AR73" s="48"/>
      <c r="AS73" s="51"/>
      <c r="AT73" s="48"/>
      <c r="AU73" s="49"/>
      <c r="AV73" s="50"/>
      <c r="AW73" s="52"/>
      <c r="AX73" s="48"/>
      <c r="AY73" s="49"/>
      <c r="AZ73" s="50"/>
      <c r="BA73" s="51"/>
      <c r="BB73" s="48"/>
      <c r="BC73" s="62"/>
      <c r="BD73" s="51">
        <f t="shared" si="74"/>
        <v>1</v>
      </c>
      <c r="BE73" s="67">
        <f>BD73*100/AM76</f>
        <v>0.55555555555555558</v>
      </c>
      <c r="BF73" s="64"/>
      <c r="BG73" s="65"/>
      <c r="BH73" s="84"/>
      <c r="BI73" s="65"/>
      <c r="BJ73" s="64"/>
      <c r="BK73" s="65"/>
      <c r="BL73" s="84"/>
      <c r="BM73" s="85"/>
      <c r="BN73" s="64"/>
      <c r="BO73" s="65"/>
      <c r="BP73" s="64"/>
      <c r="BQ73" s="65"/>
      <c r="BR73" s="64"/>
      <c r="BS73" s="65"/>
      <c r="BT73" s="64"/>
      <c r="BU73" s="65"/>
      <c r="BV73" s="81"/>
      <c r="BW73" s="65"/>
      <c r="BX73" s="66"/>
      <c r="BY73" s="65"/>
      <c r="BZ73" s="64"/>
      <c r="CA73" s="65"/>
      <c r="CB73" s="64"/>
      <c r="CC73" s="65"/>
      <c r="CD73" s="219"/>
      <c r="CE73" s="51">
        <f t="shared" si="17"/>
        <v>0.32</v>
      </c>
      <c r="CF73" s="68">
        <f t="shared" si="10"/>
        <v>0.17777777777777778</v>
      </c>
      <c r="CG73" s="51">
        <f t="shared" si="75"/>
        <v>0</v>
      </c>
      <c r="CH73" s="68">
        <f t="shared" si="76"/>
        <v>0</v>
      </c>
      <c r="CI73" s="68">
        <f t="shared" si="8"/>
        <v>0.17777777777777778</v>
      </c>
      <c r="CJ73" s="148"/>
      <c r="CK73" s="148"/>
      <c r="CL73" s="148"/>
      <c r="CM73" s="48"/>
      <c r="CN73" s="51"/>
      <c r="CO73" s="68"/>
      <c r="CP73" s="51"/>
      <c r="CQ73" s="51"/>
      <c r="CR73" s="51">
        <f>AM73</f>
        <v>1</v>
      </c>
      <c r="CS73" s="51"/>
    </row>
    <row r="74" spans="1:98" s="23" customFormat="1" ht="18" customHeight="1" x14ac:dyDescent="0.2">
      <c r="A74" s="48">
        <v>5</v>
      </c>
      <c r="B74" s="143" t="s">
        <v>131</v>
      </c>
      <c r="C74" s="97" t="s">
        <v>73</v>
      </c>
      <c r="D74" s="131"/>
      <c r="E74" s="131"/>
      <c r="F74" s="131"/>
      <c r="G74" s="131"/>
      <c r="H74" s="147"/>
      <c r="I74" s="131"/>
      <c r="J74" s="131"/>
      <c r="K74" s="131"/>
      <c r="L74" s="178"/>
      <c r="M74" s="145"/>
      <c r="N74" s="132"/>
      <c r="O74" s="132"/>
      <c r="P74" s="132"/>
      <c r="Q74" s="132"/>
      <c r="R74" s="145"/>
      <c r="S74" s="132"/>
      <c r="T74" s="132"/>
      <c r="U74" s="132"/>
      <c r="V74" s="179"/>
      <c r="W74" s="145"/>
      <c r="X74" s="133"/>
      <c r="Y74" s="133"/>
      <c r="Z74" s="133"/>
      <c r="AA74" s="133"/>
      <c r="AB74" s="145"/>
      <c r="AC74" s="133"/>
      <c r="AD74" s="133"/>
      <c r="AE74" s="133"/>
      <c r="AF74" s="133"/>
      <c r="AG74" s="145">
        <v>5</v>
      </c>
      <c r="AH74" s="146">
        <f t="shared" si="5"/>
        <v>0</v>
      </c>
      <c r="AI74" s="48">
        <f t="shared" si="73"/>
        <v>0</v>
      </c>
      <c r="AJ74" s="48">
        <f t="shared" si="71"/>
        <v>0</v>
      </c>
      <c r="AK74" s="48">
        <f t="shared" si="71"/>
        <v>0</v>
      </c>
      <c r="AL74" s="48">
        <f t="shared" si="71"/>
        <v>0</v>
      </c>
      <c r="AM74" s="51">
        <f t="shared" si="71"/>
        <v>5</v>
      </c>
      <c r="AN74" s="48"/>
      <c r="AO74" s="49"/>
      <c r="AP74" s="50"/>
      <c r="AQ74" s="51"/>
      <c r="AR74" s="48"/>
      <c r="AS74" s="51"/>
      <c r="AT74" s="48"/>
      <c r="AU74" s="49"/>
      <c r="AV74" s="50"/>
      <c r="AW74" s="52"/>
      <c r="AX74" s="48"/>
      <c r="AY74" s="49"/>
      <c r="AZ74" s="50"/>
      <c r="BA74" s="51"/>
      <c r="BB74" s="48"/>
      <c r="BC74" s="62"/>
      <c r="BD74" s="51"/>
      <c r="BE74" s="67"/>
      <c r="BF74" s="64"/>
      <c r="BG74" s="65"/>
      <c r="BH74" s="84"/>
      <c r="BI74" s="65"/>
      <c r="BJ74" s="64"/>
      <c r="BK74" s="65"/>
      <c r="BL74" s="84"/>
      <c r="BM74" s="85"/>
      <c r="BN74" s="64"/>
      <c r="BO74" s="65"/>
      <c r="BP74" s="64"/>
      <c r="BQ74" s="65"/>
      <c r="BR74" s="64"/>
      <c r="BS74" s="65"/>
      <c r="BT74" s="64"/>
      <c r="BU74" s="65"/>
      <c r="BV74" s="81"/>
      <c r="BW74" s="65"/>
      <c r="BX74" s="66"/>
      <c r="BY74" s="65"/>
      <c r="BZ74" s="64"/>
      <c r="CA74" s="65"/>
      <c r="CB74" s="64"/>
      <c r="CC74" s="65"/>
      <c r="CD74" s="219"/>
      <c r="CE74" s="51">
        <f t="shared" si="17"/>
        <v>0</v>
      </c>
      <c r="CF74" s="68">
        <f t="shared" si="10"/>
        <v>0</v>
      </c>
      <c r="CG74" s="51">
        <f t="shared" si="75"/>
        <v>0</v>
      </c>
      <c r="CH74" s="68">
        <f t="shared" si="76"/>
        <v>0</v>
      </c>
      <c r="CI74" s="68">
        <f t="shared" si="8"/>
        <v>0</v>
      </c>
      <c r="CJ74" s="148"/>
      <c r="CK74" s="148"/>
      <c r="CL74" s="148"/>
      <c r="CM74" s="48"/>
      <c r="CN74" s="51"/>
      <c r="CO74" s="68"/>
      <c r="CP74" s="51">
        <v>4</v>
      </c>
      <c r="CQ74" s="51"/>
      <c r="CR74" s="51">
        <v>1</v>
      </c>
      <c r="CS74" s="51"/>
    </row>
    <row r="75" spans="1:98" s="23" customFormat="1" ht="18" customHeight="1" x14ac:dyDescent="0.2">
      <c r="A75" s="48">
        <v>6</v>
      </c>
      <c r="B75" s="143" t="s">
        <v>132</v>
      </c>
      <c r="C75" s="97" t="s">
        <v>71</v>
      </c>
      <c r="D75" s="131"/>
      <c r="E75" s="131"/>
      <c r="F75" s="131"/>
      <c r="G75" s="131"/>
      <c r="H75" s="145"/>
      <c r="I75" s="131"/>
      <c r="J75" s="131"/>
      <c r="K75" s="131"/>
      <c r="L75" s="131"/>
      <c r="M75" s="145"/>
      <c r="N75" s="132"/>
      <c r="O75" s="132"/>
      <c r="P75" s="132"/>
      <c r="Q75" s="132"/>
      <c r="R75" s="145"/>
      <c r="S75" s="132"/>
      <c r="T75" s="132"/>
      <c r="U75" s="132"/>
      <c r="V75" s="132"/>
      <c r="W75" s="145"/>
      <c r="X75" s="133"/>
      <c r="Y75" s="133"/>
      <c r="Z75" s="133"/>
      <c r="AA75" s="133"/>
      <c r="AB75" s="145"/>
      <c r="AC75" s="133"/>
      <c r="AD75" s="133"/>
      <c r="AE75" s="133"/>
      <c r="AF75" s="133"/>
      <c r="AG75" s="145">
        <v>5</v>
      </c>
      <c r="AH75" s="146">
        <f t="shared" si="5"/>
        <v>0</v>
      </c>
      <c r="AI75" s="48">
        <f t="shared" si="73"/>
        <v>0</v>
      </c>
      <c r="AJ75" s="48">
        <f t="shared" si="71"/>
        <v>0</v>
      </c>
      <c r="AK75" s="48">
        <f t="shared" si="71"/>
        <v>0</v>
      </c>
      <c r="AL75" s="48">
        <f t="shared" si="71"/>
        <v>0</v>
      </c>
      <c r="AM75" s="51">
        <f t="shared" si="71"/>
        <v>5</v>
      </c>
      <c r="AN75" s="48"/>
      <c r="AO75" s="49"/>
      <c r="AP75" s="191"/>
      <c r="AQ75" s="51"/>
      <c r="AR75" s="48"/>
      <c r="AS75" s="51"/>
      <c r="AT75" s="48"/>
      <c r="AU75" s="49"/>
      <c r="AV75" s="50"/>
      <c r="AW75" s="52"/>
      <c r="AX75" s="48"/>
      <c r="AY75" s="49"/>
      <c r="AZ75" s="50"/>
      <c r="BA75" s="51"/>
      <c r="BB75" s="48"/>
      <c r="BC75" s="62"/>
      <c r="BD75" s="51">
        <f>AM75</f>
        <v>5</v>
      </c>
      <c r="BE75" s="67">
        <f>BD75*100/AM76</f>
        <v>2.7777777777777777</v>
      </c>
      <c r="BF75" s="64"/>
      <c r="BG75" s="65"/>
      <c r="BH75" s="84"/>
      <c r="BI75" s="65"/>
      <c r="BJ75" s="64"/>
      <c r="BK75" s="65"/>
      <c r="BL75" s="84"/>
      <c r="BM75" s="85"/>
      <c r="BN75" s="64"/>
      <c r="BO75" s="65"/>
      <c r="BP75" s="64"/>
      <c r="BQ75" s="65"/>
      <c r="BR75" s="64"/>
      <c r="BS75" s="65"/>
      <c r="BT75" s="64"/>
      <c r="BU75" s="65"/>
      <c r="BV75" s="81"/>
      <c r="BW75" s="65"/>
      <c r="BX75" s="66"/>
      <c r="BY75" s="65"/>
      <c r="BZ75" s="64"/>
      <c r="CA75" s="65"/>
      <c r="CB75" s="64">
        <f>AH75</f>
        <v>0</v>
      </c>
      <c r="CC75" s="65">
        <f>AM75</f>
        <v>5</v>
      </c>
      <c r="CD75" s="219"/>
      <c r="CE75" s="51">
        <f t="shared" si="17"/>
        <v>0</v>
      </c>
      <c r="CF75" s="68">
        <f>CE75*100/180</f>
        <v>0</v>
      </c>
      <c r="CG75" s="51">
        <f t="shared" si="75"/>
        <v>0</v>
      </c>
      <c r="CH75" s="68">
        <f t="shared" si="76"/>
        <v>0</v>
      </c>
      <c r="CI75" s="68">
        <f t="shared" si="8"/>
        <v>0</v>
      </c>
      <c r="CJ75" s="148"/>
      <c r="CK75" s="148"/>
      <c r="CL75" s="148"/>
      <c r="CM75" s="48"/>
      <c r="CN75" s="51"/>
      <c r="CO75" s="68"/>
      <c r="CP75" s="51"/>
      <c r="CQ75" s="51"/>
      <c r="CR75" s="51"/>
      <c r="CS75" s="51"/>
    </row>
    <row r="76" spans="1:98" s="23" customFormat="1" ht="18" customHeight="1" x14ac:dyDescent="0.2">
      <c r="A76" s="341" t="s">
        <v>133</v>
      </c>
      <c r="B76" s="341"/>
      <c r="C76" s="341"/>
      <c r="D76" s="196">
        <f t="shared" ref="D76:AG76" si="77">SUM(D16:D75)</f>
        <v>92</v>
      </c>
      <c r="E76" s="196">
        <f t="shared" si="77"/>
        <v>98</v>
      </c>
      <c r="F76" s="196">
        <f t="shared" si="77"/>
        <v>16</v>
      </c>
      <c r="G76" s="196">
        <f t="shared" si="77"/>
        <v>0</v>
      </c>
      <c r="H76" s="342">
        <f t="shared" si="77"/>
        <v>30</v>
      </c>
      <c r="I76" s="196">
        <f t="shared" si="77"/>
        <v>80</v>
      </c>
      <c r="J76" s="196">
        <f t="shared" si="77"/>
        <v>114</v>
      </c>
      <c r="K76" s="196">
        <f t="shared" si="77"/>
        <v>0</v>
      </c>
      <c r="L76" s="196">
        <f t="shared" si="77"/>
        <v>30</v>
      </c>
      <c r="M76" s="342">
        <f t="shared" si="77"/>
        <v>30</v>
      </c>
      <c r="N76" s="197">
        <f t="shared" si="77"/>
        <v>104</v>
      </c>
      <c r="O76" s="197">
        <f t="shared" si="77"/>
        <v>106</v>
      </c>
      <c r="P76" s="197">
        <f t="shared" si="77"/>
        <v>0</v>
      </c>
      <c r="Q76" s="197">
        <f t="shared" si="77"/>
        <v>0</v>
      </c>
      <c r="R76" s="342">
        <f t="shared" si="77"/>
        <v>30</v>
      </c>
      <c r="S76" s="197">
        <f t="shared" si="77"/>
        <v>72</v>
      </c>
      <c r="T76" s="197">
        <f t="shared" si="77"/>
        <v>104</v>
      </c>
      <c r="U76" s="197">
        <f t="shared" si="77"/>
        <v>0</v>
      </c>
      <c r="V76" s="197">
        <f t="shared" si="77"/>
        <v>0</v>
      </c>
      <c r="W76" s="342">
        <f t="shared" si="77"/>
        <v>30</v>
      </c>
      <c r="X76" s="198">
        <f t="shared" si="77"/>
        <v>48</v>
      </c>
      <c r="Y76" s="198">
        <f t="shared" si="77"/>
        <v>104</v>
      </c>
      <c r="Z76" s="198">
        <f t="shared" si="77"/>
        <v>16</v>
      </c>
      <c r="AA76" s="198">
        <f t="shared" si="77"/>
        <v>0</v>
      </c>
      <c r="AB76" s="342">
        <f t="shared" si="77"/>
        <v>30</v>
      </c>
      <c r="AC76" s="198">
        <f t="shared" si="77"/>
        <v>8</v>
      </c>
      <c r="AD76" s="198">
        <f t="shared" si="77"/>
        <v>40</v>
      </c>
      <c r="AE76" s="198">
        <f t="shared" si="77"/>
        <v>0</v>
      </c>
      <c r="AF76" s="198">
        <f t="shared" si="77"/>
        <v>210</v>
      </c>
      <c r="AG76" s="342">
        <f t="shared" si="77"/>
        <v>30</v>
      </c>
      <c r="AH76" s="146">
        <f t="shared" ref="AH76:AL76" si="78">AH15+AH45+AH58+AH69</f>
        <v>1242</v>
      </c>
      <c r="AI76" s="146">
        <f t="shared" si="78"/>
        <v>404</v>
      </c>
      <c r="AJ76" s="146">
        <f t="shared" si="78"/>
        <v>566</v>
      </c>
      <c r="AK76" s="146">
        <f t="shared" si="78"/>
        <v>32</v>
      </c>
      <c r="AL76" s="146">
        <f t="shared" si="78"/>
        <v>240</v>
      </c>
      <c r="AM76" s="313">
        <v>180</v>
      </c>
      <c r="AN76" s="98">
        <f t="shared" ref="AN76:BC76" si="79">SUM(AN70:AN75,AN59:AN68,AN46:AN57,AN31:AN44,AN23:AN29,AN19:AN21,AN16:AN17)</f>
        <v>40</v>
      </c>
      <c r="AO76" s="99">
        <f t="shared" si="79"/>
        <v>7</v>
      </c>
      <c r="AP76" s="98">
        <f t="shared" si="79"/>
        <v>80</v>
      </c>
      <c r="AQ76" s="99">
        <f t="shared" si="79"/>
        <v>11</v>
      </c>
      <c r="AR76" s="98">
        <f t="shared" si="79"/>
        <v>88</v>
      </c>
      <c r="AS76" s="99">
        <f t="shared" si="79"/>
        <v>13</v>
      </c>
      <c r="AT76" s="98">
        <f t="shared" si="79"/>
        <v>30</v>
      </c>
      <c r="AU76" s="99">
        <f t="shared" si="79"/>
        <v>3</v>
      </c>
      <c r="AV76" s="98">
        <f t="shared" si="79"/>
        <v>48</v>
      </c>
      <c r="AW76" s="100">
        <f t="shared" si="79"/>
        <v>7</v>
      </c>
      <c r="AX76" s="98">
        <f t="shared" si="79"/>
        <v>8</v>
      </c>
      <c r="AY76" s="99">
        <f t="shared" si="79"/>
        <v>1</v>
      </c>
      <c r="AZ76" s="98">
        <f t="shared" si="79"/>
        <v>96</v>
      </c>
      <c r="BA76" s="99">
        <f t="shared" si="79"/>
        <v>18</v>
      </c>
      <c r="BB76" s="98">
        <f t="shared" si="79"/>
        <v>90</v>
      </c>
      <c r="BC76" s="99">
        <f t="shared" si="79"/>
        <v>5</v>
      </c>
      <c r="BD76" s="314">
        <f>BD15+BD45+BD69</f>
        <v>55</v>
      </c>
      <c r="BE76" s="317">
        <f>BD76*100/AM76</f>
        <v>30.555555555555557</v>
      </c>
      <c r="BF76" s="98"/>
      <c r="BG76" s="99"/>
      <c r="BH76" s="192"/>
      <c r="BI76" s="99"/>
      <c r="BJ76" s="98"/>
      <c r="BK76" s="99"/>
      <c r="BL76" s="192"/>
      <c r="BM76" s="193"/>
      <c r="BN76" s="98"/>
      <c r="BO76" s="99"/>
      <c r="BP76" s="98"/>
      <c r="BQ76" s="99"/>
      <c r="BR76" s="98"/>
      <c r="BS76" s="99"/>
      <c r="BT76" s="98"/>
      <c r="BU76" s="99"/>
      <c r="BV76" s="194"/>
      <c r="BW76" s="99"/>
      <c r="BX76" s="195"/>
      <c r="BY76" s="99"/>
      <c r="BZ76" s="98"/>
      <c r="CA76" s="99"/>
      <c r="CB76" s="98"/>
      <c r="CC76" s="99"/>
      <c r="CD76" s="98">
        <f>CD69+CD45+CD15</f>
        <v>158</v>
      </c>
      <c r="CE76" s="99">
        <f>AH76/25</f>
        <v>49.68</v>
      </c>
      <c r="CF76" s="101">
        <f>CE76*100/180</f>
        <v>27.6</v>
      </c>
      <c r="CG76" s="102">
        <f>CD76/25</f>
        <v>6.32</v>
      </c>
      <c r="CH76" s="101">
        <f>CG76*100/180</f>
        <v>3.5111111111111111</v>
      </c>
      <c r="CI76" s="101">
        <f>CF76+CH76</f>
        <v>31.111111111111114</v>
      </c>
      <c r="CJ76" s="148"/>
      <c r="CK76" s="148"/>
      <c r="CL76" s="148"/>
      <c r="CM76" s="98">
        <f>CM69+CM45+CM15</f>
        <v>752</v>
      </c>
      <c r="CN76" s="323">
        <f>CN15+CN45+CN69</f>
        <v>67</v>
      </c>
      <c r="CO76" s="323">
        <f>CO45+CO58+CO15</f>
        <v>53.888888888888886</v>
      </c>
      <c r="CP76" s="306">
        <f>CP69+CP45+CP15</f>
        <v>111</v>
      </c>
      <c r="CQ76" s="303">
        <f>CP76*100/141.5</f>
        <v>78.445229681978802</v>
      </c>
      <c r="CR76" s="306">
        <f>CR69+CR45+CR15</f>
        <v>27.5</v>
      </c>
      <c r="CS76" s="303">
        <f>CR76*100/141.5</f>
        <v>19.434628975265017</v>
      </c>
    </row>
    <row r="77" spans="1:98" s="23" customFormat="1" ht="18" customHeight="1" x14ac:dyDescent="0.2">
      <c r="A77" s="341"/>
      <c r="B77" s="341"/>
      <c r="C77" s="341"/>
      <c r="D77" s="309">
        <f>SUM(D76:G76)</f>
        <v>206</v>
      </c>
      <c r="E77" s="309"/>
      <c r="F77" s="309"/>
      <c r="G77" s="309"/>
      <c r="H77" s="342"/>
      <c r="I77" s="309">
        <f>I76+J76+K76+L76</f>
        <v>224</v>
      </c>
      <c r="J77" s="309"/>
      <c r="K77" s="309"/>
      <c r="L77" s="309"/>
      <c r="M77" s="342"/>
      <c r="N77" s="310">
        <f>SUM(N76:Q76)</f>
        <v>210</v>
      </c>
      <c r="O77" s="310"/>
      <c r="P77" s="310"/>
      <c r="Q77" s="310"/>
      <c r="R77" s="342"/>
      <c r="S77" s="310">
        <f>S76+T76+U76+V76</f>
        <v>176</v>
      </c>
      <c r="T77" s="310"/>
      <c r="U77" s="310"/>
      <c r="V77" s="310"/>
      <c r="W77" s="342"/>
      <c r="X77" s="311">
        <f>X76+Y76+Z76+AA76</f>
        <v>168</v>
      </c>
      <c r="Y77" s="311"/>
      <c r="Z77" s="311"/>
      <c r="AA77" s="311"/>
      <c r="AB77" s="342"/>
      <c r="AC77" s="311">
        <f>AC76+AD76+AE76+AF76</f>
        <v>258</v>
      </c>
      <c r="AD77" s="311"/>
      <c r="AE77" s="311"/>
      <c r="AF77" s="311"/>
      <c r="AG77" s="342"/>
      <c r="AH77" s="312">
        <f>D78+N78+X78</f>
        <v>1242</v>
      </c>
      <c r="AI77" s="312"/>
      <c r="AJ77" s="312"/>
      <c r="AK77" s="312"/>
      <c r="AL77" s="312"/>
      <c r="AM77" s="313" t="e">
        <f>#REF!+AM17+AM37+AM62+AM70</f>
        <v>#REF!</v>
      </c>
      <c r="AN77" s="326">
        <f>AO76</f>
        <v>7</v>
      </c>
      <c r="AO77" s="327"/>
      <c r="AP77" s="328">
        <f>AQ76+AS76+AU76</f>
        <v>27</v>
      </c>
      <c r="AQ77" s="329"/>
      <c r="AR77" s="329"/>
      <c r="AS77" s="329"/>
      <c r="AT77" s="329"/>
      <c r="AU77" s="329"/>
      <c r="AV77" s="330">
        <f>AW76+AY76</f>
        <v>8</v>
      </c>
      <c r="AW77" s="330"/>
      <c r="AX77" s="330"/>
      <c r="AY77" s="330"/>
      <c r="AZ77" s="330">
        <f>BA76+BC76</f>
        <v>23</v>
      </c>
      <c r="BA77" s="330"/>
      <c r="BB77" s="330"/>
      <c r="BC77" s="330"/>
      <c r="BD77" s="315"/>
      <c r="BE77" s="318"/>
      <c r="BF77" s="48"/>
      <c r="BG77" s="51"/>
      <c r="BH77" s="148"/>
      <c r="BI77" s="51"/>
      <c r="BJ77" s="48"/>
      <c r="BK77" s="51"/>
      <c r="BL77" s="148"/>
      <c r="BM77" s="199"/>
      <c r="BN77" s="48"/>
      <c r="BO77" s="51"/>
      <c r="BP77" s="48"/>
      <c r="BQ77" s="51"/>
      <c r="BR77" s="48"/>
      <c r="BS77" s="51"/>
      <c r="BT77" s="48"/>
      <c r="BU77" s="51"/>
      <c r="BV77" s="144"/>
      <c r="BW77" s="51"/>
      <c r="BX77" s="56"/>
      <c r="BY77" s="51"/>
      <c r="BZ77" s="48"/>
      <c r="CA77" s="51"/>
      <c r="CB77" s="48"/>
      <c r="CC77" s="51"/>
      <c r="CD77" s="221" t="s">
        <v>63</v>
      </c>
      <c r="CE77" s="297" t="s">
        <v>134</v>
      </c>
      <c r="CF77" s="331" t="s">
        <v>135</v>
      </c>
      <c r="CG77" s="297" t="s">
        <v>134</v>
      </c>
      <c r="CH77" s="331" t="s">
        <v>135</v>
      </c>
      <c r="CI77" s="331" t="s">
        <v>136</v>
      </c>
      <c r="CJ77" s="148"/>
      <c r="CK77" s="148"/>
      <c r="CL77" s="148"/>
      <c r="CM77" s="48"/>
      <c r="CN77" s="324"/>
      <c r="CO77" s="324"/>
      <c r="CP77" s="307"/>
      <c r="CQ77" s="304"/>
      <c r="CR77" s="307"/>
      <c r="CS77" s="304"/>
    </row>
    <row r="78" spans="1:98" s="23" customFormat="1" ht="18" customHeight="1" x14ac:dyDescent="0.2">
      <c r="A78" s="341"/>
      <c r="B78" s="341"/>
      <c r="C78" s="341"/>
      <c r="D78" s="312">
        <f>D77+I77</f>
        <v>430</v>
      </c>
      <c r="E78" s="312"/>
      <c r="F78" s="312"/>
      <c r="G78" s="312"/>
      <c r="H78" s="312"/>
      <c r="I78" s="312"/>
      <c r="J78" s="312"/>
      <c r="K78" s="312"/>
      <c r="L78" s="312"/>
      <c r="M78" s="200">
        <f>H76+M76</f>
        <v>60</v>
      </c>
      <c r="N78" s="312">
        <f>N77+S77</f>
        <v>386</v>
      </c>
      <c r="O78" s="312"/>
      <c r="P78" s="312"/>
      <c r="Q78" s="312"/>
      <c r="R78" s="312"/>
      <c r="S78" s="312"/>
      <c r="T78" s="312"/>
      <c r="U78" s="312"/>
      <c r="V78" s="312"/>
      <c r="W78" s="200">
        <f>R76+W76</f>
        <v>60</v>
      </c>
      <c r="X78" s="312">
        <f>X77+AC77</f>
        <v>426</v>
      </c>
      <c r="Y78" s="312"/>
      <c r="Z78" s="312"/>
      <c r="AA78" s="312"/>
      <c r="AB78" s="312"/>
      <c r="AC78" s="312"/>
      <c r="AD78" s="312"/>
      <c r="AE78" s="312"/>
      <c r="AF78" s="312"/>
      <c r="AG78" s="200">
        <f>AB76+AG76</f>
        <v>60</v>
      </c>
      <c r="AH78" s="312"/>
      <c r="AI78" s="312"/>
      <c r="AJ78" s="312"/>
      <c r="AK78" s="312"/>
      <c r="AL78" s="312"/>
      <c r="AM78" s="313" t="e">
        <f>#REF!+#REF!+AM23+AM69+AM73</f>
        <v>#REF!</v>
      </c>
      <c r="AN78" s="343">
        <f>AN76</f>
        <v>40</v>
      </c>
      <c r="AO78" s="344"/>
      <c r="AP78" s="341">
        <f>AP76+AR76+AT76</f>
        <v>198</v>
      </c>
      <c r="AQ78" s="341"/>
      <c r="AR78" s="341"/>
      <c r="AS78" s="341"/>
      <c r="AT78" s="341"/>
      <c r="AU78" s="343"/>
      <c r="AV78" s="341">
        <f>AV76+AX76</f>
        <v>56</v>
      </c>
      <c r="AW78" s="341"/>
      <c r="AX78" s="341"/>
      <c r="AY78" s="341"/>
      <c r="AZ78" s="341">
        <f>AZ76+BB76</f>
        <v>186</v>
      </c>
      <c r="BA78" s="341"/>
      <c r="BB78" s="341"/>
      <c r="BC78" s="341"/>
      <c r="BD78" s="316"/>
      <c r="BE78" s="319"/>
      <c r="BF78" s="48"/>
      <c r="BG78" s="51"/>
      <c r="BH78" s="148"/>
      <c r="BI78" s="51"/>
      <c r="BJ78" s="48"/>
      <c r="BK78" s="51"/>
      <c r="BL78" s="148"/>
      <c r="BM78" s="199"/>
      <c r="BN78" s="48"/>
      <c r="BO78" s="51"/>
      <c r="BP78" s="48"/>
      <c r="BQ78" s="51"/>
      <c r="BR78" s="48"/>
      <c r="BS78" s="51"/>
      <c r="BT78" s="48"/>
      <c r="BU78" s="51"/>
      <c r="BV78" s="144"/>
      <c r="BW78" s="51"/>
      <c r="BX78" s="56"/>
      <c r="BY78" s="51"/>
      <c r="BZ78" s="48"/>
      <c r="CA78" s="51"/>
      <c r="CB78" s="48"/>
      <c r="CC78" s="51"/>
      <c r="CD78" s="222"/>
      <c r="CE78" s="298"/>
      <c r="CF78" s="332"/>
      <c r="CG78" s="298"/>
      <c r="CH78" s="332"/>
      <c r="CI78" s="332"/>
      <c r="CJ78" s="148"/>
      <c r="CK78" s="148"/>
      <c r="CL78" s="148"/>
      <c r="CM78" s="48"/>
      <c r="CN78" s="325"/>
      <c r="CO78" s="325"/>
      <c r="CP78" s="307"/>
      <c r="CQ78" s="304"/>
      <c r="CR78" s="307"/>
      <c r="CS78" s="304"/>
    </row>
    <row r="79" spans="1:98" s="23" customFormat="1" ht="15.95" customHeight="1" x14ac:dyDescent="0.2">
      <c r="A79" s="34"/>
      <c r="B79" s="23" t="s">
        <v>137</v>
      </c>
      <c r="C79" s="34"/>
      <c r="D79" s="242"/>
      <c r="E79" s="242"/>
      <c r="F79" s="242"/>
      <c r="G79" s="242"/>
      <c r="H79" s="242"/>
      <c r="I79" s="242"/>
      <c r="J79" s="242"/>
      <c r="K79" s="242"/>
      <c r="L79" s="242"/>
      <c r="M79" s="243"/>
      <c r="N79" s="242"/>
      <c r="O79" s="242"/>
      <c r="P79" s="242"/>
      <c r="Q79" s="242"/>
      <c r="R79" s="242"/>
      <c r="S79" s="242"/>
      <c r="T79" s="242"/>
      <c r="U79" s="242"/>
      <c r="V79" s="242"/>
      <c r="W79" s="243"/>
      <c r="X79" s="242"/>
      <c r="Y79" s="242"/>
      <c r="Z79" s="242"/>
      <c r="AA79" s="242"/>
      <c r="AB79" s="242"/>
      <c r="AC79" s="242"/>
      <c r="AD79" s="242"/>
      <c r="AE79" s="242"/>
      <c r="AF79" s="242"/>
      <c r="AG79" s="243"/>
      <c r="AH79" s="242"/>
      <c r="AI79" s="242"/>
      <c r="AJ79" s="242"/>
      <c r="AK79" s="242"/>
      <c r="AL79" s="242"/>
      <c r="AM79" s="255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5"/>
      <c r="BE79" s="37"/>
      <c r="BF79" s="34"/>
      <c r="BG79" s="35"/>
      <c r="BI79" s="35"/>
      <c r="BJ79" s="34"/>
      <c r="BK79" s="35"/>
      <c r="BM79" s="42"/>
      <c r="BN79" s="34"/>
      <c r="BO79" s="35"/>
      <c r="BP79" s="34"/>
      <c r="BQ79" s="35"/>
      <c r="BS79" s="42"/>
      <c r="BT79" s="34"/>
      <c r="BU79" s="35"/>
      <c r="BV79" s="227"/>
      <c r="BW79" s="35"/>
      <c r="BX79" s="34"/>
      <c r="BY79" s="35"/>
      <c r="BZ79" s="34"/>
      <c r="CA79" s="35"/>
      <c r="CB79" s="34"/>
      <c r="CC79" s="35"/>
      <c r="CD79" s="244"/>
      <c r="CE79" s="245"/>
      <c r="CF79" s="246"/>
      <c r="CG79" s="245"/>
      <c r="CH79" s="246"/>
      <c r="CI79" s="246"/>
      <c r="CM79" s="34"/>
      <c r="CN79" s="248"/>
      <c r="CO79" s="248"/>
      <c r="CP79" s="249"/>
      <c r="CQ79" s="250"/>
      <c r="CR79" s="249"/>
      <c r="CS79" s="250"/>
      <c r="CT79" s="254"/>
    </row>
    <row r="80" spans="1:98" s="23" customFormat="1" ht="15.95" customHeight="1" x14ac:dyDescent="0.2">
      <c r="A80" s="34"/>
      <c r="B80" s="23" t="s">
        <v>138</v>
      </c>
      <c r="C80" s="34"/>
      <c r="D80" s="242"/>
      <c r="E80" s="242"/>
      <c r="F80" s="242"/>
      <c r="G80" s="242"/>
      <c r="H80" s="242"/>
      <c r="I80" s="242"/>
      <c r="J80" s="242"/>
      <c r="K80" s="242"/>
      <c r="L80" s="242"/>
      <c r="M80" s="243"/>
      <c r="N80" s="242"/>
      <c r="O80" s="242"/>
      <c r="P80" s="242"/>
      <c r="Q80" s="242"/>
      <c r="R80" s="242"/>
      <c r="S80" s="242"/>
      <c r="T80" s="242"/>
      <c r="U80" s="242"/>
      <c r="V80" s="242"/>
      <c r="W80" s="243"/>
      <c r="X80" s="242"/>
      <c r="Y80" s="242"/>
      <c r="Z80" s="242"/>
      <c r="AA80" s="242"/>
      <c r="AB80" s="242"/>
      <c r="AC80" s="242"/>
      <c r="AD80" s="242"/>
      <c r="AE80" s="242"/>
      <c r="AF80" s="242"/>
      <c r="AG80" s="243"/>
      <c r="AH80" s="242"/>
      <c r="AI80" s="242"/>
      <c r="AJ80" s="242"/>
      <c r="AK80" s="242"/>
      <c r="AL80" s="242"/>
      <c r="AM80" s="255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5"/>
      <c r="BE80" s="37"/>
      <c r="BF80" s="34"/>
      <c r="BG80" s="35"/>
      <c r="BI80" s="35"/>
      <c r="BJ80" s="34"/>
      <c r="BK80" s="35"/>
      <c r="BM80" s="42"/>
      <c r="BN80" s="34"/>
      <c r="BO80" s="35"/>
      <c r="BP80" s="34"/>
      <c r="BQ80" s="35"/>
      <c r="BS80" s="42"/>
      <c r="BT80" s="34"/>
      <c r="BU80" s="35"/>
      <c r="BV80" s="227"/>
      <c r="BW80" s="35"/>
      <c r="BX80" s="34"/>
      <c r="BY80" s="35"/>
      <c r="BZ80" s="34"/>
      <c r="CA80" s="35"/>
      <c r="CB80" s="34"/>
      <c r="CC80" s="35"/>
      <c r="CD80" s="244"/>
      <c r="CE80" s="245"/>
      <c r="CF80" s="246"/>
      <c r="CG80" s="245"/>
      <c r="CH80" s="246"/>
      <c r="CI80" s="246"/>
      <c r="CM80" s="34"/>
      <c r="CN80" s="248"/>
      <c r="CO80" s="248"/>
      <c r="CP80" s="249"/>
      <c r="CQ80" s="250"/>
      <c r="CR80" s="249"/>
      <c r="CS80" s="250"/>
      <c r="CT80" s="254"/>
    </row>
    <row r="81" spans="1:193" s="23" customFormat="1" ht="15.95" customHeight="1" x14ac:dyDescent="0.2">
      <c r="A81" s="34"/>
      <c r="B81" s="23" t="s">
        <v>139</v>
      </c>
      <c r="C81" s="34"/>
      <c r="D81" s="242"/>
      <c r="E81" s="242"/>
      <c r="F81" s="242"/>
      <c r="G81" s="242"/>
      <c r="H81" s="242"/>
      <c r="I81" s="242"/>
      <c r="J81" s="242"/>
      <c r="K81" s="242"/>
      <c r="L81" s="242"/>
      <c r="M81" s="243"/>
      <c r="N81" s="242"/>
      <c r="O81" s="242"/>
      <c r="P81" s="242"/>
      <c r="Q81" s="242"/>
      <c r="R81" s="242"/>
      <c r="S81" s="242"/>
      <c r="T81" s="242"/>
      <c r="U81" s="242"/>
      <c r="V81" s="242"/>
      <c r="W81" s="243"/>
      <c r="X81" s="242"/>
      <c r="Y81" s="242"/>
      <c r="Z81" s="242"/>
      <c r="AA81" s="242"/>
      <c r="AB81" s="242"/>
      <c r="AC81" s="242"/>
      <c r="AD81" s="242"/>
      <c r="AE81" s="242"/>
      <c r="AF81" s="242"/>
      <c r="AG81" s="243"/>
      <c r="AH81" s="242"/>
      <c r="AI81" s="242"/>
      <c r="AJ81" s="242"/>
      <c r="AK81" s="242"/>
      <c r="AL81" s="242"/>
      <c r="AM81" s="255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5"/>
      <c r="BE81" s="37"/>
      <c r="BF81" s="34"/>
      <c r="BG81" s="35"/>
      <c r="BI81" s="35"/>
      <c r="BJ81" s="34"/>
      <c r="BK81" s="35"/>
      <c r="BM81" s="42"/>
      <c r="BN81" s="34"/>
      <c r="BO81" s="35"/>
      <c r="BP81" s="34"/>
      <c r="BQ81" s="35"/>
      <c r="BS81" s="42"/>
      <c r="BT81" s="34"/>
      <c r="BU81" s="35"/>
      <c r="BV81" s="227"/>
      <c r="BW81" s="35"/>
      <c r="BX81" s="34"/>
      <c r="BY81" s="35"/>
      <c r="BZ81" s="34"/>
      <c r="CA81" s="35"/>
      <c r="CB81" s="34"/>
      <c r="CC81" s="35"/>
      <c r="CD81" s="244"/>
      <c r="CE81" s="245"/>
      <c r="CF81" s="246"/>
      <c r="CG81" s="245"/>
      <c r="CH81" s="246"/>
      <c r="CI81" s="246"/>
      <c r="CM81" s="34"/>
      <c r="CN81" s="248"/>
      <c r="CO81" s="248"/>
      <c r="CP81" s="249"/>
      <c r="CQ81" s="250"/>
      <c r="CR81" s="249"/>
      <c r="CS81" s="250"/>
      <c r="CT81" s="254"/>
    </row>
    <row r="82" spans="1:193" s="23" customFormat="1" ht="18.75" customHeight="1" thickBot="1" x14ac:dyDescent="0.25">
      <c r="B82" s="435" t="s">
        <v>140</v>
      </c>
      <c r="D82" s="23" t="s">
        <v>141</v>
      </c>
      <c r="H82" s="23">
        <v>4</v>
      </c>
      <c r="M82" s="23">
        <v>4</v>
      </c>
      <c r="R82" s="23">
        <v>3</v>
      </c>
      <c r="W82" s="23">
        <v>4</v>
      </c>
      <c r="AB82" s="23">
        <v>2</v>
      </c>
      <c r="AG82" s="23">
        <v>2</v>
      </c>
      <c r="AO82" s="42"/>
      <c r="AP82" s="437"/>
      <c r="AQ82" s="437"/>
      <c r="AR82" s="437"/>
      <c r="AS82" s="437"/>
      <c r="AT82" s="437"/>
      <c r="AU82" s="437"/>
      <c r="AV82" s="437"/>
      <c r="AW82" s="437"/>
      <c r="AX82" s="437"/>
      <c r="AY82" s="437"/>
      <c r="AZ82" s="437"/>
      <c r="BA82" s="437"/>
      <c r="BB82" s="437"/>
      <c r="BC82" s="437"/>
      <c r="BD82" s="42"/>
      <c r="BE82" s="226"/>
      <c r="BG82" s="42"/>
      <c r="BI82" s="42"/>
      <c r="BJ82" s="34"/>
      <c r="BK82" s="35"/>
      <c r="BM82" s="42"/>
      <c r="BN82" s="34"/>
      <c r="BO82" s="35"/>
      <c r="BP82" s="34"/>
      <c r="BQ82" s="35"/>
      <c r="BR82" s="34"/>
      <c r="BS82" s="35"/>
      <c r="BT82" s="34"/>
      <c r="BU82" s="35"/>
      <c r="BV82" s="227"/>
      <c r="BW82" s="35"/>
      <c r="BX82" s="34"/>
      <c r="BY82" s="35"/>
      <c r="BZ82" s="34"/>
      <c r="CA82" s="35"/>
      <c r="CB82" s="34"/>
      <c r="CC82" s="35"/>
      <c r="CD82" s="34"/>
      <c r="CE82" s="35"/>
      <c r="CF82" s="37"/>
      <c r="CG82" s="35"/>
      <c r="CH82" s="37"/>
      <c r="CI82" s="29"/>
      <c r="CM82" s="34"/>
      <c r="CN82" s="35"/>
      <c r="CO82" s="37"/>
      <c r="CP82" s="35"/>
      <c r="CQ82" s="35"/>
      <c r="CR82" s="35"/>
      <c r="CS82" s="35"/>
    </row>
    <row r="83" spans="1:193" s="23" customFormat="1" ht="20.25" customHeight="1" x14ac:dyDescent="0.2">
      <c r="B83" s="436"/>
      <c r="AO83" s="42"/>
      <c r="AP83" s="28"/>
      <c r="AQ83" s="24"/>
      <c r="AR83" s="228" t="s">
        <v>142</v>
      </c>
      <c r="AS83" s="229"/>
      <c r="AT83" s="230"/>
      <c r="AU83" s="229"/>
      <c r="AV83" s="231"/>
      <c r="AW83" s="27"/>
      <c r="AX83" s="28"/>
      <c r="AY83" s="24"/>
      <c r="AZ83" s="438"/>
      <c r="BA83" s="438"/>
      <c r="BB83" s="438"/>
      <c r="BC83" s="438"/>
      <c r="BD83" s="42"/>
      <c r="BE83" s="226"/>
      <c r="BG83" s="42"/>
      <c r="BI83" s="42"/>
      <c r="BJ83" s="34"/>
      <c r="BK83" s="35"/>
      <c r="BM83" s="42"/>
      <c r="BN83" s="34"/>
      <c r="BO83" s="35"/>
      <c r="BP83" s="34"/>
      <c r="BQ83" s="35"/>
      <c r="BR83" s="34"/>
      <c r="BS83" s="35"/>
      <c r="BT83" s="34"/>
      <c r="BU83" s="35"/>
      <c r="BV83" s="227"/>
      <c r="BW83" s="35"/>
      <c r="BX83" s="34"/>
      <c r="BY83" s="35"/>
      <c r="BZ83" s="34"/>
      <c r="CA83" s="35"/>
      <c r="CB83" s="34"/>
      <c r="CC83" s="35"/>
      <c r="CD83" s="232" t="s">
        <v>143</v>
      </c>
      <c r="CE83" s="29">
        <f>CE76+CG76</f>
        <v>56</v>
      </c>
      <c r="CF83" s="37"/>
      <c r="CG83" s="35"/>
      <c r="CH83" s="37"/>
      <c r="CI83" s="29"/>
      <c r="CM83" s="34"/>
      <c r="CN83" s="35">
        <f>CN76*100/180</f>
        <v>37.222222222222221</v>
      </c>
      <c r="CO83" s="37"/>
      <c r="CP83" s="35"/>
      <c r="CQ83" s="233"/>
      <c r="CR83" s="35"/>
      <c r="CS83" s="233"/>
    </row>
    <row r="84" spans="1:193" s="23" customFormat="1" ht="15" customHeight="1" x14ac:dyDescent="0.2">
      <c r="B84" s="436"/>
      <c r="AO84" s="42"/>
      <c r="AQ84" s="113"/>
      <c r="AR84" s="234" t="s">
        <v>227</v>
      </c>
      <c r="AS84" s="113"/>
      <c r="AT84" s="118"/>
      <c r="AU84" s="113"/>
      <c r="AV84" s="235"/>
      <c r="AW84" s="117"/>
      <c r="AX84" s="118"/>
      <c r="AY84" s="113"/>
      <c r="AZ84" s="118"/>
      <c r="BA84" s="113"/>
      <c r="BB84" s="118"/>
      <c r="BC84" s="113"/>
      <c r="BD84" s="42"/>
      <c r="BE84" s="226"/>
      <c r="BG84" s="42"/>
      <c r="BI84" s="42"/>
      <c r="BJ84" s="34"/>
      <c r="BK84" s="35"/>
      <c r="BM84" s="42"/>
      <c r="BN84" s="34"/>
      <c r="BO84" s="35"/>
      <c r="BP84" s="34"/>
      <c r="BQ84" s="35"/>
      <c r="BR84" s="34"/>
      <c r="BS84" s="35"/>
      <c r="BT84" s="34"/>
      <c r="BU84" s="35"/>
      <c r="BV84" s="227"/>
      <c r="BW84" s="35"/>
      <c r="BX84" s="34"/>
      <c r="BY84" s="35"/>
      <c r="BZ84" s="34"/>
      <c r="CA84" s="35"/>
      <c r="CB84" s="34"/>
      <c r="CC84" s="35"/>
      <c r="CD84" s="34"/>
      <c r="CE84" s="35"/>
      <c r="CF84" s="37"/>
      <c r="CG84" s="35"/>
      <c r="CH84" s="37"/>
      <c r="CI84" s="29"/>
      <c r="CM84" s="34"/>
      <c r="CN84" s="35"/>
      <c r="CO84" s="37"/>
      <c r="CP84" s="35"/>
      <c r="CQ84" s="35">
        <f>CP76</f>
        <v>111</v>
      </c>
      <c r="CR84" s="35"/>
      <c r="CS84" s="35"/>
      <c r="CT84" s="23">
        <f>CQ76+CS76</f>
        <v>97.879858657243815</v>
      </c>
    </row>
    <row r="85" spans="1:193" s="23" customFormat="1" ht="15" customHeight="1" x14ac:dyDescent="0.2">
      <c r="B85" s="436"/>
      <c r="AO85" s="42"/>
      <c r="AQ85" s="42"/>
      <c r="AR85" s="234" t="s">
        <v>228</v>
      </c>
      <c r="AS85" s="42"/>
      <c r="AU85" s="42"/>
      <c r="AV85" s="236"/>
      <c r="AW85" s="41"/>
      <c r="AY85" s="42"/>
      <c r="BA85" s="42"/>
      <c r="BC85" s="42"/>
      <c r="BD85" s="42"/>
      <c r="BE85" s="29"/>
      <c r="BG85" s="42"/>
      <c r="BI85" s="42"/>
      <c r="BJ85" s="34"/>
      <c r="BK85" s="35"/>
      <c r="BM85" s="42"/>
      <c r="BN85" s="34"/>
      <c r="BO85" s="35"/>
      <c r="BP85" s="34"/>
      <c r="BQ85" s="35"/>
      <c r="BR85" s="34"/>
      <c r="BS85" s="35"/>
      <c r="BT85" s="34"/>
      <c r="BU85" s="35"/>
      <c r="BV85" s="227"/>
      <c r="BW85" s="35"/>
      <c r="BX85" s="34"/>
      <c r="BY85" s="35"/>
      <c r="BZ85" s="34"/>
      <c r="CA85" s="35"/>
      <c r="CB85" s="34"/>
      <c r="CC85" s="35"/>
      <c r="CD85" s="34"/>
      <c r="CE85" s="35"/>
      <c r="CF85" s="37"/>
      <c r="CG85" s="35"/>
      <c r="CH85" s="37"/>
      <c r="CI85" s="29"/>
      <c r="CM85" s="34"/>
      <c r="CN85" s="35"/>
      <c r="CO85" s="37"/>
      <c r="CP85" s="35"/>
      <c r="CQ85" s="35">
        <f>CR76</f>
        <v>27.5</v>
      </c>
      <c r="CR85" s="35"/>
      <c r="CS85" s="35"/>
    </row>
    <row r="86" spans="1:193" s="23" customFormat="1" ht="15" customHeight="1" x14ac:dyDescent="0.2">
      <c r="B86" s="23" t="s">
        <v>146</v>
      </c>
      <c r="AO86" s="42"/>
      <c r="AQ86" s="42"/>
      <c r="AR86" s="234" t="s">
        <v>229</v>
      </c>
      <c r="AS86" s="42"/>
      <c r="AU86" s="42"/>
      <c r="AV86" s="236"/>
      <c r="AW86" s="41"/>
      <c r="AY86" s="42"/>
      <c r="BA86" s="42"/>
      <c r="BC86" s="42"/>
      <c r="BD86" s="42"/>
      <c r="BE86" s="29"/>
      <c r="BG86" s="42"/>
      <c r="BI86" s="42"/>
      <c r="BJ86" s="34"/>
      <c r="BK86" s="35"/>
      <c r="BM86" s="42"/>
      <c r="BN86" s="34"/>
      <c r="BO86" s="35"/>
      <c r="BP86" s="34"/>
      <c r="BQ86" s="35"/>
      <c r="BR86" s="34"/>
      <c r="BS86" s="35"/>
      <c r="BT86" s="34"/>
      <c r="BU86" s="35"/>
      <c r="BV86" s="227"/>
      <c r="BW86" s="35"/>
      <c r="BX86" s="34"/>
      <c r="BY86" s="35"/>
      <c r="BZ86" s="34"/>
      <c r="CA86" s="35"/>
      <c r="CB86" s="34"/>
      <c r="CC86" s="35"/>
      <c r="CD86" s="34"/>
      <c r="CE86" s="35"/>
      <c r="CF86" s="37"/>
      <c r="CG86" s="35"/>
      <c r="CH86" s="37"/>
      <c r="CI86" s="29"/>
      <c r="CM86" s="34"/>
      <c r="CN86" s="35"/>
      <c r="CO86" s="37"/>
      <c r="CQ86" s="34">
        <f>CQ84+CQ85</f>
        <v>138.5</v>
      </c>
      <c r="CR86" s="35"/>
      <c r="CS86" s="35"/>
    </row>
    <row r="87" spans="1:193" s="41" customFormat="1" ht="16.149999999999999" customHeight="1" thickBo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42"/>
      <c r="AP87" s="23"/>
      <c r="AQ87" s="42"/>
      <c r="AR87" s="237" t="s">
        <v>230</v>
      </c>
      <c r="AS87" s="238"/>
      <c r="AT87" s="239"/>
      <c r="AU87" s="238"/>
      <c r="AV87" s="240"/>
      <c r="AX87" s="23"/>
      <c r="AY87" s="42"/>
      <c r="AZ87" s="23"/>
      <c r="BA87" s="42"/>
      <c r="BB87" s="23"/>
      <c r="BC87" s="42"/>
      <c r="BD87" s="42"/>
      <c r="BE87" s="29"/>
      <c r="BF87" s="23"/>
      <c r="BG87" s="42"/>
      <c r="BH87" s="23"/>
      <c r="BI87" s="42"/>
      <c r="BJ87" s="34"/>
      <c r="BK87" s="35"/>
      <c r="BL87" s="23"/>
      <c r="BM87" s="42"/>
      <c r="BN87" s="34"/>
      <c r="BO87" s="35"/>
      <c r="BP87" s="34"/>
      <c r="BQ87" s="35"/>
      <c r="BR87" s="34"/>
      <c r="BS87" s="35"/>
      <c r="BT87" s="34"/>
      <c r="BU87" s="35"/>
      <c r="BV87" s="227"/>
      <c r="BW87" s="35"/>
      <c r="BX87" s="34"/>
      <c r="BY87" s="35"/>
      <c r="BZ87" s="34"/>
      <c r="CA87" s="35"/>
      <c r="CB87" s="34"/>
      <c r="CC87" s="35"/>
      <c r="CD87" s="34"/>
      <c r="CE87" s="35"/>
      <c r="CF87" s="37"/>
      <c r="CG87" s="35"/>
      <c r="CH87" s="37"/>
      <c r="CI87" s="29"/>
      <c r="CJ87" s="23"/>
      <c r="CK87" s="23"/>
      <c r="CL87" s="23"/>
      <c r="CM87" s="34"/>
      <c r="CN87" s="35"/>
      <c r="CO87" s="37"/>
      <c r="CP87" s="23"/>
      <c r="CQ87" s="23"/>
      <c r="CR87" s="35"/>
      <c r="CS87" s="35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</row>
    <row r="88" spans="1:193" s="41" customFormat="1" ht="16.149999999999999" customHeight="1" x14ac:dyDescent="0.2">
      <c r="A88" s="23"/>
      <c r="B88" s="41">
        <f>+AH77-AF68-AF57-L44</f>
        <v>1002</v>
      </c>
      <c r="C88" s="23" t="s">
        <v>149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42"/>
      <c r="AP88" s="23"/>
      <c r="AQ88" s="42"/>
      <c r="AR88" s="23"/>
      <c r="AS88" s="42"/>
      <c r="AT88" s="23"/>
      <c r="AU88" s="42"/>
      <c r="AV88" s="23"/>
      <c r="AX88" s="23"/>
      <c r="AY88" s="42"/>
      <c r="AZ88" s="23"/>
      <c r="BA88" s="42"/>
      <c r="BB88" s="23"/>
      <c r="BC88" s="42"/>
      <c r="BD88" s="42"/>
      <c r="BE88" s="29"/>
      <c r="BF88" s="23"/>
      <c r="BG88" s="42"/>
      <c r="BH88" s="23"/>
      <c r="BI88" s="42"/>
      <c r="BJ88" s="34"/>
      <c r="BK88" s="35"/>
      <c r="BL88" s="23"/>
      <c r="BM88" s="42"/>
      <c r="BN88" s="34"/>
      <c r="BO88" s="35"/>
      <c r="BP88" s="34"/>
      <c r="BQ88" s="35"/>
      <c r="BR88" s="34"/>
      <c r="BS88" s="35"/>
      <c r="BT88" s="34"/>
      <c r="BU88" s="35"/>
      <c r="BV88" s="227"/>
      <c r="BW88" s="35"/>
      <c r="BX88" s="34"/>
      <c r="BY88" s="35"/>
      <c r="BZ88" s="34"/>
      <c r="CA88" s="35"/>
      <c r="CB88" s="34"/>
      <c r="CC88" s="35"/>
      <c r="CD88" s="34"/>
      <c r="CE88" s="35"/>
      <c r="CF88" s="37"/>
      <c r="CG88" s="35"/>
      <c r="CH88" s="37"/>
      <c r="CI88" s="29"/>
      <c r="CJ88" s="23"/>
      <c r="CK88" s="23"/>
      <c r="CL88" s="23"/>
      <c r="CM88" s="34"/>
      <c r="CN88" s="35"/>
      <c r="CO88" s="37"/>
      <c r="CP88" s="23"/>
      <c r="CQ88" s="23"/>
      <c r="CR88" s="35"/>
      <c r="CS88" s="35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</row>
    <row r="89" spans="1:193" s="41" customFormat="1" ht="11.25" x14ac:dyDescent="0.2">
      <c r="A89" s="23"/>
      <c r="B89" s="41">
        <f>AF68+AF57+L44</f>
        <v>240</v>
      </c>
      <c r="C89" s="23" t="s">
        <v>150</v>
      </c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48" t="s">
        <v>34</v>
      </c>
      <c r="AO89" s="51" t="s">
        <v>64</v>
      </c>
      <c r="AP89" s="23"/>
      <c r="AQ89" s="42"/>
      <c r="AR89" s="23"/>
      <c r="AS89" s="42"/>
      <c r="AT89" s="23"/>
      <c r="AU89" s="42"/>
      <c r="AV89" s="23"/>
      <c r="AX89" s="23"/>
      <c r="AY89" s="42"/>
      <c r="AZ89" s="23"/>
      <c r="BA89" s="42"/>
      <c r="BB89" s="23"/>
      <c r="BC89" s="42"/>
      <c r="BD89" s="42"/>
      <c r="BE89" s="29"/>
      <c r="BF89" s="23"/>
      <c r="BG89" s="42"/>
      <c r="BH89" s="23"/>
      <c r="BI89" s="42"/>
      <c r="BJ89" s="34"/>
      <c r="BK89" s="35"/>
      <c r="BL89" s="23"/>
      <c r="BM89" s="42"/>
      <c r="BN89" s="34"/>
      <c r="BO89" s="35"/>
      <c r="BP89" s="34"/>
      <c r="BQ89" s="35"/>
      <c r="BR89" s="34"/>
      <c r="BS89" s="35"/>
      <c r="BT89" s="34"/>
      <c r="BU89" s="35"/>
      <c r="BV89" s="227"/>
      <c r="BW89" s="35"/>
      <c r="BX89" s="34"/>
      <c r="BY89" s="35"/>
      <c r="BZ89" s="34"/>
      <c r="CA89" s="35"/>
      <c r="CB89" s="34"/>
      <c r="CC89" s="35"/>
      <c r="CD89" s="34"/>
      <c r="CE89" s="35"/>
      <c r="CF89" s="37"/>
      <c r="CG89" s="35"/>
      <c r="CH89" s="37"/>
      <c r="CI89" s="29"/>
      <c r="CJ89" s="23"/>
      <c r="CK89" s="23"/>
      <c r="CL89" s="23"/>
      <c r="CM89" s="34"/>
      <c r="CN89" s="35"/>
      <c r="CO89" s="37"/>
      <c r="CP89" s="23"/>
      <c r="CQ89" s="23"/>
      <c r="CR89" s="35"/>
      <c r="CS89" s="35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</row>
    <row r="90" spans="1:193" s="18" customFormat="1" x14ac:dyDescent="0.2">
      <c r="A90" s="5"/>
      <c r="B90" s="1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9"/>
      <c r="AI90" s="1"/>
      <c r="AJ90" s="1"/>
      <c r="AK90" s="1"/>
      <c r="AL90" s="1"/>
      <c r="AM90" s="1"/>
      <c r="AN90" s="6"/>
      <c r="AO90" s="8"/>
      <c r="AP90" s="1"/>
      <c r="AQ90" s="12"/>
      <c r="AR90" s="1"/>
      <c r="AS90" s="2"/>
      <c r="AT90" s="1"/>
      <c r="AU90" s="2"/>
      <c r="AV90" s="1"/>
      <c r="AX90" s="1"/>
      <c r="AY90" s="12"/>
      <c r="AZ90" s="9"/>
      <c r="BA90" s="12"/>
      <c r="BB90" s="1"/>
      <c r="BC90" s="12"/>
      <c r="BD90" s="2"/>
      <c r="BE90" s="16"/>
      <c r="BF90" s="1"/>
      <c r="BG90" s="2"/>
      <c r="BH90" s="1"/>
      <c r="BI90" s="2"/>
      <c r="BJ90" s="3"/>
      <c r="BK90" s="4"/>
      <c r="BL90" s="1"/>
      <c r="BM90" s="2"/>
      <c r="BN90" s="10"/>
      <c r="BO90" s="11"/>
      <c r="BP90" s="10"/>
      <c r="BQ90" s="11"/>
      <c r="BR90" s="20"/>
      <c r="BS90" s="21"/>
      <c r="BT90" s="10"/>
      <c r="BU90" s="11"/>
      <c r="BV90" s="19"/>
      <c r="BW90" s="4"/>
      <c r="BX90" s="3"/>
      <c r="BY90" s="4"/>
      <c r="BZ90" s="3"/>
      <c r="CA90" s="4"/>
      <c r="CB90" s="10"/>
      <c r="CC90" s="4"/>
      <c r="CD90" s="10"/>
      <c r="CE90" s="11"/>
      <c r="CF90" s="17"/>
      <c r="CG90" s="11"/>
      <c r="CH90" s="17"/>
      <c r="CI90" s="16"/>
      <c r="CJ90" s="1"/>
      <c r="CK90" s="1"/>
      <c r="CL90" s="1"/>
      <c r="CM90" s="20"/>
      <c r="CN90" s="4"/>
      <c r="CO90" s="22"/>
      <c r="CP90" s="1"/>
      <c r="CQ90" s="1"/>
      <c r="CR90" s="4"/>
      <c r="CS90" s="4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</row>
    <row r="91" spans="1:193" s="18" customFormat="1" x14ac:dyDescent="0.2">
      <c r="A91" s="5"/>
      <c r="B91" s="1"/>
      <c r="C91" s="429" t="s">
        <v>151</v>
      </c>
      <c r="D91" s="429"/>
      <c r="E91" s="429"/>
      <c r="F91" s="429"/>
      <c r="G91" s="429"/>
      <c r="H91" s="429"/>
      <c r="I91" s="429"/>
      <c r="J91" s="429"/>
      <c r="K91" s="429"/>
      <c r="L91" s="429"/>
      <c r="M91" s="429"/>
      <c r="N91" s="429"/>
      <c r="O91" s="429"/>
      <c r="P91" s="429"/>
      <c r="Q91" s="429"/>
      <c r="R91" s="429"/>
      <c r="S91" s="429"/>
      <c r="T91" s="429"/>
      <c r="U91" s="429"/>
      <c r="V91" s="429"/>
      <c r="W91" s="429"/>
      <c r="X91" s="429"/>
      <c r="Y91" s="429"/>
      <c r="Z91" s="429"/>
      <c r="AA91" s="429"/>
      <c r="AB91" s="429"/>
      <c r="AC91" s="429"/>
      <c r="AD91" s="429"/>
      <c r="AE91" s="429"/>
      <c r="AF91" s="429"/>
      <c r="AG91" s="429"/>
      <c r="AH91" s="429"/>
      <c r="AI91" s="429"/>
      <c r="AJ91" s="439" t="s">
        <v>152</v>
      </c>
      <c r="AK91" s="440"/>
      <c r="AL91" s="440"/>
      <c r="AM91" s="441"/>
      <c r="AN91" s="7">
        <v>38</v>
      </c>
      <c r="AO91" s="14">
        <f>38*100/180</f>
        <v>21.111111111111111</v>
      </c>
      <c r="AP91" s="1"/>
      <c r="AQ91" s="12"/>
      <c r="AR91" s="1"/>
      <c r="AS91" s="2"/>
      <c r="AT91" s="1"/>
      <c r="AU91" s="2"/>
      <c r="AV91" s="1"/>
      <c r="AX91" s="1"/>
      <c r="AY91" s="12"/>
      <c r="AZ91" s="9"/>
      <c r="BA91" s="12"/>
      <c r="BB91" s="1"/>
      <c r="BC91" s="12"/>
      <c r="BD91" s="2"/>
      <c r="BE91" s="16"/>
      <c r="BF91" s="1"/>
      <c r="BG91" s="2"/>
      <c r="BH91" s="1"/>
      <c r="BI91" s="2"/>
      <c r="BJ91" s="3"/>
      <c r="BK91" s="4"/>
      <c r="BL91" s="1"/>
      <c r="BM91" s="2"/>
      <c r="BN91" s="10"/>
      <c r="BO91" s="11"/>
      <c r="BP91" s="10"/>
      <c r="BQ91" s="11"/>
      <c r="BR91" s="20"/>
      <c r="BS91" s="21"/>
      <c r="BT91" s="10"/>
      <c r="BU91" s="11"/>
      <c r="BV91" s="19"/>
      <c r="BW91" s="4"/>
      <c r="BX91" s="3"/>
      <c r="BY91" s="4"/>
      <c r="BZ91" s="3"/>
      <c r="CA91" s="4"/>
      <c r="CB91" s="10"/>
      <c r="CC91" s="4"/>
      <c r="CD91" s="10"/>
      <c r="CE91" s="11"/>
      <c r="CF91" s="17"/>
      <c r="CG91" s="11"/>
      <c r="CH91" s="17"/>
      <c r="CI91" s="16"/>
      <c r="CJ91" s="1"/>
      <c r="CK91" s="1"/>
      <c r="CL91" s="1"/>
      <c r="CM91" s="20"/>
      <c r="CN91" s="4"/>
      <c r="CO91" s="22"/>
      <c r="CP91" s="1"/>
      <c r="CQ91" s="1"/>
      <c r="CR91" s="4"/>
      <c r="CS91" s="4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</row>
    <row r="92" spans="1:193" s="18" customFormat="1" x14ac:dyDescent="0.2">
      <c r="A92" s="5"/>
      <c r="B92" s="1"/>
      <c r="C92" s="429"/>
      <c r="D92" s="429"/>
      <c r="E92" s="429"/>
      <c r="F92" s="429"/>
      <c r="G92" s="429"/>
      <c r="H92" s="429"/>
      <c r="I92" s="429"/>
      <c r="J92" s="429"/>
      <c r="K92" s="429"/>
      <c r="L92" s="429"/>
      <c r="M92" s="429"/>
      <c r="N92" s="429"/>
      <c r="O92" s="429"/>
      <c r="P92" s="429"/>
      <c r="Q92" s="429"/>
      <c r="R92" s="429"/>
      <c r="S92" s="429"/>
      <c r="T92" s="429"/>
      <c r="U92" s="429"/>
      <c r="V92" s="429"/>
      <c r="W92" s="429"/>
      <c r="X92" s="429"/>
      <c r="Y92" s="429"/>
      <c r="Z92" s="429"/>
      <c r="AA92" s="429"/>
      <c r="AB92" s="429"/>
      <c r="AC92" s="429"/>
      <c r="AD92" s="429"/>
      <c r="AE92" s="429"/>
      <c r="AF92" s="429"/>
      <c r="AG92" s="429"/>
      <c r="AH92" s="429"/>
      <c r="AI92" s="429"/>
      <c r="AJ92" s="442" t="s">
        <v>153</v>
      </c>
      <c r="AK92" s="442"/>
      <c r="AL92" s="442"/>
      <c r="AM92" s="442"/>
      <c r="AN92" s="7">
        <v>24</v>
      </c>
      <c r="AO92" s="14">
        <f>24*100/180</f>
        <v>13.333333333333334</v>
      </c>
      <c r="AP92" s="1"/>
      <c r="AQ92" s="12"/>
      <c r="AR92" s="1"/>
      <c r="AS92" s="2"/>
      <c r="AT92" s="1"/>
      <c r="AU92" s="2"/>
      <c r="AV92" s="1"/>
      <c r="AX92" s="1"/>
      <c r="AY92" s="12"/>
      <c r="AZ92" s="9"/>
      <c r="BA92" s="12"/>
      <c r="BB92" s="1"/>
      <c r="BC92" s="12"/>
      <c r="BD92" s="2"/>
      <c r="BE92" s="16"/>
      <c r="BF92" s="1"/>
      <c r="BG92" s="2"/>
      <c r="BH92" s="1"/>
      <c r="BI92" s="2"/>
      <c r="BJ92" s="3"/>
      <c r="BK92" s="4"/>
      <c r="BL92" s="1"/>
      <c r="BM92" s="2"/>
      <c r="BN92" s="10"/>
      <c r="BO92" s="11"/>
      <c r="BP92" s="10"/>
      <c r="BQ92" s="11"/>
      <c r="BR92" s="20"/>
      <c r="BS92" s="21"/>
      <c r="BT92" s="10"/>
      <c r="BU92" s="11"/>
      <c r="BV92" s="19"/>
      <c r="BW92" s="4"/>
      <c r="BX92" s="3"/>
      <c r="BY92" s="4"/>
      <c r="BZ92" s="3"/>
      <c r="CA92" s="4"/>
      <c r="CB92" s="10"/>
      <c r="CC92" s="4"/>
      <c r="CD92" s="10"/>
      <c r="CE92" s="11"/>
      <c r="CF92" s="17"/>
      <c r="CG92" s="11"/>
      <c r="CH92" s="17"/>
      <c r="CI92" s="16"/>
      <c r="CJ92" s="1"/>
      <c r="CK92" s="1"/>
      <c r="CL92" s="1"/>
      <c r="CM92" s="20"/>
      <c r="CN92" s="4"/>
      <c r="CO92" s="22"/>
      <c r="CP92" s="1"/>
      <c r="CQ92" s="1"/>
      <c r="CR92" s="4"/>
      <c r="CS92" s="4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</row>
    <row r="93" spans="1:193" s="18" customFormat="1" x14ac:dyDescent="0.2">
      <c r="A93" s="5"/>
      <c r="B93" s="1"/>
      <c r="C93" s="429"/>
      <c r="D93" s="429"/>
      <c r="E93" s="429"/>
      <c r="F93" s="429"/>
      <c r="G93" s="429"/>
      <c r="H93" s="429"/>
      <c r="I93" s="429"/>
      <c r="J93" s="429"/>
      <c r="K93" s="429"/>
      <c r="L93" s="429"/>
      <c r="M93" s="429"/>
      <c r="N93" s="429"/>
      <c r="O93" s="429"/>
      <c r="P93" s="429"/>
      <c r="Q93" s="429"/>
      <c r="R93" s="429"/>
      <c r="S93" s="429"/>
      <c r="T93" s="429"/>
      <c r="U93" s="429"/>
      <c r="V93" s="429"/>
      <c r="W93" s="429"/>
      <c r="X93" s="429"/>
      <c r="Y93" s="429"/>
      <c r="Z93" s="429"/>
      <c r="AA93" s="429"/>
      <c r="AB93" s="429"/>
      <c r="AC93" s="429"/>
      <c r="AD93" s="429"/>
      <c r="AE93" s="429"/>
      <c r="AF93" s="429"/>
      <c r="AG93" s="429"/>
      <c r="AH93" s="429"/>
      <c r="AI93" s="429"/>
      <c r="AJ93" s="432" t="s">
        <v>154</v>
      </c>
      <c r="AK93" s="433"/>
      <c r="AL93" s="433"/>
      <c r="AM93" s="434"/>
      <c r="AN93" s="13">
        <f>AN91+AN92</f>
        <v>62</v>
      </c>
      <c r="AO93" s="15">
        <f>AO91+AO92</f>
        <v>34.444444444444443</v>
      </c>
      <c r="AP93" s="1"/>
      <c r="AQ93" s="12"/>
      <c r="AR93" s="1"/>
      <c r="AS93" s="2"/>
      <c r="AT93" s="1"/>
      <c r="AU93" s="2"/>
      <c r="AV93" s="1"/>
      <c r="AX93" s="1"/>
      <c r="AY93" s="12"/>
      <c r="AZ93" s="9"/>
      <c r="BA93" s="12"/>
      <c r="BB93" s="1"/>
      <c r="BC93" s="12"/>
      <c r="BD93" s="2"/>
      <c r="BE93" s="16"/>
      <c r="BF93" s="1"/>
      <c r="BG93" s="2"/>
      <c r="BH93" s="1"/>
      <c r="BI93" s="2"/>
      <c r="BJ93" s="3"/>
      <c r="BK93" s="4"/>
      <c r="BL93" s="1"/>
      <c r="BM93" s="2"/>
      <c r="BN93" s="10"/>
      <c r="BO93" s="11"/>
      <c r="BP93" s="10"/>
      <c r="BQ93" s="11"/>
      <c r="BR93" s="20"/>
      <c r="BS93" s="21"/>
      <c r="BT93" s="10"/>
      <c r="BU93" s="11"/>
      <c r="BV93" s="19"/>
      <c r="BW93" s="4"/>
      <c r="BX93" s="3"/>
      <c r="BY93" s="4"/>
      <c r="BZ93" s="3"/>
      <c r="CA93" s="4"/>
      <c r="CB93" s="10"/>
      <c r="CC93" s="4"/>
      <c r="CD93" s="10"/>
      <c r="CE93" s="11"/>
      <c r="CF93" s="17"/>
      <c r="CG93" s="11"/>
      <c r="CH93" s="17"/>
      <c r="CI93" s="16"/>
      <c r="CJ93" s="1"/>
      <c r="CK93" s="1"/>
      <c r="CL93" s="1"/>
      <c r="CM93" s="20"/>
      <c r="CN93" s="4"/>
      <c r="CO93" s="22"/>
      <c r="CP93" s="1"/>
      <c r="CQ93" s="1"/>
      <c r="CR93" s="4"/>
      <c r="CS93" s="4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</row>
    <row r="94" spans="1:193" s="18" customFormat="1" ht="33.6" customHeight="1" x14ac:dyDescent="0.2">
      <c r="A94" s="5"/>
      <c r="B94" s="1"/>
      <c r="C94" s="429" t="s">
        <v>155</v>
      </c>
      <c r="D94" s="429"/>
      <c r="E94" s="429"/>
      <c r="F94" s="429"/>
      <c r="G94" s="429"/>
      <c r="H94" s="429"/>
      <c r="I94" s="429"/>
      <c r="J94" s="429"/>
      <c r="K94" s="429"/>
      <c r="L94" s="429"/>
      <c r="M94" s="429"/>
      <c r="N94" s="429"/>
      <c r="O94" s="429"/>
      <c r="P94" s="429"/>
      <c r="Q94" s="429"/>
      <c r="R94" s="429"/>
      <c r="S94" s="429"/>
      <c r="T94" s="429"/>
      <c r="U94" s="429"/>
      <c r="V94" s="429"/>
      <c r="W94" s="429"/>
      <c r="X94" s="429"/>
      <c r="Y94" s="429"/>
      <c r="Z94" s="429"/>
      <c r="AA94" s="429"/>
      <c r="AB94" s="429"/>
      <c r="AC94" s="429"/>
      <c r="AD94" s="429"/>
      <c r="AE94" s="429"/>
      <c r="AF94" s="429"/>
      <c r="AG94" s="429"/>
      <c r="AH94" s="429"/>
      <c r="AI94" s="429"/>
      <c r="AJ94" s="430" t="s">
        <v>156</v>
      </c>
      <c r="AK94" s="430"/>
      <c r="AL94" s="430"/>
      <c r="AM94" s="430"/>
      <c r="AN94" s="7">
        <v>4</v>
      </c>
      <c r="AO94" s="14">
        <f>AN94*100/180</f>
        <v>2.2222222222222223</v>
      </c>
      <c r="AP94" s="1"/>
      <c r="AQ94" s="12"/>
      <c r="AR94" s="1"/>
      <c r="AS94" s="2"/>
      <c r="AT94" s="1"/>
      <c r="AU94" s="2"/>
      <c r="AV94" s="1"/>
      <c r="AX94" s="1"/>
      <c r="AY94" s="12"/>
      <c r="AZ94" s="9"/>
      <c r="BA94" s="12"/>
      <c r="BB94" s="1"/>
      <c r="BC94" s="12"/>
      <c r="BD94" s="2"/>
      <c r="BE94" s="16"/>
      <c r="BF94" s="1"/>
      <c r="BG94" s="2"/>
      <c r="BH94" s="1"/>
      <c r="BI94" s="2"/>
      <c r="BJ94" s="3"/>
      <c r="BK94" s="4"/>
      <c r="BL94" s="1"/>
      <c r="BM94" s="2"/>
      <c r="BN94" s="10"/>
      <c r="BO94" s="11"/>
      <c r="BP94" s="10"/>
      <c r="BQ94" s="11"/>
      <c r="BR94" s="20"/>
      <c r="BS94" s="21"/>
      <c r="BT94" s="10"/>
      <c r="BU94" s="11"/>
      <c r="BV94" s="19"/>
      <c r="BW94" s="4"/>
      <c r="BX94" s="3"/>
      <c r="BY94" s="4"/>
      <c r="BZ94" s="3"/>
      <c r="CA94" s="4"/>
      <c r="CB94" s="10"/>
      <c r="CC94" s="4"/>
      <c r="CD94" s="10"/>
      <c r="CE94" s="11"/>
      <c r="CF94" s="17"/>
      <c r="CG94" s="11"/>
      <c r="CH94" s="17"/>
      <c r="CI94" s="16"/>
      <c r="CJ94" s="1"/>
      <c r="CK94" s="1"/>
      <c r="CL94" s="1"/>
      <c r="CM94" s="20"/>
      <c r="CN94" s="4"/>
      <c r="CO94" s="22"/>
      <c r="CP94" s="1"/>
      <c r="CQ94" s="1"/>
      <c r="CR94" s="4"/>
      <c r="CS94" s="4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</row>
    <row r="95" spans="1:193" s="18" customFormat="1" ht="31.9" customHeight="1" x14ac:dyDescent="0.2">
      <c r="A95" s="5"/>
      <c r="B95" s="1"/>
      <c r="C95" s="429"/>
      <c r="D95" s="429"/>
      <c r="E95" s="429"/>
      <c r="F95" s="429"/>
      <c r="G95" s="429"/>
      <c r="H95" s="429"/>
      <c r="I95" s="429"/>
      <c r="J95" s="429"/>
      <c r="K95" s="429"/>
      <c r="L95" s="429"/>
      <c r="M95" s="429"/>
      <c r="N95" s="429"/>
      <c r="O95" s="429"/>
      <c r="P95" s="429"/>
      <c r="Q95" s="429"/>
      <c r="R95" s="429"/>
      <c r="S95" s="429"/>
      <c r="T95" s="429"/>
      <c r="U95" s="429"/>
      <c r="V95" s="429"/>
      <c r="W95" s="429"/>
      <c r="X95" s="429"/>
      <c r="Y95" s="429"/>
      <c r="Z95" s="429"/>
      <c r="AA95" s="429"/>
      <c r="AB95" s="429"/>
      <c r="AC95" s="429"/>
      <c r="AD95" s="429"/>
      <c r="AE95" s="429"/>
      <c r="AF95" s="429"/>
      <c r="AG95" s="429"/>
      <c r="AH95" s="429"/>
      <c r="AI95" s="429"/>
      <c r="AJ95" s="431" t="s">
        <v>157</v>
      </c>
      <c r="AK95" s="431"/>
      <c r="AL95" s="431"/>
      <c r="AM95" s="431"/>
      <c r="AN95" s="7">
        <v>1</v>
      </c>
      <c r="AO95" s="14">
        <f t="shared" ref="AO95:AO97" si="80">AN95*100/180</f>
        <v>0.55555555555555558</v>
      </c>
      <c r="AP95" s="1"/>
      <c r="AQ95" s="12"/>
      <c r="AR95" s="1"/>
      <c r="AS95" s="2"/>
      <c r="AT95" s="1"/>
      <c r="AU95" s="2"/>
      <c r="AV95" s="1"/>
      <c r="AX95" s="1"/>
      <c r="AY95" s="12"/>
      <c r="AZ95" s="9"/>
      <c r="BA95" s="12"/>
      <c r="BB95" s="1"/>
      <c r="BC95" s="12"/>
      <c r="BD95" s="2"/>
      <c r="BE95" s="16"/>
      <c r="BF95" s="1"/>
      <c r="BG95" s="2"/>
      <c r="BH95" s="1"/>
      <c r="BI95" s="2"/>
      <c r="BJ95" s="3"/>
      <c r="BK95" s="4"/>
      <c r="BL95" s="1"/>
      <c r="BM95" s="2"/>
      <c r="BN95" s="10"/>
      <c r="BO95" s="11"/>
      <c r="BP95" s="10"/>
      <c r="BQ95" s="11"/>
      <c r="BR95" s="20"/>
      <c r="BS95" s="21"/>
      <c r="BT95" s="10"/>
      <c r="BU95" s="11"/>
      <c r="BV95" s="19"/>
      <c r="BW95" s="4"/>
      <c r="BX95" s="3"/>
      <c r="BY95" s="4"/>
      <c r="BZ95" s="3"/>
      <c r="CA95" s="4"/>
      <c r="CB95" s="10"/>
      <c r="CC95" s="4"/>
      <c r="CD95" s="10"/>
      <c r="CE95" s="11"/>
      <c r="CF95" s="17"/>
      <c r="CG95" s="11"/>
      <c r="CH95" s="17"/>
      <c r="CI95" s="16"/>
      <c r="CJ95" s="1"/>
      <c r="CK95" s="1"/>
      <c r="CL95" s="1"/>
      <c r="CM95" s="20"/>
      <c r="CN95" s="4"/>
      <c r="CO95" s="22"/>
      <c r="CP95" s="1"/>
      <c r="CQ95" s="1"/>
      <c r="CR95" s="4"/>
      <c r="CS95" s="4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</row>
    <row r="96" spans="1:193" s="18" customFormat="1" ht="27.6" customHeight="1" x14ac:dyDescent="0.2">
      <c r="A96" s="5"/>
      <c r="B96" s="1"/>
      <c r="C96" s="429"/>
      <c r="D96" s="429"/>
      <c r="E96" s="429"/>
      <c r="F96" s="429"/>
      <c r="G96" s="429"/>
      <c r="H96" s="429"/>
      <c r="I96" s="429"/>
      <c r="J96" s="429"/>
      <c r="K96" s="429"/>
      <c r="L96" s="429"/>
      <c r="M96" s="429"/>
      <c r="N96" s="429"/>
      <c r="O96" s="429"/>
      <c r="P96" s="429"/>
      <c r="Q96" s="429"/>
      <c r="R96" s="429"/>
      <c r="S96" s="429"/>
      <c r="T96" s="429"/>
      <c r="U96" s="429"/>
      <c r="V96" s="429"/>
      <c r="W96" s="429"/>
      <c r="X96" s="429"/>
      <c r="Y96" s="429"/>
      <c r="Z96" s="429"/>
      <c r="AA96" s="429"/>
      <c r="AB96" s="429"/>
      <c r="AC96" s="429"/>
      <c r="AD96" s="429"/>
      <c r="AE96" s="429"/>
      <c r="AF96" s="429"/>
      <c r="AG96" s="429"/>
      <c r="AH96" s="429"/>
      <c r="AI96" s="429"/>
      <c r="AJ96" s="431" t="s">
        <v>122</v>
      </c>
      <c r="AK96" s="431"/>
      <c r="AL96" s="431"/>
      <c r="AM96" s="431"/>
      <c r="AN96" s="7">
        <v>3</v>
      </c>
      <c r="AO96" s="14">
        <f t="shared" si="80"/>
        <v>1.6666666666666667</v>
      </c>
      <c r="AP96" s="1"/>
      <c r="AQ96" s="12"/>
      <c r="AR96" s="1"/>
      <c r="AS96" s="2"/>
      <c r="AT96" s="1"/>
      <c r="AU96" s="2"/>
      <c r="AV96" s="1"/>
      <c r="AX96" s="1"/>
      <c r="AY96" s="12"/>
      <c r="AZ96" s="9"/>
      <c r="BA96" s="12"/>
      <c r="BB96" s="1"/>
      <c r="BC96" s="12"/>
      <c r="BD96" s="2"/>
      <c r="BE96" s="16"/>
      <c r="BF96" s="1"/>
      <c r="BG96" s="2"/>
      <c r="BH96" s="1"/>
      <c r="BI96" s="2"/>
      <c r="BJ96" s="3"/>
      <c r="BK96" s="4"/>
      <c r="BL96" s="1"/>
      <c r="BM96" s="2"/>
      <c r="BN96" s="10"/>
      <c r="BO96" s="11"/>
      <c r="BP96" s="10"/>
      <c r="BQ96" s="11"/>
      <c r="BR96" s="20"/>
      <c r="BS96" s="21"/>
      <c r="BT96" s="10"/>
      <c r="BU96" s="11"/>
      <c r="BV96" s="19"/>
      <c r="BW96" s="4"/>
      <c r="BX96" s="3"/>
      <c r="BY96" s="4"/>
      <c r="BZ96" s="3"/>
      <c r="CA96" s="4"/>
      <c r="CB96" s="10"/>
      <c r="CC96" s="4"/>
      <c r="CD96" s="10"/>
      <c r="CE96" s="11"/>
      <c r="CF96" s="17"/>
      <c r="CG96" s="11"/>
      <c r="CH96" s="17"/>
      <c r="CI96" s="16"/>
      <c r="CJ96" s="1"/>
      <c r="CK96" s="1"/>
      <c r="CL96" s="1"/>
      <c r="CM96" s="20"/>
      <c r="CN96" s="4"/>
      <c r="CO96" s="22"/>
      <c r="CP96" s="1"/>
      <c r="CQ96" s="1"/>
      <c r="CR96" s="4"/>
      <c r="CS96" s="4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</row>
    <row r="97" spans="1:193" s="18" customFormat="1" ht="34.15" customHeight="1" x14ac:dyDescent="0.2">
      <c r="A97" s="5"/>
      <c r="B97" s="1"/>
      <c r="C97" s="429"/>
      <c r="D97" s="429"/>
      <c r="E97" s="429"/>
      <c r="F97" s="429"/>
      <c r="G97" s="429"/>
      <c r="H97" s="429"/>
      <c r="I97" s="429"/>
      <c r="J97" s="429"/>
      <c r="K97" s="429"/>
      <c r="L97" s="429"/>
      <c r="M97" s="429"/>
      <c r="N97" s="429"/>
      <c r="O97" s="429"/>
      <c r="P97" s="429"/>
      <c r="Q97" s="429"/>
      <c r="R97" s="429"/>
      <c r="S97" s="429"/>
      <c r="T97" s="429"/>
      <c r="U97" s="429"/>
      <c r="V97" s="429"/>
      <c r="W97" s="429"/>
      <c r="X97" s="429"/>
      <c r="Y97" s="429"/>
      <c r="Z97" s="429"/>
      <c r="AA97" s="429"/>
      <c r="AB97" s="429"/>
      <c r="AC97" s="429"/>
      <c r="AD97" s="429"/>
      <c r="AE97" s="429"/>
      <c r="AF97" s="429"/>
      <c r="AG97" s="429"/>
      <c r="AH97" s="429"/>
      <c r="AI97" s="429"/>
      <c r="AJ97" s="431" t="s">
        <v>158</v>
      </c>
      <c r="AK97" s="431"/>
      <c r="AL97" s="431"/>
      <c r="AM97" s="431"/>
      <c r="AN97" s="7">
        <v>3</v>
      </c>
      <c r="AO97" s="14">
        <f t="shared" si="80"/>
        <v>1.6666666666666667</v>
      </c>
      <c r="AP97" s="1"/>
      <c r="AQ97" s="12"/>
      <c r="AR97" s="1"/>
      <c r="AS97" s="2"/>
      <c r="AT97" s="1"/>
      <c r="AU97" s="2"/>
      <c r="AV97" s="1"/>
      <c r="AX97" s="1"/>
      <c r="AY97" s="12"/>
      <c r="AZ97" s="9"/>
      <c r="BA97" s="12"/>
      <c r="BB97" s="1"/>
      <c r="BC97" s="12"/>
      <c r="BD97" s="2"/>
      <c r="BE97" s="16"/>
      <c r="BF97" s="1"/>
      <c r="BG97" s="2"/>
      <c r="BH97" s="1"/>
      <c r="BI97" s="2"/>
      <c r="BJ97" s="3"/>
      <c r="BK97" s="4"/>
      <c r="BL97" s="1"/>
      <c r="BM97" s="2"/>
      <c r="BN97" s="10"/>
      <c r="BO97" s="11"/>
      <c r="BP97" s="10"/>
      <c r="BQ97" s="11"/>
      <c r="BR97" s="20"/>
      <c r="BS97" s="21"/>
      <c r="BT97" s="10"/>
      <c r="BU97" s="11"/>
      <c r="BV97" s="19"/>
      <c r="BW97" s="4"/>
      <c r="BX97" s="3"/>
      <c r="BY97" s="4"/>
      <c r="BZ97" s="3"/>
      <c r="CA97" s="4"/>
      <c r="CB97" s="10"/>
      <c r="CC97" s="4"/>
      <c r="CD97" s="10"/>
      <c r="CE97" s="11"/>
      <c r="CF97" s="17"/>
      <c r="CG97" s="11"/>
      <c r="CH97" s="17"/>
      <c r="CI97" s="16"/>
      <c r="CJ97" s="1"/>
      <c r="CK97" s="1"/>
      <c r="CL97" s="1"/>
      <c r="CM97" s="20"/>
      <c r="CN97" s="4"/>
      <c r="CO97" s="22"/>
      <c r="CP97" s="1"/>
      <c r="CQ97" s="1"/>
      <c r="CR97" s="4"/>
      <c r="CS97" s="4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</row>
    <row r="98" spans="1:193" s="18" customFormat="1" x14ac:dyDescent="0.2">
      <c r="A98" s="5"/>
      <c r="B98" s="1"/>
      <c r="C98" s="429"/>
      <c r="D98" s="429"/>
      <c r="E98" s="429"/>
      <c r="F98" s="429"/>
      <c r="G98" s="429"/>
      <c r="H98" s="429"/>
      <c r="I98" s="429"/>
      <c r="J98" s="429"/>
      <c r="K98" s="429"/>
      <c r="L98" s="429"/>
      <c r="M98" s="429"/>
      <c r="N98" s="429"/>
      <c r="O98" s="429"/>
      <c r="P98" s="429"/>
      <c r="Q98" s="429"/>
      <c r="R98" s="429"/>
      <c r="S98" s="429"/>
      <c r="T98" s="429"/>
      <c r="U98" s="429"/>
      <c r="V98" s="429"/>
      <c r="W98" s="429"/>
      <c r="X98" s="429"/>
      <c r="Y98" s="429"/>
      <c r="Z98" s="429"/>
      <c r="AA98" s="429"/>
      <c r="AB98" s="429"/>
      <c r="AC98" s="429"/>
      <c r="AD98" s="429"/>
      <c r="AE98" s="429"/>
      <c r="AF98" s="429"/>
      <c r="AG98" s="429"/>
      <c r="AH98" s="429"/>
      <c r="AI98" s="429"/>
      <c r="AJ98" s="432" t="s">
        <v>154</v>
      </c>
      <c r="AK98" s="433"/>
      <c r="AL98" s="433"/>
      <c r="AM98" s="434"/>
      <c r="AN98" s="7">
        <f>SUM(AN94:AN97)</f>
        <v>11</v>
      </c>
      <c r="AO98" s="15">
        <f>AN98*100/180</f>
        <v>6.1111111111111107</v>
      </c>
      <c r="AP98" s="1"/>
      <c r="AQ98" s="12"/>
      <c r="AR98" s="1"/>
      <c r="AS98" s="2"/>
      <c r="AT98" s="1"/>
      <c r="AU98" s="2"/>
      <c r="AV98" s="1"/>
      <c r="AX98" s="1"/>
      <c r="AY98" s="12"/>
      <c r="AZ98" s="9"/>
      <c r="BA98" s="12"/>
      <c r="BB98" s="1"/>
      <c r="BC98" s="12"/>
      <c r="BD98" s="2"/>
      <c r="BE98" s="16"/>
      <c r="BF98" s="1"/>
      <c r="BG98" s="2"/>
      <c r="BH98" s="1"/>
      <c r="BI98" s="2"/>
      <c r="BJ98" s="3"/>
      <c r="BK98" s="4"/>
      <c r="BL98" s="1"/>
      <c r="BM98" s="2"/>
      <c r="BN98" s="10"/>
      <c r="BO98" s="11"/>
      <c r="BP98" s="10"/>
      <c r="BQ98" s="11"/>
      <c r="BR98" s="20"/>
      <c r="BS98" s="21"/>
      <c r="BT98" s="10"/>
      <c r="BU98" s="11"/>
      <c r="BV98" s="19"/>
      <c r="BW98" s="4"/>
      <c r="BX98" s="3"/>
      <c r="BY98" s="4"/>
      <c r="BZ98" s="3"/>
      <c r="CA98" s="4"/>
      <c r="CB98" s="10"/>
      <c r="CC98" s="4"/>
      <c r="CD98" s="10"/>
      <c r="CE98" s="11"/>
      <c r="CF98" s="17"/>
      <c r="CG98" s="11"/>
      <c r="CH98" s="17"/>
      <c r="CI98" s="16"/>
      <c r="CJ98" s="1"/>
      <c r="CK98" s="1"/>
      <c r="CL98" s="1"/>
      <c r="CM98" s="20"/>
      <c r="CN98" s="4"/>
      <c r="CO98" s="22"/>
      <c r="CP98" s="1"/>
      <c r="CQ98" s="1"/>
      <c r="CR98" s="4"/>
      <c r="CS98" s="4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</row>
    <row r="100" spans="1:193" s="18" customFormat="1" ht="13.15" customHeight="1" x14ac:dyDescent="0.2">
      <c r="A100" s="5"/>
      <c r="B100" s="1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9"/>
      <c r="AI100" s="1"/>
      <c r="AJ100" s="1"/>
      <c r="AK100" s="1"/>
      <c r="AL100" s="1"/>
      <c r="AM100" s="1"/>
      <c r="AN100" s="9"/>
      <c r="AO100" s="12"/>
      <c r="AP100" s="1"/>
      <c r="AQ100" s="12"/>
      <c r="AR100" s="1"/>
      <c r="AS100" s="2"/>
      <c r="AT100" s="1"/>
      <c r="AU100" s="2"/>
      <c r="AV100" s="1"/>
      <c r="AX100" s="1"/>
      <c r="AY100" s="12"/>
      <c r="AZ100" s="9"/>
      <c r="BA100" s="12"/>
      <c r="BB100" s="1"/>
      <c r="BC100" s="12"/>
      <c r="BD100" s="2"/>
      <c r="BE100" s="16"/>
      <c r="BF100" s="1"/>
      <c r="BG100" s="2"/>
      <c r="BH100" s="1"/>
      <c r="BI100" s="2"/>
      <c r="BJ100" s="3"/>
      <c r="BK100" s="4"/>
      <c r="BL100" s="1"/>
      <c r="BM100" s="2"/>
      <c r="BN100" s="10"/>
      <c r="BO100" s="11"/>
      <c r="BP100" s="10"/>
      <c r="BQ100" s="11"/>
      <c r="BR100" s="20"/>
      <c r="BS100" s="21"/>
      <c r="BT100" s="10"/>
      <c r="BU100" s="11"/>
      <c r="BV100" s="19"/>
      <c r="BW100" s="4"/>
      <c r="BX100" s="3"/>
      <c r="BY100" s="4"/>
      <c r="BZ100" s="3"/>
      <c r="CA100" s="4"/>
      <c r="CB100" s="10"/>
      <c r="CC100" s="4"/>
      <c r="CD100" s="10"/>
      <c r="CE100" s="11"/>
      <c r="CF100" s="17"/>
      <c r="CG100" s="11"/>
      <c r="CH100" s="17"/>
      <c r="CI100" s="16"/>
      <c r="CJ100" s="1"/>
      <c r="CK100" s="1"/>
      <c r="CL100" s="1"/>
      <c r="CM100" s="20"/>
      <c r="CN100" s="4"/>
      <c r="CO100" s="22"/>
      <c r="CP100" s="1"/>
      <c r="CQ100" s="1"/>
      <c r="CR100" s="4"/>
      <c r="CS100" s="4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</row>
    <row r="101" spans="1:193" s="18" customFormat="1" ht="13.15" customHeight="1" x14ac:dyDescent="0.2">
      <c r="A101" s="5"/>
      <c r="B101" s="1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9"/>
      <c r="AI101" s="1"/>
      <c r="AJ101" s="1"/>
      <c r="AK101" s="1"/>
      <c r="AL101" s="1"/>
      <c r="AM101" s="1"/>
      <c r="AN101" s="9"/>
      <c r="AO101" s="12"/>
      <c r="AP101" s="1"/>
      <c r="AQ101" s="12"/>
      <c r="AR101" s="1"/>
      <c r="AS101" s="2"/>
      <c r="AT101" s="1"/>
      <c r="AU101" s="2"/>
      <c r="AV101" s="1"/>
      <c r="AX101" s="1"/>
      <c r="AY101" s="12"/>
      <c r="AZ101" s="9"/>
      <c r="BA101" s="12"/>
      <c r="BB101" s="1"/>
      <c r="BC101" s="12"/>
      <c r="BD101" s="2"/>
      <c r="BE101" s="16"/>
      <c r="BF101" s="1"/>
      <c r="BG101" s="2"/>
      <c r="BH101" s="1"/>
      <c r="BI101" s="2"/>
      <c r="BJ101" s="3"/>
      <c r="BK101" s="4"/>
      <c r="BL101" s="1"/>
      <c r="BM101" s="2"/>
      <c r="BN101" s="10"/>
      <c r="BO101" s="11"/>
      <c r="BP101" s="10"/>
      <c r="BQ101" s="11"/>
      <c r="BR101" s="20"/>
      <c r="BS101" s="21"/>
      <c r="BT101" s="10"/>
      <c r="BU101" s="11"/>
      <c r="BV101" s="19"/>
      <c r="BW101" s="4"/>
      <c r="BX101" s="3"/>
      <c r="BY101" s="4"/>
      <c r="BZ101" s="3"/>
      <c r="CA101" s="4"/>
      <c r="CB101" s="10"/>
      <c r="CC101" s="4"/>
      <c r="CD101" s="10"/>
      <c r="CE101" s="11"/>
      <c r="CF101" s="17"/>
      <c r="CG101" s="11"/>
      <c r="CH101" s="17"/>
      <c r="CI101" s="16"/>
      <c r="CJ101" s="1"/>
      <c r="CK101" s="1"/>
      <c r="CL101" s="1"/>
      <c r="CM101" s="20"/>
      <c r="CN101" s="4"/>
      <c r="CO101" s="22"/>
      <c r="CP101" s="1"/>
      <c r="CQ101" s="1"/>
      <c r="CR101" s="4"/>
      <c r="CS101" s="4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</row>
  </sheetData>
  <mergeCells count="135">
    <mergeCell ref="A2:AM2"/>
    <mergeCell ref="A3:AM3"/>
    <mergeCell ref="A4:AM4"/>
    <mergeCell ref="A5:AM5"/>
    <mergeCell ref="A1:AM1"/>
    <mergeCell ref="A6:AM6"/>
    <mergeCell ref="A7:AM7"/>
    <mergeCell ref="A8:AM8"/>
    <mergeCell ref="A9:AM9"/>
    <mergeCell ref="AN9:BE9"/>
    <mergeCell ref="BF9:CC9"/>
    <mergeCell ref="A10:AM10"/>
    <mergeCell ref="AN10:AO12"/>
    <mergeCell ref="AV10:AY11"/>
    <mergeCell ref="AZ10:BC11"/>
    <mergeCell ref="BD10:BE13"/>
    <mergeCell ref="BF10:BG10"/>
    <mergeCell ref="BH10:BM10"/>
    <mergeCell ref="BN10:BS10"/>
    <mergeCell ref="BT10:CA10"/>
    <mergeCell ref="BR11:BS12"/>
    <mergeCell ref="BT11:BU12"/>
    <mergeCell ref="BV11:BW12"/>
    <mergeCell ref="CB10:CC12"/>
    <mergeCell ref="D13:G13"/>
    <mergeCell ref="AM12:AM14"/>
    <mergeCell ref="AV13:AY13"/>
    <mergeCell ref="D12:M12"/>
    <mergeCell ref="N12:W12"/>
    <mergeCell ref="X12:AG12"/>
    <mergeCell ref="AH12:AH14"/>
    <mergeCell ref="AI12:AL13"/>
    <mergeCell ref="X13:AA13"/>
    <mergeCell ref="CD10:CD12"/>
    <mergeCell ref="CE10:CI11"/>
    <mergeCell ref="CP10:CS12"/>
    <mergeCell ref="AP11:AQ12"/>
    <mergeCell ref="AR11:AS12"/>
    <mergeCell ref="AT11:AU12"/>
    <mergeCell ref="BF11:BG12"/>
    <mergeCell ref="BH11:BI12"/>
    <mergeCell ref="BJ11:BK12"/>
    <mergeCell ref="BB12:BC12"/>
    <mergeCell ref="BX11:BY12"/>
    <mergeCell ref="BZ11:CA12"/>
    <mergeCell ref="BL11:BM12"/>
    <mergeCell ref="BN11:BO12"/>
    <mergeCell ref="BP11:BQ12"/>
    <mergeCell ref="AV12:AW12"/>
    <mergeCell ref="AX12:AY12"/>
    <mergeCell ref="AZ12:BA12"/>
    <mergeCell ref="CP13:CQ13"/>
    <mergeCell ref="CR13:CS13"/>
    <mergeCell ref="CF12:CF13"/>
    <mergeCell ref="CG12:CG13"/>
    <mergeCell ref="CH12:CH13"/>
    <mergeCell ref="CI12:CI13"/>
    <mergeCell ref="CJ12:CL13"/>
    <mergeCell ref="CM12:CO13"/>
    <mergeCell ref="CE12:CE13"/>
    <mergeCell ref="A45:AG45"/>
    <mergeCell ref="A58:AG58"/>
    <mergeCell ref="A69:AG69"/>
    <mergeCell ref="A12:A14"/>
    <mergeCell ref="B12:B14"/>
    <mergeCell ref="C12:C14"/>
    <mergeCell ref="H13:H14"/>
    <mergeCell ref="I13:L13"/>
    <mergeCell ref="M13:M14"/>
    <mergeCell ref="N13:Q13"/>
    <mergeCell ref="R13:R14"/>
    <mergeCell ref="AB13:AB14"/>
    <mergeCell ref="AC13:AF13"/>
    <mergeCell ref="AG13:AG14"/>
    <mergeCell ref="A15:AG15"/>
    <mergeCell ref="A18:AG18"/>
    <mergeCell ref="A22:AG22"/>
    <mergeCell ref="A30:AG30"/>
    <mergeCell ref="S13:V13"/>
    <mergeCell ref="W13:W14"/>
    <mergeCell ref="CR76:CR78"/>
    <mergeCell ref="CS76:CS78"/>
    <mergeCell ref="D77:G77"/>
    <mergeCell ref="I77:L77"/>
    <mergeCell ref="N77:Q77"/>
    <mergeCell ref="S77:V77"/>
    <mergeCell ref="X77:AA77"/>
    <mergeCell ref="AC77:AF77"/>
    <mergeCell ref="AH77:AL78"/>
    <mergeCell ref="AM76:AM78"/>
    <mergeCell ref="BD76:BD78"/>
    <mergeCell ref="BE76:BE78"/>
    <mergeCell ref="CN76:CN78"/>
    <mergeCell ref="CO76:CO78"/>
    <mergeCell ref="CP76:CP78"/>
    <mergeCell ref="AN77:AO77"/>
    <mergeCell ref="AP77:AU77"/>
    <mergeCell ref="AV77:AY77"/>
    <mergeCell ref="AZ77:BC77"/>
    <mergeCell ref="CF77:CF78"/>
    <mergeCell ref="CG77:CG78"/>
    <mergeCell ref="CH77:CH78"/>
    <mergeCell ref="CI77:CI78"/>
    <mergeCell ref="AN78:AO78"/>
    <mergeCell ref="AZ82:BC82"/>
    <mergeCell ref="AZ83:BA83"/>
    <mergeCell ref="BB83:BC83"/>
    <mergeCell ref="CE77:CE78"/>
    <mergeCell ref="C91:AI93"/>
    <mergeCell ref="AJ91:AM91"/>
    <mergeCell ref="AJ92:AM92"/>
    <mergeCell ref="AJ93:AM93"/>
    <mergeCell ref="CQ76:CQ78"/>
    <mergeCell ref="AP78:AU78"/>
    <mergeCell ref="AV78:AY78"/>
    <mergeCell ref="AZ78:BC78"/>
    <mergeCell ref="A76:C78"/>
    <mergeCell ref="H76:H77"/>
    <mergeCell ref="M76:M77"/>
    <mergeCell ref="R76:R77"/>
    <mergeCell ref="W76:W77"/>
    <mergeCell ref="AB76:AB77"/>
    <mergeCell ref="AG76:AG77"/>
    <mergeCell ref="D78:L78"/>
    <mergeCell ref="N78:V78"/>
    <mergeCell ref="X78:AF78"/>
    <mergeCell ref="C94:AI98"/>
    <mergeCell ref="AJ94:AM94"/>
    <mergeCell ref="AJ95:AM95"/>
    <mergeCell ref="AJ96:AM96"/>
    <mergeCell ref="AJ97:AM97"/>
    <mergeCell ref="AJ98:AM98"/>
    <mergeCell ref="B82:B85"/>
    <mergeCell ref="AP82:AU82"/>
    <mergeCell ref="AV82:AY82"/>
  </mergeCells>
  <printOptions horizontalCentered="1"/>
  <pageMargins left="0.35433070866141736" right="0.35433070866141736" top="0.35433070866141736" bottom="0.35433070866141736" header="0.15748031496062992" footer="0.15748031496062992"/>
  <pageSetup paperSize="9" scale="55" fitToWidth="0" fitToHeight="0" orientation="portrait" r:id="rId1"/>
  <rowBreaks count="1" manualBreakCount="1"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Logopedia+Art. NS</vt:lpstr>
      <vt:lpstr>POW+resocj</vt:lpstr>
      <vt:lpstr>Terapia ped.+Art.NS</vt:lpstr>
      <vt:lpstr>'Logopedia+Art. NS'!Obszar_wydruku</vt:lpstr>
      <vt:lpstr>'POW+resocj'!Obszar_wydruku</vt:lpstr>
      <vt:lpstr>'Terapia ped.+Art.NS'!Obszar_wydruku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</dc:creator>
  <cp:keywords/>
  <dc:description/>
  <cp:lastModifiedBy>Agnieszka Dykas</cp:lastModifiedBy>
  <cp:revision/>
  <dcterms:created xsi:type="dcterms:W3CDTF">2023-06-22T20:01:12Z</dcterms:created>
  <dcterms:modified xsi:type="dcterms:W3CDTF">2025-10-29T10:49:48Z</dcterms:modified>
  <cp:category/>
  <cp:contentStatus/>
</cp:coreProperties>
</file>